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 tabRatio="784"/>
  </bookViews>
  <sheets>
    <sheet name="10699" sheetId="1" r:id="rId1"/>
    <sheet name="10866" sheetId="2" r:id="rId2"/>
    <sheet name="10867" sheetId="3" r:id="rId3"/>
    <sheet name="10868" sheetId="4" r:id="rId4"/>
    <sheet name="10869" sheetId="5" r:id="rId5"/>
    <sheet name="10870" sheetId="6" r:id="rId6"/>
    <sheet name="13817" sheetId="7" r:id="rId7"/>
    <sheet name="28849" sheetId="8" r:id="rId8"/>
    <sheet name="28850" sheetId="9" r:id="rId9"/>
    <sheet name="27000" sheetId="12" r:id="rId10"/>
    <sheet name="ผูกสูตร Planfin64" sheetId="43" r:id="rId11"/>
    <sheet name="ผลการดำเนินงาน Planfin 64" sheetId="11" r:id="rId12"/>
    <sheet name="Sheet10" sheetId="10" r:id="rId13"/>
    <sheet name="Sheet2" sheetId="14" r:id="rId14"/>
    <sheet name="ผลการดำเนินงาน Planfin 63" sheetId="38" r:id="rId15"/>
  </sheets>
  <externalReferences>
    <externalReference r:id="rId16"/>
  </externalReferences>
  <definedNames>
    <definedName name="_xlnm._FilterDatabase" localSheetId="10" hidden="1">'ผูกสูตร Planfin64'!$A$3:$CC$806</definedName>
    <definedName name="DATA" localSheetId="6">[1]DATA2558!#REF!</definedName>
    <definedName name="DATA" localSheetId="9">[1]DATA2558!#REF!</definedName>
    <definedName name="DATA" localSheetId="14">#REF!</definedName>
    <definedName name="DATA" localSheetId="11">#REF!</definedName>
    <definedName name="DATA" localSheetId="10">#REF!</definedName>
    <definedName name="DATA">[1]DATA2558!#REF!</definedName>
    <definedName name="_xlnm.Print_Titles" localSheetId="10">'ผูกสูตร Planfin64'!$B:$G,'ผูกสูตร Planfin64'!$3:$5</definedName>
    <definedName name="Query2">#REF!</definedName>
  </definedNames>
  <calcPr calcId="144525"/>
</workbook>
</file>

<file path=xl/calcChain.xml><?xml version="1.0" encoding="utf-8"?>
<calcChain xmlns="http://schemas.openxmlformats.org/spreadsheetml/2006/main">
  <c r="M38" i="1" l="1"/>
  <c r="M50" i="1"/>
  <c r="K50" i="1"/>
  <c r="L48" i="1"/>
  <c r="L47" i="1"/>
  <c r="L11" i="1"/>
  <c r="M23" i="1"/>
  <c r="CC804" i="43"/>
  <c r="CC803" i="43"/>
  <c r="CC802" i="43"/>
  <c r="CB801" i="43"/>
  <c r="CA801" i="43"/>
  <c r="BZ801" i="43"/>
  <c r="BY801" i="43"/>
  <c r="BX801" i="43"/>
  <c r="BW801" i="43"/>
  <c r="BV801" i="43"/>
  <c r="BU801" i="43"/>
  <c r="BT801" i="43"/>
  <c r="BS801" i="43"/>
  <c r="BR801" i="43"/>
  <c r="BQ801" i="43"/>
  <c r="BP801" i="43"/>
  <c r="BO801" i="43"/>
  <c r="BN801" i="43"/>
  <c r="BM801" i="43"/>
  <c r="BL801" i="43"/>
  <c r="BK801" i="43"/>
  <c r="BJ801" i="43"/>
  <c r="BI801" i="43"/>
  <c r="BH801" i="43"/>
  <c r="BG801" i="43"/>
  <c r="BF801" i="43"/>
  <c r="BE801" i="43"/>
  <c r="BD801" i="43"/>
  <c r="BC801" i="43"/>
  <c r="BB801" i="43"/>
  <c r="BA801" i="43"/>
  <c r="AZ801" i="43"/>
  <c r="AY801" i="43"/>
  <c r="AX801" i="43"/>
  <c r="AW801" i="43"/>
  <c r="AV801" i="43"/>
  <c r="AU801" i="43"/>
  <c r="AT801" i="43"/>
  <c r="AS801" i="43"/>
  <c r="AR801" i="43"/>
  <c r="AQ801" i="43"/>
  <c r="AP801" i="43"/>
  <c r="AO801" i="43"/>
  <c r="AN801" i="43"/>
  <c r="AM801" i="43"/>
  <c r="AL801" i="43"/>
  <c r="AK801" i="43"/>
  <c r="AJ801" i="43"/>
  <c r="AI801" i="43"/>
  <c r="AH801" i="43"/>
  <c r="AG801" i="43"/>
  <c r="AF801" i="43"/>
  <c r="AE801" i="43"/>
  <c r="AD801" i="43"/>
  <c r="AC801" i="43"/>
  <c r="AB801" i="43"/>
  <c r="AA801" i="43"/>
  <c r="Z801" i="43"/>
  <c r="Y801" i="43"/>
  <c r="X801" i="43"/>
  <c r="W801" i="43"/>
  <c r="V801" i="43"/>
  <c r="U801" i="43"/>
  <c r="T801" i="43"/>
  <c r="S801" i="43"/>
  <c r="R801" i="43"/>
  <c r="Q801" i="43"/>
  <c r="P801" i="43"/>
  <c r="O801" i="43"/>
  <c r="N801" i="43"/>
  <c r="M801" i="43"/>
  <c r="L801" i="43"/>
  <c r="K801" i="43"/>
  <c r="J801" i="43"/>
  <c r="I801" i="43"/>
  <c r="H801" i="43"/>
  <c r="CC801" i="43" s="1"/>
  <c r="CB800" i="43"/>
  <c r="CA800" i="43"/>
  <c r="BZ800" i="43"/>
  <c r="BY800" i="43"/>
  <c r="BX800" i="43"/>
  <c r="BW800" i="43"/>
  <c r="BV800" i="43"/>
  <c r="BU800" i="43"/>
  <c r="BT800" i="43"/>
  <c r="BS800" i="43"/>
  <c r="BR800" i="43"/>
  <c r="BQ800" i="43"/>
  <c r="BP800" i="43"/>
  <c r="BO800" i="43"/>
  <c r="BN800" i="43"/>
  <c r="BM800" i="43"/>
  <c r="BL800" i="43"/>
  <c r="BK800" i="43"/>
  <c r="BJ800" i="43"/>
  <c r="BI800" i="43"/>
  <c r="BH800" i="43"/>
  <c r="BG800" i="43"/>
  <c r="BF800" i="43"/>
  <c r="BE800" i="43"/>
  <c r="BD800" i="43"/>
  <c r="BC800" i="43"/>
  <c r="BB800" i="43"/>
  <c r="BA800" i="43"/>
  <c r="AZ800" i="43"/>
  <c r="AY800" i="43"/>
  <c r="AX800" i="43"/>
  <c r="AW800" i="43"/>
  <c r="AV800" i="43"/>
  <c r="AU800" i="43"/>
  <c r="AT800" i="43"/>
  <c r="AS800" i="43"/>
  <c r="AR800" i="43"/>
  <c r="AQ800" i="43"/>
  <c r="AP800" i="43"/>
  <c r="AO800" i="43"/>
  <c r="AN800" i="43"/>
  <c r="AM800" i="43"/>
  <c r="AL800" i="43"/>
  <c r="AK800" i="43"/>
  <c r="AJ800" i="43"/>
  <c r="AI800" i="43"/>
  <c r="AH800" i="43"/>
  <c r="AG800" i="43"/>
  <c r="AF800" i="43"/>
  <c r="AE800" i="43"/>
  <c r="AD800" i="43"/>
  <c r="AC800" i="43"/>
  <c r="AB800" i="43"/>
  <c r="AA800" i="43"/>
  <c r="Z800" i="43"/>
  <c r="Y800" i="43"/>
  <c r="X800" i="43"/>
  <c r="W800" i="43"/>
  <c r="V800" i="43"/>
  <c r="U800" i="43"/>
  <c r="T800" i="43"/>
  <c r="S800" i="43"/>
  <c r="R800" i="43"/>
  <c r="Q800" i="43"/>
  <c r="P800" i="43"/>
  <c r="O800" i="43"/>
  <c r="N800" i="43"/>
  <c r="M800" i="43"/>
  <c r="L800" i="43"/>
  <c r="K800" i="43"/>
  <c r="J800" i="43"/>
  <c r="I800" i="43"/>
  <c r="H800" i="43"/>
  <c r="CC800" i="43" s="1"/>
  <c r="CB799" i="43"/>
  <c r="CA799" i="43"/>
  <c r="BZ799" i="43"/>
  <c r="BY799" i="43"/>
  <c r="BX799" i="43"/>
  <c r="BW799" i="43"/>
  <c r="BV799" i="43"/>
  <c r="BU799" i="43"/>
  <c r="BT799" i="43"/>
  <c r="BS799" i="43"/>
  <c r="BR799" i="43"/>
  <c r="BQ799" i="43"/>
  <c r="BP799" i="43"/>
  <c r="BO799" i="43"/>
  <c r="BN799" i="43"/>
  <c r="BM799" i="43"/>
  <c r="BL799" i="43"/>
  <c r="BK799" i="43"/>
  <c r="BJ799" i="43"/>
  <c r="BI799" i="43"/>
  <c r="BH799" i="43"/>
  <c r="BG799" i="43"/>
  <c r="BF799" i="43"/>
  <c r="BE799" i="43"/>
  <c r="BD799" i="43"/>
  <c r="BC799" i="43"/>
  <c r="BB799" i="43"/>
  <c r="BA799" i="43"/>
  <c r="AZ799" i="43"/>
  <c r="AY799" i="43"/>
  <c r="AX799" i="43"/>
  <c r="AW799" i="43"/>
  <c r="AV799" i="43"/>
  <c r="AU799" i="43"/>
  <c r="AT799" i="43"/>
  <c r="AS799" i="43"/>
  <c r="AR799" i="43"/>
  <c r="AQ799" i="43"/>
  <c r="AP799" i="43"/>
  <c r="AO799" i="43"/>
  <c r="AN799" i="43"/>
  <c r="AM799" i="43"/>
  <c r="AL799" i="43"/>
  <c r="AK799" i="43"/>
  <c r="AJ799" i="43"/>
  <c r="AI799" i="43"/>
  <c r="AH799" i="43"/>
  <c r="AG799" i="43"/>
  <c r="AF799" i="43"/>
  <c r="AE799" i="43"/>
  <c r="AD799" i="43"/>
  <c r="AC799" i="43"/>
  <c r="AB799" i="43"/>
  <c r="AA799" i="43"/>
  <c r="Z799" i="43"/>
  <c r="Y799" i="43"/>
  <c r="X799" i="43"/>
  <c r="W799" i="43"/>
  <c r="V799" i="43"/>
  <c r="U799" i="43"/>
  <c r="T799" i="43"/>
  <c r="S799" i="43"/>
  <c r="R799" i="43"/>
  <c r="Q799" i="43"/>
  <c r="P799" i="43"/>
  <c r="O799" i="43"/>
  <c r="N799" i="43"/>
  <c r="M799" i="43"/>
  <c r="L799" i="43"/>
  <c r="K799" i="43"/>
  <c r="J799" i="43"/>
  <c r="I799" i="43"/>
  <c r="CC799" i="43" s="1"/>
  <c r="H799" i="43"/>
  <c r="CB798" i="43"/>
  <c r="CA798" i="43"/>
  <c r="BZ798" i="43"/>
  <c r="BY798" i="43"/>
  <c r="BX798" i="43"/>
  <c r="BW798" i="43"/>
  <c r="BV798" i="43"/>
  <c r="BU798" i="43"/>
  <c r="BT798" i="43"/>
  <c r="BS798" i="43"/>
  <c r="BR798" i="43"/>
  <c r="BQ798" i="43"/>
  <c r="BP798" i="43"/>
  <c r="BO798" i="43"/>
  <c r="BN798" i="43"/>
  <c r="BM798" i="43"/>
  <c r="BL798" i="43"/>
  <c r="BK798" i="43"/>
  <c r="BJ798" i="43"/>
  <c r="BI798" i="43"/>
  <c r="BH798" i="43"/>
  <c r="BG798" i="43"/>
  <c r="BF798" i="43"/>
  <c r="BE798" i="43"/>
  <c r="BD798" i="43"/>
  <c r="BC798" i="43"/>
  <c r="BB798" i="43"/>
  <c r="BA798" i="43"/>
  <c r="AZ798" i="43"/>
  <c r="AY798" i="43"/>
  <c r="AX798" i="43"/>
  <c r="AW798" i="43"/>
  <c r="AV798" i="43"/>
  <c r="AU798" i="43"/>
  <c r="AT798" i="43"/>
  <c r="AS798" i="43"/>
  <c r="AR798" i="43"/>
  <c r="AQ798" i="43"/>
  <c r="AP798" i="43"/>
  <c r="AO798" i="43"/>
  <c r="AN798" i="43"/>
  <c r="AM798" i="43"/>
  <c r="AL798" i="43"/>
  <c r="AK798" i="43"/>
  <c r="AJ798" i="43"/>
  <c r="AI798" i="43"/>
  <c r="AH798" i="43"/>
  <c r="AG798" i="43"/>
  <c r="AF798" i="43"/>
  <c r="AE798" i="43"/>
  <c r="AD798" i="43"/>
  <c r="AC798" i="43"/>
  <c r="AB798" i="43"/>
  <c r="AA798" i="43"/>
  <c r="Z798" i="43"/>
  <c r="Y798" i="43"/>
  <c r="X798" i="43"/>
  <c r="W798" i="43"/>
  <c r="V798" i="43"/>
  <c r="U798" i="43"/>
  <c r="T798" i="43"/>
  <c r="S798" i="43"/>
  <c r="R798" i="43"/>
  <c r="Q798" i="43"/>
  <c r="P798" i="43"/>
  <c r="O798" i="43"/>
  <c r="N798" i="43"/>
  <c r="M798" i="43"/>
  <c r="L798" i="43"/>
  <c r="K798" i="43"/>
  <c r="J798" i="43"/>
  <c r="I798" i="43"/>
  <c r="H798" i="43"/>
  <c r="CC798" i="43" s="1"/>
  <c r="CB797" i="43"/>
  <c r="CA797" i="43"/>
  <c r="BZ797" i="43"/>
  <c r="BY797" i="43"/>
  <c r="BX797" i="43"/>
  <c r="BW797" i="43"/>
  <c r="BV797" i="43"/>
  <c r="BU797" i="43"/>
  <c r="BT797" i="43"/>
  <c r="BS797" i="43"/>
  <c r="BR797" i="43"/>
  <c r="BQ797" i="43"/>
  <c r="BP797" i="43"/>
  <c r="BO797" i="43"/>
  <c r="BN797" i="43"/>
  <c r="BM797" i="43"/>
  <c r="BL797" i="43"/>
  <c r="BK797" i="43"/>
  <c r="BJ797" i="43"/>
  <c r="BI797" i="43"/>
  <c r="BH797" i="43"/>
  <c r="BG797" i="43"/>
  <c r="BF797" i="43"/>
  <c r="BE797" i="43"/>
  <c r="BD797" i="43"/>
  <c r="BC797" i="43"/>
  <c r="BB797" i="43"/>
  <c r="BA797" i="43"/>
  <c r="AZ797" i="43"/>
  <c r="AY797" i="43"/>
  <c r="AX797" i="43"/>
  <c r="AW797" i="43"/>
  <c r="AV797" i="43"/>
  <c r="AU797" i="43"/>
  <c r="AT797" i="43"/>
  <c r="AS797" i="43"/>
  <c r="AR797" i="43"/>
  <c r="AQ797" i="43"/>
  <c r="AP797" i="43"/>
  <c r="AO797" i="43"/>
  <c r="AN797" i="43"/>
  <c r="AM797" i="43"/>
  <c r="AL797" i="43"/>
  <c r="AK797" i="43"/>
  <c r="AJ797" i="43"/>
  <c r="AI797" i="43"/>
  <c r="AH797" i="43"/>
  <c r="AG797" i="43"/>
  <c r="AF797" i="43"/>
  <c r="AE797" i="43"/>
  <c r="AD797" i="43"/>
  <c r="AC797" i="43"/>
  <c r="AB797" i="43"/>
  <c r="AA797" i="43"/>
  <c r="Z797" i="43"/>
  <c r="Y797" i="43"/>
  <c r="X797" i="43"/>
  <c r="W797" i="43"/>
  <c r="V797" i="43"/>
  <c r="U797" i="43"/>
  <c r="T797" i="43"/>
  <c r="S797" i="43"/>
  <c r="R797" i="43"/>
  <c r="Q797" i="43"/>
  <c r="P797" i="43"/>
  <c r="O797" i="43"/>
  <c r="N797" i="43"/>
  <c r="M797" i="43"/>
  <c r="L797" i="43"/>
  <c r="K797" i="43"/>
  <c r="J797" i="43"/>
  <c r="I797" i="43"/>
  <c r="H797" i="43"/>
  <c r="CC797" i="43" s="1"/>
  <c r="CB796" i="43"/>
  <c r="CA796" i="43"/>
  <c r="BZ796" i="43"/>
  <c r="BY796" i="43"/>
  <c r="BX796" i="43"/>
  <c r="BW796" i="43"/>
  <c r="BV796" i="43"/>
  <c r="BU796" i="43"/>
  <c r="BT796" i="43"/>
  <c r="BS796" i="43"/>
  <c r="BR796" i="43"/>
  <c r="BQ796" i="43"/>
  <c r="BP796" i="43"/>
  <c r="BO796" i="43"/>
  <c r="BN796" i="43"/>
  <c r="BM796" i="43"/>
  <c r="BL796" i="43"/>
  <c r="BK796" i="43"/>
  <c r="BJ796" i="43"/>
  <c r="BI796" i="43"/>
  <c r="BH796" i="43"/>
  <c r="BG796" i="43"/>
  <c r="BF796" i="43"/>
  <c r="BE796" i="43"/>
  <c r="BD796" i="43"/>
  <c r="BC796" i="43"/>
  <c r="BB796" i="43"/>
  <c r="BA796" i="43"/>
  <c r="AZ796" i="43"/>
  <c r="AY796" i="43"/>
  <c r="AX796" i="43"/>
  <c r="AW796" i="43"/>
  <c r="AV796" i="43"/>
  <c r="AU796" i="43"/>
  <c r="AT796" i="43"/>
  <c r="AS796" i="43"/>
  <c r="AR796" i="43"/>
  <c r="AQ796" i="43"/>
  <c r="AP796" i="43"/>
  <c r="AO796" i="43"/>
  <c r="AN796" i="43"/>
  <c r="AM796" i="43"/>
  <c r="AL796" i="43"/>
  <c r="AK796" i="43"/>
  <c r="AJ796" i="43"/>
  <c r="AI796" i="43"/>
  <c r="AH796" i="43"/>
  <c r="AG796" i="43"/>
  <c r="AF796" i="43"/>
  <c r="AE796" i="43"/>
  <c r="AD796" i="43"/>
  <c r="AC796" i="43"/>
  <c r="AB796" i="43"/>
  <c r="AA796" i="43"/>
  <c r="Z796" i="43"/>
  <c r="Y796" i="43"/>
  <c r="X796" i="43"/>
  <c r="W796" i="43"/>
  <c r="V796" i="43"/>
  <c r="U796" i="43"/>
  <c r="T796" i="43"/>
  <c r="S796" i="43"/>
  <c r="R796" i="43"/>
  <c r="Q796" i="43"/>
  <c r="P796" i="43"/>
  <c r="O796" i="43"/>
  <c r="N796" i="43"/>
  <c r="M796" i="43"/>
  <c r="L796" i="43"/>
  <c r="K796" i="43"/>
  <c r="J796" i="43"/>
  <c r="I796" i="43"/>
  <c r="H796" i="43"/>
  <c r="CC796" i="43" s="1"/>
  <c r="CB795" i="43"/>
  <c r="CA795" i="43"/>
  <c r="BZ795" i="43"/>
  <c r="BY795" i="43"/>
  <c r="BX795" i="43"/>
  <c r="BW795" i="43"/>
  <c r="BV795" i="43"/>
  <c r="BU795" i="43"/>
  <c r="BT795" i="43"/>
  <c r="BS795" i="43"/>
  <c r="BR795" i="43"/>
  <c r="BQ795" i="43"/>
  <c r="BP795" i="43"/>
  <c r="BO795" i="43"/>
  <c r="BN795" i="43"/>
  <c r="BM795" i="43"/>
  <c r="BL795" i="43"/>
  <c r="BK795" i="43"/>
  <c r="BJ795" i="43"/>
  <c r="BI795" i="43"/>
  <c r="BH795" i="43"/>
  <c r="BG795" i="43"/>
  <c r="BF795" i="43"/>
  <c r="BE795" i="43"/>
  <c r="BD795" i="43"/>
  <c r="BC795" i="43"/>
  <c r="BB795" i="43"/>
  <c r="BA795" i="43"/>
  <c r="AZ795" i="43"/>
  <c r="AY795" i="43"/>
  <c r="AX795" i="43"/>
  <c r="AW795" i="43"/>
  <c r="AV795" i="43"/>
  <c r="AU795" i="43"/>
  <c r="AT795" i="43"/>
  <c r="AS795" i="43"/>
  <c r="AR795" i="43"/>
  <c r="AQ795" i="43"/>
  <c r="AP795" i="43"/>
  <c r="AO795" i="43"/>
  <c r="AN795" i="43"/>
  <c r="AM795" i="43"/>
  <c r="AL795" i="43"/>
  <c r="AK795" i="43"/>
  <c r="AJ795" i="43"/>
  <c r="AI795" i="43"/>
  <c r="AH795" i="43"/>
  <c r="AG795" i="43"/>
  <c r="AF795" i="43"/>
  <c r="AE795" i="43"/>
  <c r="AD795" i="43"/>
  <c r="AC795" i="43"/>
  <c r="AB795" i="43"/>
  <c r="AA795" i="43"/>
  <c r="Z795" i="43"/>
  <c r="Y795" i="43"/>
  <c r="X795" i="43"/>
  <c r="W795" i="43"/>
  <c r="V795" i="43"/>
  <c r="U795" i="43"/>
  <c r="T795" i="43"/>
  <c r="S795" i="43"/>
  <c r="R795" i="43"/>
  <c r="Q795" i="43"/>
  <c r="P795" i="43"/>
  <c r="O795" i="43"/>
  <c r="N795" i="43"/>
  <c r="M795" i="43"/>
  <c r="L795" i="43"/>
  <c r="K795" i="43"/>
  <c r="J795" i="43"/>
  <c r="I795" i="43"/>
  <c r="CC795" i="43" s="1"/>
  <c r="H795" i="43"/>
  <c r="CB794" i="43"/>
  <c r="CA794" i="43"/>
  <c r="BZ794" i="43"/>
  <c r="BY794" i="43"/>
  <c r="BX794" i="43"/>
  <c r="BW794" i="43"/>
  <c r="BV794" i="43"/>
  <c r="BU794" i="43"/>
  <c r="BT794" i="43"/>
  <c r="BS794" i="43"/>
  <c r="BR794" i="43"/>
  <c r="BQ794" i="43"/>
  <c r="BP794" i="43"/>
  <c r="BO794" i="43"/>
  <c r="BN794" i="43"/>
  <c r="BM794" i="43"/>
  <c r="BL794" i="43"/>
  <c r="BK794" i="43"/>
  <c r="BJ794" i="43"/>
  <c r="BI794" i="43"/>
  <c r="BH794" i="43"/>
  <c r="BG794" i="43"/>
  <c r="BF794" i="43"/>
  <c r="BE794" i="43"/>
  <c r="BD794" i="43"/>
  <c r="BC794" i="43"/>
  <c r="BB794" i="43"/>
  <c r="BA794" i="43"/>
  <c r="AZ794" i="43"/>
  <c r="AY794" i="43"/>
  <c r="AX794" i="43"/>
  <c r="AW794" i="43"/>
  <c r="AV794" i="43"/>
  <c r="AU794" i="43"/>
  <c r="AT794" i="43"/>
  <c r="AS794" i="43"/>
  <c r="AR794" i="43"/>
  <c r="AQ794" i="43"/>
  <c r="AP794" i="43"/>
  <c r="AO794" i="43"/>
  <c r="AN794" i="43"/>
  <c r="AM794" i="43"/>
  <c r="AL794" i="43"/>
  <c r="AK794" i="43"/>
  <c r="AJ794" i="43"/>
  <c r="AI794" i="43"/>
  <c r="AH794" i="43"/>
  <c r="AG794" i="43"/>
  <c r="AF794" i="43"/>
  <c r="AE794" i="43"/>
  <c r="AD794" i="43"/>
  <c r="AC794" i="43"/>
  <c r="AB794" i="43"/>
  <c r="AA794" i="43"/>
  <c r="Z794" i="43"/>
  <c r="Y794" i="43"/>
  <c r="X794" i="43"/>
  <c r="W794" i="43"/>
  <c r="V794" i="43"/>
  <c r="U794" i="43"/>
  <c r="T794" i="43"/>
  <c r="S794" i="43"/>
  <c r="R794" i="43"/>
  <c r="Q794" i="43"/>
  <c r="P794" i="43"/>
  <c r="O794" i="43"/>
  <c r="N794" i="43"/>
  <c r="M794" i="43"/>
  <c r="L794" i="43"/>
  <c r="K794" i="43"/>
  <c r="J794" i="43"/>
  <c r="I794" i="43"/>
  <c r="H794" i="43"/>
  <c r="CC794" i="43" s="1"/>
  <c r="CB793" i="43"/>
  <c r="CA793" i="43"/>
  <c r="BZ793" i="43"/>
  <c r="BY793" i="43"/>
  <c r="BX793" i="43"/>
  <c r="BW793" i="43"/>
  <c r="BV793" i="43"/>
  <c r="BU793" i="43"/>
  <c r="BT793" i="43"/>
  <c r="BS793" i="43"/>
  <c r="BR793" i="43"/>
  <c r="BQ793" i="43"/>
  <c r="BP793" i="43"/>
  <c r="BO793" i="43"/>
  <c r="BN793" i="43"/>
  <c r="BM793" i="43"/>
  <c r="BL793" i="43"/>
  <c r="BK793" i="43"/>
  <c r="BJ793" i="43"/>
  <c r="BI793" i="43"/>
  <c r="BH793" i="43"/>
  <c r="BG793" i="43"/>
  <c r="BF793" i="43"/>
  <c r="BE793" i="43"/>
  <c r="BD793" i="43"/>
  <c r="BC793" i="43"/>
  <c r="BB793" i="43"/>
  <c r="BA793" i="43"/>
  <c r="AZ793" i="43"/>
  <c r="AY793" i="43"/>
  <c r="AX793" i="43"/>
  <c r="AW793" i="43"/>
  <c r="AV793" i="43"/>
  <c r="AU793" i="43"/>
  <c r="AT793" i="43"/>
  <c r="AS793" i="43"/>
  <c r="AR793" i="43"/>
  <c r="AQ793" i="43"/>
  <c r="AP793" i="43"/>
  <c r="AO793" i="43"/>
  <c r="AN793" i="43"/>
  <c r="AM793" i="43"/>
  <c r="AL793" i="43"/>
  <c r="AK793" i="43"/>
  <c r="AJ793" i="43"/>
  <c r="AI793" i="43"/>
  <c r="AH793" i="43"/>
  <c r="AG793" i="43"/>
  <c r="AF793" i="43"/>
  <c r="AE793" i="43"/>
  <c r="AD793" i="43"/>
  <c r="AC793" i="43"/>
  <c r="AB793" i="43"/>
  <c r="AA793" i="43"/>
  <c r="Z793" i="43"/>
  <c r="Y793" i="43"/>
  <c r="X793" i="43"/>
  <c r="W793" i="43"/>
  <c r="V793" i="43"/>
  <c r="U793" i="43"/>
  <c r="T793" i="43"/>
  <c r="S793" i="43"/>
  <c r="R793" i="43"/>
  <c r="Q793" i="43"/>
  <c r="P793" i="43"/>
  <c r="O793" i="43"/>
  <c r="N793" i="43"/>
  <c r="M793" i="43"/>
  <c r="L793" i="43"/>
  <c r="K793" i="43"/>
  <c r="J793" i="43"/>
  <c r="I793" i="43"/>
  <c r="CC793" i="43" s="1"/>
  <c r="H793" i="43"/>
  <c r="CB792" i="43"/>
  <c r="CA792" i="43"/>
  <c r="BZ792" i="43"/>
  <c r="BY792" i="43"/>
  <c r="BX792" i="43"/>
  <c r="BW792" i="43"/>
  <c r="BV792" i="43"/>
  <c r="BU792" i="43"/>
  <c r="BT792" i="43"/>
  <c r="BS792" i="43"/>
  <c r="BR792" i="43"/>
  <c r="BQ792" i="43"/>
  <c r="BP792" i="43"/>
  <c r="BO792" i="43"/>
  <c r="BN792" i="43"/>
  <c r="BM792" i="43"/>
  <c r="BL792" i="43"/>
  <c r="BK792" i="43"/>
  <c r="BJ792" i="43"/>
  <c r="BI792" i="43"/>
  <c r="BH792" i="43"/>
  <c r="BG792" i="43"/>
  <c r="BF792" i="43"/>
  <c r="BE792" i="43"/>
  <c r="BD792" i="43"/>
  <c r="BC792" i="43"/>
  <c r="BB792" i="43"/>
  <c r="BA792" i="43"/>
  <c r="AZ792" i="43"/>
  <c r="AY792" i="43"/>
  <c r="AX792" i="43"/>
  <c r="AW792" i="43"/>
  <c r="AV792" i="43"/>
  <c r="AU792" i="43"/>
  <c r="AT792" i="43"/>
  <c r="AS792" i="43"/>
  <c r="AR792" i="43"/>
  <c r="AQ792" i="43"/>
  <c r="AP792" i="43"/>
  <c r="AO792" i="43"/>
  <c r="AN792" i="43"/>
  <c r="AM792" i="43"/>
  <c r="AL792" i="43"/>
  <c r="AK792" i="43"/>
  <c r="AJ792" i="43"/>
  <c r="AI792" i="43"/>
  <c r="AH792" i="43"/>
  <c r="AG792" i="43"/>
  <c r="AF792" i="43"/>
  <c r="AE792" i="43"/>
  <c r="AD792" i="43"/>
  <c r="AC792" i="43"/>
  <c r="AB792" i="43"/>
  <c r="AA792" i="43"/>
  <c r="Z792" i="43"/>
  <c r="Y792" i="43"/>
  <c r="X792" i="43"/>
  <c r="W792" i="43"/>
  <c r="V792" i="43"/>
  <c r="U792" i="43"/>
  <c r="T792" i="43"/>
  <c r="S792" i="43"/>
  <c r="R792" i="43"/>
  <c r="Q792" i="43"/>
  <c r="P792" i="43"/>
  <c r="O792" i="43"/>
  <c r="N792" i="43"/>
  <c r="M792" i="43"/>
  <c r="L792" i="43"/>
  <c r="K792" i="43"/>
  <c r="J792" i="43"/>
  <c r="I792" i="43"/>
  <c r="H792" i="43"/>
  <c r="CC792" i="43" s="1"/>
  <c r="CB791" i="43"/>
  <c r="CA791" i="43"/>
  <c r="BZ791" i="43"/>
  <c r="BY791" i="43"/>
  <c r="BX791" i="43"/>
  <c r="BW791" i="43"/>
  <c r="BV791" i="43"/>
  <c r="BU791" i="43"/>
  <c r="BT791" i="43"/>
  <c r="BS791" i="43"/>
  <c r="BR791" i="43"/>
  <c r="BQ791" i="43"/>
  <c r="BP791" i="43"/>
  <c r="BO791" i="43"/>
  <c r="BN791" i="43"/>
  <c r="BM791" i="43"/>
  <c r="BL791" i="43"/>
  <c r="BK791" i="43"/>
  <c r="BJ791" i="43"/>
  <c r="BI791" i="43"/>
  <c r="BH791" i="43"/>
  <c r="BG791" i="43"/>
  <c r="BF791" i="43"/>
  <c r="BE791" i="43"/>
  <c r="BD791" i="43"/>
  <c r="BC791" i="43"/>
  <c r="BB791" i="43"/>
  <c r="BA791" i="43"/>
  <c r="AZ791" i="43"/>
  <c r="AY791" i="43"/>
  <c r="AX791" i="43"/>
  <c r="AW791" i="43"/>
  <c r="AV791" i="43"/>
  <c r="AU791" i="43"/>
  <c r="AT791" i="43"/>
  <c r="AS791" i="43"/>
  <c r="AR791" i="43"/>
  <c r="AQ791" i="43"/>
  <c r="AP791" i="43"/>
  <c r="AO791" i="43"/>
  <c r="AN791" i="43"/>
  <c r="AM791" i="43"/>
  <c r="AL791" i="43"/>
  <c r="AK791" i="43"/>
  <c r="AJ791" i="43"/>
  <c r="AI791" i="43"/>
  <c r="AH791" i="43"/>
  <c r="AG791" i="43"/>
  <c r="AF791" i="43"/>
  <c r="AE791" i="43"/>
  <c r="AD791" i="43"/>
  <c r="AC791" i="43"/>
  <c r="AB791" i="43"/>
  <c r="AA791" i="43"/>
  <c r="Z791" i="43"/>
  <c r="Y791" i="43"/>
  <c r="X791" i="43"/>
  <c r="W791" i="43"/>
  <c r="V791" i="43"/>
  <c r="U791" i="43"/>
  <c r="T791" i="43"/>
  <c r="S791" i="43"/>
  <c r="R791" i="43"/>
  <c r="Q791" i="43"/>
  <c r="P791" i="43"/>
  <c r="O791" i="43"/>
  <c r="N791" i="43"/>
  <c r="M791" i="43"/>
  <c r="L791" i="43"/>
  <c r="K791" i="43"/>
  <c r="J791" i="43"/>
  <c r="I791" i="43"/>
  <c r="H791" i="43"/>
  <c r="CC791" i="43" s="1"/>
  <c r="CB790" i="43"/>
  <c r="CA790" i="43"/>
  <c r="BZ790" i="43"/>
  <c r="BY790" i="43"/>
  <c r="BX790" i="43"/>
  <c r="BW790" i="43"/>
  <c r="BV790" i="43"/>
  <c r="BU790" i="43"/>
  <c r="BT790" i="43"/>
  <c r="BS790" i="43"/>
  <c r="BR790" i="43"/>
  <c r="BQ790" i="43"/>
  <c r="BP790" i="43"/>
  <c r="BO790" i="43"/>
  <c r="BN790" i="43"/>
  <c r="BM790" i="43"/>
  <c r="BL790" i="43"/>
  <c r="BK790" i="43"/>
  <c r="BJ790" i="43"/>
  <c r="BI790" i="43"/>
  <c r="BH790" i="43"/>
  <c r="BG790" i="43"/>
  <c r="BF790" i="43"/>
  <c r="BE790" i="43"/>
  <c r="BD790" i="43"/>
  <c r="BC790" i="43"/>
  <c r="BB790" i="43"/>
  <c r="BA790" i="43"/>
  <c r="AZ790" i="43"/>
  <c r="AY790" i="43"/>
  <c r="AX790" i="43"/>
  <c r="AW790" i="43"/>
  <c r="AV790" i="43"/>
  <c r="AU790" i="43"/>
  <c r="AT790" i="43"/>
  <c r="AS790" i="43"/>
  <c r="AR790" i="43"/>
  <c r="AQ790" i="43"/>
  <c r="AP790" i="43"/>
  <c r="AO790" i="43"/>
  <c r="AN790" i="43"/>
  <c r="AM790" i="43"/>
  <c r="AL790" i="43"/>
  <c r="AK790" i="43"/>
  <c r="AJ790" i="43"/>
  <c r="AI790" i="43"/>
  <c r="AH790" i="43"/>
  <c r="AG790" i="43"/>
  <c r="AF790" i="43"/>
  <c r="AE790" i="43"/>
  <c r="AD790" i="43"/>
  <c r="AC790" i="43"/>
  <c r="AB790" i="43"/>
  <c r="AA790" i="43"/>
  <c r="Z790" i="43"/>
  <c r="Y790" i="43"/>
  <c r="X790" i="43"/>
  <c r="W790" i="43"/>
  <c r="V790" i="43"/>
  <c r="U790" i="43"/>
  <c r="T790" i="43"/>
  <c r="S790" i="43"/>
  <c r="R790" i="43"/>
  <c r="Q790" i="43"/>
  <c r="P790" i="43"/>
  <c r="O790" i="43"/>
  <c r="N790" i="43"/>
  <c r="M790" i="43"/>
  <c r="L790" i="43"/>
  <c r="K790" i="43"/>
  <c r="J790" i="43"/>
  <c r="I790" i="43"/>
  <c r="H790" i="43"/>
  <c r="CC790" i="43" s="1"/>
  <c r="CB789" i="43"/>
  <c r="CA789" i="43"/>
  <c r="BZ789" i="43"/>
  <c r="BY789" i="43"/>
  <c r="BX789" i="43"/>
  <c r="BW789" i="43"/>
  <c r="BV789" i="43"/>
  <c r="BU789" i="43"/>
  <c r="BT789" i="43"/>
  <c r="BS789" i="43"/>
  <c r="BR789" i="43"/>
  <c r="BQ789" i="43"/>
  <c r="BP789" i="43"/>
  <c r="BO789" i="43"/>
  <c r="BN789" i="43"/>
  <c r="BM789" i="43"/>
  <c r="BL789" i="43"/>
  <c r="BK789" i="43"/>
  <c r="BJ789" i="43"/>
  <c r="BI789" i="43"/>
  <c r="BH789" i="43"/>
  <c r="BG789" i="43"/>
  <c r="BF789" i="43"/>
  <c r="BE789" i="43"/>
  <c r="BD789" i="43"/>
  <c r="BC789" i="43"/>
  <c r="BB789" i="43"/>
  <c r="BA789" i="43"/>
  <c r="AZ789" i="43"/>
  <c r="AY789" i="43"/>
  <c r="AX789" i="43"/>
  <c r="AW789" i="43"/>
  <c r="AV789" i="43"/>
  <c r="AU789" i="43"/>
  <c r="AT789" i="43"/>
  <c r="AS789" i="43"/>
  <c r="AR789" i="43"/>
  <c r="AQ789" i="43"/>
  <c r="AP789" i="43"/>
  <c r="AO789" i="43"/>
  <c r="AN789" i="43"/>
  <c r="AM789" i="43"/>
  <c r="AL789" i="43"/>
  <c r="AK789" i="43"/>
  <c r="AJ789" i="43"/>
  <c r="AI789" i="43"/>
  <c r="AH789" i="43"/>
  <c r="AG789" i="43"/>
  <c r="AF789" i="43"/>
  <c r="AE789" i="43"/>
  <c r="AD789" i="43"/>
  <c r="AC789" i="43"/>
  <c r="AB789" i="43"/>
  <c r="AA789" i="43"/>
  <c r="Z789" i="43"/>
  <c r="Y789" i="43"/>
  <c r="X789" i="43"/>
  <c r="W789" i="43"/>
  <c r="V789" i="43"/>
  <c r="U789" i="43"/>
  <c r="T789" i="43"/>
  <c r="S789" i="43"/>
  <c r="R789" i="43"/>
  <c r="Q789" i="43"/>
  <c r="P789" i="43"/>
  <c r="O789" i="43"/>
  <c r="N789" i="43"/>
  <c r="M789" i="43"/>
  <c r="L789" i="43"/>
  <c r="K789" i="43"/>
  <c r="J789" i="43"/>
  <c r="I789" i="43"/>
  <c r="CC789" i="43" s="1"/>
  <c r="H789" i="43"/>
  <c r="CB788" i="43"/>
  <c r="CA788" i="43"/>
  <c r="BZ788" i="43"/>
  <c r="BY788" i="43"/>
  <c r="BX788" i="43"/>
  <c r="BW788" i="43"/>
  <c r="BV788" i="43"/>
  <c r="BU788" i="43"/>
  <c r="BT788" i="43"/>
  <c r="BS788" i="43"/>
  <c r="BR788" i="43"/>
  <c r="BQ788" i="43"/>
  <c r="BP788" i="43"/>
  <c r="BO788" i="43"/>
  <c r="BN788" i="43"/>
  <c r="BM788" i="43"/>
  <c r="BL788" i="43"/>
  <c r="BK788" i="43"/>
  <c r="BJ788" i="43"/>
  <c r="BI788" i="43"/>
  <c r="BH788" i="43"/>
  <c r="BG788" i="43"/>
  <c r="BF788" i="43"/>
  <c r="BE788" i="43"/>
  <c r="BD788" i="43"/>
  <c r="BC788" i="43"/>
  <c r="BB788" i="43"/>
  <c r="BA788" i="43"/>
  <c r="AZ788" i="43"/>
  <c r="AY788" i="43"/>
  <c r="AX788" i="43"/>
  <c r="AW788" i="43"/>
  <c r="AV788" i="43"/>
  <c r="AU788" i="43"/>
  <c r="AT788" i="43"/>
  <c r="AS788" i="43"/>
  <c r="AR788" i="43"/>
  <c r="AQ788" i="43"/>
  <c r="AP788" i="43"/>
  <c r="AO788" i="43"/>
  <c r="AN788" i="43"/>
  <c r="AM788" i="43"/>
  <c r="AL788" i="43"/>
  <c r="AK788" i="43"/>
  <c r="AJ788" i="43"/>
  <c r="AI788" i="43"/>
  <c r="AH788" i="43"/>
  <c r="AG788" i="43"/>
  <c r="AF788" i="43"/>
  <c r="AE788" i="43"/>
  <c r="AD788" i="43"/>
  <c r="AC788" i="43"/>
  <c r="AB788" i="43"/>
  <c r="AA788" i="43"/>
  <c r="Z788" i="43"/>
  <c r="Y788" i="43"/>
  <c r="X788" i="43"/>
  <c r="W788" i="43"/>
  <c r="V788" i="43"/>
  <c r="U788" i="43"/>
  <c r="T788" i="43"/>
  <c r="S788" i="43"/>
  <c r="R788" i="43"/>
  <c r="Q788" i="43"/>
  <c r="P788" i="43"/>
  <c r="O788" i="43"/>
  <c r="N788" i="43"/>
  <c r="M788" i="43"/>
  <c r="L788" i="43"/>
  <c r="K788" i="43"/>
  <c r="J788" i="43"/>
  <c r="I788" i="43"/>
  <c r="H788" i="43"/>
  <c r="CC788" i="43" s="1"/>
  <c r="CB787" i="43"/>
  <c r="CA787" i="43"/>
  <c r="BZ787" i="43"/>
  <c r="BY787" i="43"/>
  <c r="BX787" i="43"/>
  <c r="BW787" i="43"/>
  <c r="BV787" i="43"/>
  <c r="BU787" i="43"/>
  <c r="BT787" i="43"/>
  <c r="BS787" i="43"/>
  <c r="BR787" i="43"/>
  <c r="BQ787" i="43"/>
  <c r="BP787" i="43"/>
  <c r="BO787" i="43"/>
  <c r="BN787" i="43"/>
  <c r="BM787" i="43"/>
  <c r="BL787" i="43"/>
  <c r="BK787" i="43"/>
  <c r="BJ787" i="43"/>
  <c r="BI787" i="43"/>
  <c r="BH787" i="43"/>
  <c r="BG787" i="43"/>
  <c r="BF787" i="43"/>
  <c r="BE787" i="43"/>
  <c r="BD787" i="43"/>
  <c r="BC787" i="43"/>
  <c r="BB787" i="43"/>
  <c r="BA787" i="43"/>
  <c r="AZ787" i="43"/>
  <c r="AY787" i="43"/>
  <c r="AX787" i="43"/>
  <c r="AW787" i="43"/>
  <c r="AV787" i="43"/>
  <c r="AU787" i="43"/>
  <c r="AT787" i="43"/>
  <c r="AS787" i="43"/>
  <c r="AR787" i="43"/>
  <c r="AQ787" i="43"/>
  <c r="AP787" i="43"/>
  <c r="AO787" i="43"/>
  <c r="AN787" i="43"/>
  <c r="AM787" i="43"/>
  <c r="AL787" i="43"/>
  <c r="AK787" i="43"/>
  <c r="AJ787" i="43"/>
  <c r="AI787" i="43"/>
  <c r="AH787" i="43"/>
  <c r="AG787" i="43"/>
  <c r="AF787" i="43"/>
  <c r="AE787" i="43"/>
  <c r="AD787" i="43"/>
  <c r="AC787" i="43"/>
  <c r="AB787" i="43"/>
  <c r="AA787" i="43"/>
  <c r="Z787" i="43"/>
  <c r="Y787" i="43"/>
  <c r="X787" i="43"/>
  <c r="W787" i="43"/>
  <c r="V787" i="43"/>
  <c r="U787" i="43"/>
  <c r="T787" i="43"/>
  <c r="S787" i="43"/>
  <c r="R787" i="43"/>
  <c r="Q787" i="43"/>
  <c r="P787" i="43"/>
  <c r="O787" i="43"/>
  <c r="N787" i="43"/>
  <c r="M787" i="43"/>
  <c r="L787" i="43"/>
  <c r="K787" i="43"/>
  <c r="J787" i="43"/>
  <c r="I787" i="43"/>
  <c r="CC787" i="43" s="1"/>
  <c r="H787" i="43"/>
  <c r="CB786" i="43"/>
  <c r="CA786" i="43"/>
  <c r="BZ786" i="43"/>
  <c r="BY786" i="43"/>
  <c r="BX786" i="43"/>
  <c r="BW786" i="43"/>
  <c r="BV786" i="43"/>
  <c r="BU786" i="43"/>
  <c r="BT786" i="43"/>
  <c r="BS786" i="43"/>
  <c r="BR786" i="43"/>
  <c r="BQ786" i="43"/>
  <c r="BP786" i="43"/>
  <c r="BO786" i="43"/>
  <c r="BN786" i="43"/>
  <c r="BM786" i="43"/>
  <c r="BL786" i="43"/>
  <c r="BK786" i="43"/>
  <c r="BJ786" i="43"/>
  <c r="BI786" i="43"/>
  <c r="BH786" i="43"/>
  <c r="BG786" i="43"/>
  <c r="BF786" i="43"/>
  <c r="BE786" i="43"/>
  <c r="BD786" i="43"/>
  <c r="BC786" i="43"/>
  <c r="BB786" i="43"/>
  <c r="BA786" i="43"/>
  <c r="AZ786" i="43"/>
  <c r="AY786" i="43"/>
  <c r="AX786" i="43"/>
  <c r="AW786" i="43"/>
  <c r="AV786" i="43"/>
  <c r="AU786" i="43"/>
  <c r="AT786" i="43"/>
  <c r="AS786" i="43"/>
  <c r="AR786" i="43"/>
  <c r="AQ786" i="43"/>
  <c r="AP786" i="43"/>
  <c r="AO786" i="43"/>
  <c r="AN786" i="43"/>
  <c r="AM786" i="43"/>
  <c r="AL786" i="43"/>
  <c r="AK786" i="43"/>
  <c r="AJ786" i="43"/>
  <c r="AI786" i="43"/>
  <c r="AH786" i="43"/>
  <c r="AG786" i="43"/>
  <c r="AF786" i="43"/>
  <c r="AE786" i="43"/>
  <c r="AD786" i="43"/>
  <c r="AC786" i="43"/>
  <c r="AB786" i="43"/>
  <c r="AA786" i="43"/>
  <c r="Z786" i="43"/>
  <c r="Y786" i="43"/>
  <c r="X786" i="43"/>
  <c r="W786" i="43"/>
  <c r="V786" i="43"/>
  <c r="U786" i="43"/>
  <c r="T786" i="43"/>
  <c r="S786" i="43"/>
  <c r="R786" i="43"/>
  <c r="Q786" i="43"/>
  <c r="P786" i="43"/>
  <c r="O786" i="43"/>
  <c r="N786" i="43"/>
  <c r="M786" i="43"/>
  <c r="L786" i="43"/>
  <c r="K786" i="43"/>
  <c r="J786" i="43"/>
  <c r="I786" i="43"/>
  <c r="CC786" i="43" s="1"/>
  <c r="H786" i="43"/>
  <c r="CB785" i="43"/>
  <c r="CA785" i="43"/>
  <c r="BZ785" i="43"/>
  <c r="BY785" i="43"/>
  <c r="BX785" i="43"/>
  <c r="BW785" i="43"/>
  <c r="BV785" i="43"/>
  <c r="BU785" i="43"/>
  <c r="BT785" i="43"/>
  <c r="BS785" i="43"/>
  <c r="BR785" i="43"/>
  <c r="BQ785" i="43"/>
  <c r="BP785" i="43"/>
  <c r="BO785" i="43"/>
  <c r="BN785" i="43"/>
  <c r="BM785" i="43"/>
  <c r="BL785" i="43"/>
  <c r="BK785" i="43"/>
  <c r="BJ785" i="43"/>
  <c r="BI785" i="43"/>
  <c r="BH785" i="43"/>
  <c r="BG785" i="43"/>
  <c r="BF785" i="43"/>
  <c r="BE785" i="43"/>
  <c r="BD785" i="43"/>
  <c r="BC785" i="43"/>
  <c r="BB785" i="43"/>
  <c r="BA785" i="43"/>
  <c r="AZ785" i="43"/>
  <c r="AY785" i="43"/>
  <c r="AX785" i="43"/>
  <c r="AW785" i="43"/>
  <c r="AV785" i="43"/>
  <c r="AU785" i="43"/>
  <c r="AT785" i="43"/>
  <c r="AS785" i="43"/>
  <c r="AR785" i="43"/>
  <c r="AQ785" i="43"/>
  <c r="AP785" i="43"/>
  <c r="AO785" i="43"/>
  <c r="AN785" i="43"/>
  <c r="AM785" i="43"/>
  <c r="AL785" i="43"/>
  <c r="AK785" i="43"/>
  <c r="AJ785" i="43"/>
  <c r="AI785" i="43"/>
  <c r="AH785" i="43"/>
  <c r="AG785" i="43"/>
  <c r="AF785" i="43"/>
  <c r="AE785" i="43"/>
  <c r="AD785" i="43"/>
  <c r="AC785" i="43"/>
  <c r="AB785" i="43"/>
  <c r="AA785" i="43"/>
  <c r="Z785" i="43"/>
  <c r="Y785" i="43"/>
  <c r="X785" i="43"/>
  <c r="W785" i="43"/>
  <c r="V785" i="43"/>
  <c r="U785" i="43"/>
  <c r="T785" i="43"/>
  <c r="S785" i="43"/>
  <c r="R785" i="43"/>
  <c r="Q785" i="43"/>
  <c r="P785" i="43"/>
  <c r="O785" i="43"/>
  <c r="N785" i="43"/>
  <c r="M785" i="43"/>
  <c r="L785" i="43"/>
  <c r="K785" i="43"/>
  <c r="J785" i="43"/>
  <c r="I785" i="43"/>
  <c r="H785" i="43"/>
  <c r="CC785" i="43" s="1"/>
  <c r="CB784" i="43"/>
  <c r="CA784" i="43"/>
  <c r="BZ784" i="43"/>
  <c r="BY784" i="43"/>
  <c r="BX784" i="43"/>
  <c r="BW784" i="43"/>
  <c r="BV784" i="43"/>
  <c r="BU784" i="43"/>
  <c r="BT784" i="43"/>
  <c r="BS784" i="43"/>
  <c r="BR784" i="43"/>
  <c r="BQ784" i="43"/>
  <c r="BP784" i="43"/>
  <c r="BO784" i="43"/>
  <c r="BN784" i="43"/>
  <c r="BM784" i="43"/>
  <c r="BL784" i="43"/>
  <c r="BK784" i="43"/>
  <c r="BJ784" i="43"/>
  <c r="BI784" i="43"/>
  <c r="BH784" i="43"/>
  <c r="BG784" i="43"/>
  <c r="BF784" i="43"/>
  <c r="BE784" i="43"/>
  <c r="BD784" i="43"/>
  <c r="BC784" i="43"/>
  <c r="BB784" i="43"/>
  <c r="BA784" i="43"/>
  <c r="AZ784" i="43"/>
  <c r="AY784" i="43"/>
  <c r="AX784" i="43"/>
  <c r="AW784" i="43"/>
  <c r="AV784" i="43"/>
  <c r="AU784" i="43"/>
  <c r="AT784" i="43"/>
  <c r="AS784" i="43"/>
  <c r="AR784" i="43"/>
  <c r="AQ784" i="43"/>
  <c r="AP784" i="43"/>
  <c r="AO784" i="43"/>
  <c r="AN784" i="43"/>
  <c r="AM784" i="43"/>
  <c r="AL784" i="43"/>
  <c r="AK784" i="43"/>
  <c r="AJ784" i="43"/>
  <c r="AI784" i="43"/>
  <c r="AH784" i="43"/>
  <c r="AG784" i="43"/>
  <c r="AF784" i="43"/>
  <c r="AE784" i="43"/>
  <c r="AD784" i="43"/>
  <c r="AC784" i="43"/>
  <c r="AB784" i="43"/>
  <c r="AA784" i="43"/>
  <c r="Z784" i="43"/>
  <c r="Y784" i="43"/>
  <c r="X784" i="43"/>
  <c r="W784" i="43"/>
  <c r="V784" i="43"/>
  <c r="U784" i="43"/>
  <c r="T784" i="43"/>
  <c r="S784" i="43"/>
  <c r="R784" i="43"/>
  <c r="Q784" i="43"/>
  <c r="P784" i="43"/>
  <c r="O784" i="43"/>
  <c r="N784" i="43"/>
  <c r="M784" i="43"/>
  <c r="L784" i="43"/>
  <c r="K784" i="43"/>
  <c r="J784" i="43"/>
  <c r="I784" i="43"/>
  <c r="H784" i="43"/>
  <c r="CC784" i="43" s="1"/>
  <c r="CB783" i="43"/>
  <c r="CA783" i="43"/>
  <c r="BZ783" i="43"/>
  <c r="BY783" i="43"/>
  <c r="BX783" i="43"/>
  <c r="BW783" i="43"/>
  <c r="BV783" i="43"/>
  <c r="BU783" i="43"/>
  <c r="BT783" i="43"/>
  <c r="BS783" i="43"/>
  <c r="BR783" i="43"/>
  <c r="BQ783" i="43"/>
  <c r="BP783" i="43"/>
  <c r="BO783" i="43"/>
  <c r="BN783" i="43"/>
  <c r="BM783" i="43"/>
  <c r="BL783" i="43"/>
  <c r="BK783" i="43"/>
  <c r="BJ783" i="43"/>
  <c r="BI783" i="43"/>
  <c r="BH783" i="43"/>
  <c r="BG783" i="43"/>
  <c r="BF783" i="43"/>
  <c r="BE783" i="43"/>
  <c r="BD783" i="43"/>
  <c r="BC783" i="43"/>
  <c r="BB783" i="43"/>
  <c r="BA783" i="43"/>
  <c r="AZ783" i="43"/>
  <c r="AY783" i="43"/>
  <c r="AX783" i="43"/>
  <c r="AW783" i="43"/>
  <c r="AV783" i="43"/>
  <c r="AU783" i="43"/>
  <c r="AT783" i="43"/>
  <c r="AS783" i="43"/>
  <c r="AR783" i="43"/>
  <c r="AQ783" i="43"/>
  <c r="AP783" i="43"/>
  <c r="AO783" i="43"/>
  <c r="AN783" i="43"/>
  <c r="AM783" i="43"/>
  <c r="AL783" i="43"/>
  <c r="AK783" i="43"/>
  <c r="AJ783" i="43"/>
  <c r="AI783" i="43"/>
  <c r="AH783" i="43"/>
  <c r="AG783" i="43"/>
  <c r="AF783" i="43"/>
  <c r="AE783" i="43"/>
  <c r="AD783" i="43"/>
  <c r="AC783" i="43"/>
  <c r="AB783" i="43"/>
  <c r="AA783" i="43"/>
  <c r="Z783" i="43"/>
  <c r="Y783" i="43"/>
  <c r="X783" i="43"/>
  <c r="W783" i="43"/>
  <c r="V783" i="43"/>
  <c r="U783" i="43"/>
  <c r="T783" i="43"/>
  <c r="S783" i="43"/>
  <c r="R783" i="43"/>
  <c r="Q783" i="43"/>
  <c r="P783" i="43"/>
  <c r="O783" i="43"/>
  <c r="N783" i="43"/>
  <c r="M783" i="43"/>
  <c r="L783" i="43"/>
  <c r="K783" i="43"/>
  <c r="J783" i="43"/>
  <c r="I783" i="43"/>
  <c r="CC783" i="43" s="1"/>
  <c r="H783" i="43"/>
  <c r="CB782" i="43"/>
  <c r="CA782" i="43"/>
  <c r="BZ782" i="43"/>
  <c r="BY782" i="43"/>
  <c r="BX782" i="43"/>
  <c r="BW782" i="43"/>
  <c r="BV782" i="43"/>
  <c r="BU782" i="43"/>
  <c r="BT782" i="43"/>
  <c r="BS782" i="43"/>
  <c r="BR782" i="43"/>
  <c r="BQ782" i="43"/>
  <c r="BP782" i="43"/>
  <c r="BO782" i="43"/>
  <c r="BN782" i="43"/>
  <c r="BM782" i="43"/>
  <c r="BL782" i="43"/>
  <c r="BK782" i="43"/>
  <c r="BJ782" i="43"/>
  <c r="BI782" i="43"/>
  <c r="BH782" i="43"/>
  <c r="BG782" i="43"/>
  <c r="BF782" i="43"/>
  <c r="BE782" i="43"/>
  <c r="BD782" i="43"/>
  <c r="BC782" i="43"/>
  <c r="BB782" i="43"/>
  <c r="BA782" i="43"/>
  <c r="AZ782" i="43"/>
  <c r="AY782" i="43"/>
  <c r="AX782" i="43"/>
  <c r="AW782" i="43"/>
  <c r="AV782" i="43"/>
  <c r="AU782" i="43"/>
  <c r="AT782" i="43"/>
  <c r="AS782" i="43"/>
  <c r="AR782" i="43"/>
  <c r="AQ782" i="43"/>
  <c r="AP782" i="43"/>
  <c r="AO782" i="43"/>
  <c r="AN782" i="43"/>
  <c r="AM782" i="43"/>
  <c r="AL782" i="43"/>
  <c r="AK782" i="43"/>
  <c r="AJ782" i="43"/>
  <c r="AI782" i="43"/>
  <c r="AH782" i="43"/>
  <c r="AG782" i="43"/>
  <c r="AF782" i="43"/>
  <c r="AE782" i="43"/>
  <c r="AD782" i="43"/>
  <c r="AC782" i="43"/>
  <c r="AB782" i="43"/>
  <c r="AA782" i="43"/>
  <c r="Z782" i="43"/>
  <c r="Y782" i="43"/>
  <c r="X782" i="43"/>
  <c r="W782" i="43"/>
  <c r="V782" i="43"/>
  <c r="U782" i="43"/>
  <c r="T782" i="43"/>
  <c r="S782" i="43"/>
  <c r="R782" i="43"/>
  <c r="Q782" i="43"/>
  <c r="P782" i="43"/>
  <c r="O782" i="43"/>
  <c r="N782" i="43"/>
  <c r="M782" i="43"/>
  <c r="L782" i="43"/>
  <c r="K782" i="43"/>
  <c r="J782" i="43"/>
  <c r="I782" i="43"/>
  <c r="H782" i="43"/>
  <c r="CC782" i="43" s="1"/>
  <c r="CB781" i="43"/>
  <c r="CA781" i="43"/>
  <c r="BZ781" i="43"/>
  <c r="BY781" i="43"/>
  <c r="BX781" i="43"/>
  <c r="BW781" i="43"/>
  <c r="BV781" i="43"/>
  <c r="BU781" i="43"/>
  <c r="BT781" i="43"/>
  <c r="BS781" i="43"/>
  <c r="BR781" i="43"/>
  <c r="BQ781" i="43"/>
  <c r="BP781" i="43"/>
  <c r="BO781" i="43"/>
  <c r="BN781" i="43"/>
  <c r="BM781" i="43"/>
  <c r="BL781" i="43"/>
  <c r="BK781" i="43"/>
  <c r="BJ781" i="43"/>
  <c r="BI781" i="43"/>
  <c r="BH781" i="43"/>
  <c r="BG781" i="43"/>
  <c r="BF781" i="43"/>
  <c r="BE781" i="43"/>
  <c r="BD781" i="43"/>
  <c r="BC781" i="43"/>
  <c r="BB781" i="43"/>
  <c r="BA781" i="43"/>
  <c r="AZ781" i="43"/>
  <c r="AY781" i="43"/>
  <c r="AX781" i="43"/>
  <c r="AW781" i="43"/>
  <c r="AV781" i="43"/>
  <c r="AU781" i="43"/>
  <c r="AT781" i="43"/>
  <c r="AS781" i="43"/>
  <c r="AR781" i="43"/>
  <c r="AQ781" i="43"/>
  <c r="AP781" i="43"/>
  <c r="AO781" i="43"/>
  <c r="AN781" i="43"/>
  <c r="AM781" i="43"/>
  <c r="AL781" i="43"/>
  <c r="AK781" i="43"/>
  <c r="AJ781" i="43"/>
  <c r="AI781" i="43"/>
  <c r="AH781" i="43"/>
  <c r="AG781" i="43"/>
  <c r="AF781" i="43"/>
  <c r="AE781" i="43"/>
  <c r="AD781" i="43"/>
  <c r="AC781" i="43"/>
  <c r="AB781" i="43"/>
  <c r="AA781" i="43"/>
  <c r="Z781" i="43"/>
  <c r="Y781" i="43"/>
  <c r="X781" i="43"/>
  <c r="W781" i="43"/>
  <c r="V781" i="43"/>
  <c r="U781" i="43"/>
  <c r="T781" i="43"/>
  <c r="S781" i="43"/>
  <c r="R781" i="43"/>
  <c r="Q781" i="43"/>
  <c r="P781" i="43"/>
  <c r="O781" i="43"/>
  <c r="N781" i="43"/>
  <c r="M781" i="43"/>
  <c r="L781" i="43"/>
  <c r="K781" i="43"/>
  <c r="J781" i="43"/>
  <c r="I781" i="43"/>
  <c r="CC781" i="43" s="1"/>
  <c r="H781" i="43"/>
  <c r="CB780" i="43"/>
  <c r="CA780" i="43"/>
  <c r="BZ780" i="43"/>
  <c r="BY780" i="43"/>
  <c r="BX780" i="43"/>
  <c r="BW780" i="43"/>
  <c r="BV780" i="43"/>
  <c r="BU780" i="43"/>
  <c r="BT780" i="43"/>
  <c r="BS780" i="43"/>
  <c r="BR780" i="43"/>
  <c r="BQ780" i="43"/>
  <c r="BP780" i="43"/>
  <c r="BO780" i="43"/>
  <c r="BN780" i="43"/>
  <c r="BM780" i="43"/>
  <c r="BL780" i="43"/>
  <c r="BK780" i="43"/>
  <c r="BJ780" i="43"/>
  <c r="BI780" i="43"/>
  <c r="BH780" i="43"/>
  <c r="BG780" i="43"/>
  <c r="BF780" i="43"/>
  <c r="BE780" i="43"/>
  <c r="BD780" i="43"/>
  <c r="BC780" i="43"/>
  <c r="BB780" i="43"/>
  <c r="BA780" i="43"/>
  <c r="AZ780" i="43"/>
  <c r="AY780" i="43"/>
  <c r="AX780" i="43"/>
  <c r="AW780" i="43"/>
  <c r="AV780" i="43"/>
  <c r="AU780" i="43"/>
  <c r="AT780" i="43"/>
  <c r="AS780" i="43"/>
  <c r="AR780" i="43"/>
  <c r="AQ780" i="43"/>
  <c r="AP780" i="43"/>
  <c r="AO780" i="43"/>
  <c r="AN780" i="43"/>
  <c r="AM780" i="43"/>
  <c r="AL780" i="43"/>
  <c r="AK780" i="43"/>
  <c r="AJ780" i="43"/>
  <c r="AI780" i="43"/>
  <c r="AH780" i="43"/>
  <c r="AG780" i="43"/>
  <c r="AF780" i="43"/>
  <c r="AE780" i="43"/>
  <c r="AD780" i="43"/>
  <c r="AC780" i="43"/>
  <c r="AB780" i="43"/>
  <c r="AA780" i="43"/>
  <c r="Z780" i="43"/>
  <c r="Y780" i="43"/>
  <c r="X780" i="43"/>
  <c r="W780" i="43"/>
  <c r="V780" i="43"/>
  <c r="U780" i="43"/>
  <c r="T780" i="43"/>
  <c r="S780" i="43"/>
  <c r="R780" i="43"/>
  <c r="Q780" i="43"/>
  <c r="P780" i="43"/>
  <c r="O780" i="43"/>
  <c r="N780" i="43"/>
  <c r="M780" i="43"/>
  <c r="L780" i="43"/>
  <c r="K780" i="43"/>
  <c r="J780" i="43"/>
  <c r="I780" i="43"/>
  <c r="H780" i="43"/>
  <c r="CC780" i="43" s="1"/>
  <c r="CB779" i="43"/>
  <c r="CA779" i="43"/>
  <c r="BZ779" i="43"/>
  <c r="BY779" i="43"/>
  <c r="BX779" i="43"/>
  <c r="BW779" i="43"/>
  <c r="BV779" i="43"/>
  <c r="BU779" i="43"/>
  <c r="BT779" i="43"/>
  <c r="BS779" i="43"/>
  <c r="BR779" i="43"/>
  <c r="BQ779" i="43"/>
  <c r="BP779" i="43"/>
  <c r="BO779" i="43"/>
  <c r="BN779" i="43"/>
  <c r="BM779" i="43"/>
  <c r="BL779" i="43"/>
  <c r="BK779" i="43"/>
  <c r="BJ779" i="43"/>
  <c r="BI779" i="43"/>
  <c r="BH779" i="43"/>
  <c r="BG779" i="43"/>
  <c r="BF779" i="43"/>
  <c r="BE779" i="43"/>
  <c r="BD779" i="43"/>
  <c r="BC779" i="43"/>
  <c r="BB779" i="43"/>
  <c r="BA779" i="43"/>
  <c r="AZ779" i="43"/>
  <c r="AY779" i="43"/>
  <c r="AX779" i="43"/>
  <c r="AW779" i="43"/>
  <c r="AV779" i="43"/>
  <c r="AU779" i="43"/>
  <c r="AT779" i="43"/>
  <c r="AS779" i="43"/>
  <c r="AR779" i="43"/>
  <c r="AQ779" i="43"/>
  <c r="AP779" i="43"/>
  <c r="AO779" i="43"/>
  <c r="AN779" i="43"/>
  <c r="AM779" i="43"/>
  <c r="AL779" i="43"/>
  <c r="AK779" i="43"/>
  <c r="AJ779" i="43"/>
  <c r="AI779" i="43"/>
  <c r="AH779" i="43"/>
  <c r="AG779" i="43"/>
  <c r="AF779" i="43"/>
  <c r="AE779" i="43"/>
  <c r="AD779" i="43"/>
  <c r="AC779" i="43"/>
  <c r="AB779" i="43"/>
  <c r="AA779" i="43"/>
  <c r="Z779" i="43"/>
  <c r="Y779" i="43"/>
  <c r="X779" i="43"/>
  <c r="W779" i="43"/>
  <c r="V779" i="43"/>
  <c r="U779" i="43"/>
  <c r="T779" i="43"/>
  <c r="S779" i="43"/>
  <c r="R779" i="43"/>
  <c r="Q779" i="43"/>
  <c r="P779" i="43"/>
  <c r="O779" i="43"/>
  <c r="N779" i="43"/>
  <c r="M779" i="43"/>
  <c r="L779" i="43"/>
  <c r="K779" i="43"/>
  <c r="J779" i="43"/>
  <c r="I779" i="43"/>
  <c r="H779" i="43"/>
  <c r="CC779" i="43" s="1"/>
  <c r="CB778" i="43"/>
  <c r="CA778" i="43"/>
  <c r="BZ778" i="43"/>
  <c r="BY778" i="43"/>
  <c r="BX778" i="43"/>
  <c r="BW778" i="43"/>
  <c r="BV778" i="43"/>
  <c r="BU778" i="43"/>
  <c r="BT778" i="43"/>
  <c r="BS778" i="43"/>
  <c r="BR778" i="43"/>
  <c r="BQ778" i="43"/>
  <c r="BP778" i="43"/>
  <c r="BO778" i="43"/>
  <c r="BN778" i="43"/>
  <c r="BM778" i="43"/>
  <c r="BL778" i="43"/>
  <c r="BK778" i="43"/>
  <c r="BJ778" i="43"/>
  <c r="BI778" i="43"/>
  <c r="BH778" i="43"/>
  <c r="BG778" i="43"/>
  <c r="BF778" i="43"/>
  <c r="BE778" i="43"/>
  <c r="BD778" i="43"/>
  <c r="BC778" i="43"/>
  <c r="BB778" i="43"/>
  <c r="BA778" i="43"/>
  <c r="AZ778" i="43"/>
  <c r="AY778" i="43"/>
  <c r="AX778" i="43"/>
  <c r="AW778" i="43"/>
  <c r="AV778" i="43"/>
  <c r="AU778" i="43"/>
  <c r="AT778" i="43"/>
  <c r="AS778" i="43"/>
  <c r="AR778" i="43"/>
  <c r="AQ778" i="43"/>
  <c r="AP778" i="43"/>
  <c r="AO778" i="43"/>
  <c r="AN778" i="43"/>
  <c r="AM778" i="43"/>
  <c r="AL778" i="43"/>
  <c r="AK778" i="43"/>
  <c r="AJ778" i="43"/>
  <c r="AI778" i="43"/>
  <c r="AH778" i="43"/>
  <c r="AG778" i="43"/>
  <c r="AF778" i="43"/>
  <c r="AE778" i="43"/>
  <c r="AD778" i="43"/>
  <c r="AC778" i="43"/>
  <c r="AB778" i="43"/>
  <c r="AA778" i="43"/>
  <c r="Z778" i="43"/>
  <c r="Y778" i="43"/>
  <c r="X778" i="43"/>
  <c r="W778" i="43"/>
  <c r="V778" i="43"/>
  <c r="U778" i="43"/>
  <c r="T778" i="43"/>
  <c r="S778" i="43"/>
  <c r="R778" i="43"/>
  <c r="Q778" i="43"/>
  <c r="P778" i="43"/>
  <c r="O778" i="43"/>
  <c r="N778" i="43"/>
  <c r="M778" i="43"/>
  <c r="L778" i="43"/>
  <c r="K778" i="43"/>
  <c r="J778" i="43"/>
  <c r="I778" i="43"/>
  <c r="H778" i="43"/>
  <c r="CC778" i="43" s="1"/>
  <c r="CB777" i="43"/>
  <c r="CA777" i="43"/>
  <c r="BZ777" i="43"/>
  <c r="BY777" i="43"/>
  <c r="BX777" i="43"/>
  <c r="BW777" i="43"/>
  <c r="BV777" i="43"/>
  <c r="BU777" i="43"/>
  <c r="BT777" i="43"/>
  <c r="BS777" i="43"/>
  <c r="BR777" i="43"/>
  <c r="BQ777" i="43"/>
  <c r="BP777" i="43"/>
  <c r="BO777" i="43"/>
  <c r="BN777" i="43"/>
  <c r="BM777" i="43"/>
  <c r="BL777" i="43"/>
  <c r="BK777" i="43"/>
  <c r="BJ777" i="43"/>
  <c r="BI777" i="43"/>
  <c r="BH777" i="43"/>
  <c r="BG777" i="43"/>
  <c r="BF777" i="43"/>
  <c r="BE777" i="43"/>
  <c r="BD777" i="43"/>
  <c r="BC777" i="43"/>
  <c r="BB777" i="43"/>
  <c r="BA777" i="43"/>
  <c r="AZ777" i="43"/>
  <c r="AY777" i="43"/>
  <c r="AX777" i="43"/>
  <c r="AW777" i="43"/>
  <c r="AV777" i="43"/>
  <c r="AU777" i="43"/>
  <c r="AT777" i="43"/>
  <c r="AS777" i="43"/>
  <c r="AR777" i="43"/>
  <c r="AQ777" i="43"/>
  <c r="AP777" i="43"/>
  <c r="AO777" i="43"/>
  <c r="AN777" i="43"/>
  <c r="AM777" i="43"/>
  <c r="AL777" i="43"/>
  <c r="AK777" i="43"/>
  <c r="AJ777" i="43"/>
  <c r="AI777" i="43"/>
  <c r="AH777" i="43"/>
  <c r="AG777" i="43"/>
  <c r="AF777" i="43"/>
  <c r="AE777" i="43"/>
  <c r="AD777" i="43"/>
  <c r="AC777" i="43"/>
  <c r="AB777" i="43"/>
  <c r="AA777" i="43"/>
  <c r="Z777" i="43"/>
  <c r="Y777" i="43"/>
  <c r="X777" i="43"/>
  <c r="W777" i="43"/>
  <c r="V777" i="43"/>
  <c r="U777" i="43"/>
  <c r="T777" i="43"/>
  <c r="S777" i="43"/>
  <c r="R777" i="43"/>
  <c r="Q777" i="43"/>
  <c r="P777" i="43"/>
  <c r="O777" i="43"/>
  <c r="N777" i="43"/>
  <c r="M777" i="43"/>
  <c r="L777" i="43"/>
  <c r="K777" i="43"/>
  <c r="J777" i="43"/>
  <c r="I777" i="43"/>
  <c r="CC777" i="43" s="1"/>
  <c r="H777" i="43"/>
  <c r="CB776" i="43"/>
  <c r="CA776" i="43"/>
  <c r="BZ776" i="43"/>
  <c r="BY776" i="43"/>
  <c r="BX776" i="43"/>
  <c r="BW776" i="43"/>
  <c r="BV776" i="43"/>
  <c r="BU776" i="43"/>
  <c r="BT776" i="43"/>
  <c r="BS776" i="43"/>
  <c r="BR776" i="43"/>
  <c r="BQ776" i="43"/>
  <c r="BP776" i="43"/>
  <c r="BO776" i="43"/>
  <c r="BN776" i="43"/>
  <c r="BM776" i="43"/>
  <c r="BL776" i="43"/>
  <c r="BK776" i="43"/>
  <c r="BJ776" i="43"/>
  <c r="BI776" i="43"/>
  <c r="BH776" i="43"/>
  <c r="BG776" i="43"/>
  <c r="BF776" i="43"/>
  <c r="BE776" i="43"/>
  <c r="BD776" i="43"/>
  <c r="BC776" i="43"/>
  <c r="BB776" i="43"/>
  <c r="BA776" i="43"/>
  <c r="AZ776" i="43"/>
  <c r="AY776" i="43"/>
  <c r="AX776" i="43"/>
  <c r="AW776" i="43"/>
  <c r="AV776" i="43"/>
  <c r="AU776" i="43"/>
  <c r="AT776" i="43"/>
  <c r="AS776" i="43"/>
  <c r="AR776" i="43"/>
  <c r="AQ776" i="43"/>
  <c r="AP776" i="43"/>
  <c r="AO776" i="43"/>
  <c r="AN776" i="43"/>
  <c r="AM776" i="43"/>
  <c r="AL776" i="43"/>
  <c r="AK776" i="43"/>
  <c r="AJ776" i="43"/>
  <c r="AI776" i="43"/>
  <c r="AH776" i="43"/>
  <c r="AG776" i="43"/>
  <c r="AF776" i="43"/>
  <c r="AE776" i="43"/>
  <c r="AD776" i="43"/>
  <c r="AC776" i="43"/>
  <c r="AB776" i="43"/>
  <c r="AA776" i="43"/>
  <c r="Z776" i="43"/>
  <c r="Y776" i="43"/>
  <c r="X776" i="43"/>
  <c r="W776" i="43"/>
  <c r="V776" i="43"/>
  <c r="U776" i="43"/>
  <c r="T776" i="43"/>
  <c r="S776" i="43"/>
  <c r="R776" i="43"/>
  <c r="Q776" i="43"/>
  <c r="P776" i="43"/>
  <c r="O776" i="43"/>
  <c r="N776" i="43"/>
  <c r="M776" i="43"/>
  <c r="L776" i="43"/>
  <c r="K776" i="43"/>
  <c r="J776" i="43"/>
  <c r="I776" i="43"/>
  <c r="H776" i="43"/>
  <c r="CC776" i="43" s="1"/>
  <c r="CB775" i="43"/>
  <c r="CA775" i="43"/>
  <c r="BZ775" i="43"/>
  <c r="BY775" i="43"/>
  <c r="BX775" i="43"/>
  <c r="BW775" i="43"/>
  <c r="BV775" i="43"/>
  <c r="BU775" i="43"/>
  <c r="BT775" i="43"/>
  <c r="BS775" i="43"/>
  <c r="BR775" i="43"/>
  <c r="BQ775" i="43"/>
  <c r="BP775" i="43"/>
  <c r="BO775" i="43"/>
  <c r="BN775" i="43"/>
  <c r="BM775" i="43"/>
  <c r="BL775" i="43"/>
  <c r="BK775" i="43"/>
  <c r="BJ775" i="43"/>
  <c r="BI775" i="43"/>
  <c r="BH775" i="43"/>
  <c r="BG775" i="43"/>
  <c r="BF775" i="43"/>
  <c r="BE775" i="43"/>
  <c r="BD775" i="43"/>
  <c r="BC775" i="43"/>
  <c r="BB775" i="43"/>
  <c r="BA775" i="43"/>
  <c r="AZ775" i="43"/>
  <c r="AY775" i="43"/>
  <c r="AX775" i="43"/>
  <c r="AW775" i="43"/>
  <c r="AV775" i="43"/>
  <c r="AU775" i="43"/>
  <c r="AT775" i="43"/>
  <c r="AS775" i="43"/>
  <c r="AR775" i="43"/>
  <c r="AQ775" i="43"/>
  <c r="AP775" i="43"/>
  <c r="AO775" i="43"/>
  <c r="AN775" i="43"/>
  <c r="AM775" i="43"/>
  <c r="AL775" i="43"/>
  <c r="AK775" i="43"/>
  <c r="AJ775" i="43"/>
  <c r="AI775" i="43"/>
  <c r="AH775" i="43"/>
  <c r="AG775" i="43"/>
  <c r="AF775" i="43"/>
  <c r="AE775" i="43"/>
  <c r="AD775" i="43"/>
  <c r="AC775" i="43"/>
  <c r="AB775" i="43"/>
  <c r="AA775" i="43"/>
  <c r="Z775" i="43"/>
  <c r="Y775" i="43"/>
  <c r="X775" i="43"/>
  <c r="W775" i="43"/>
  <c r="V775" i="43"/>
  <c r="U775" i="43"/>
  <c r="T775" i="43"/>
  <c r="S775" i="43"/>
  <c r="R775" i="43"/>
  <c r="Q775" i="43"/>
  <c r="P775" i="43"/>
  <c r="O775" i="43"/>
  <c r="N775" i="43"/>
  <c r="M775" i="43"/>
  <c r="L775" i="43"/>
  <c r="K775" i="43"/>
  <c r="J775" i="43"/>
  <c r="I775" i="43"/>
  <c r="CC775" i="43" s="1"/>
  <c r="H775" i="43"/>
  <c r="CB774" i="43"/>
  <c r="CA774" i="43"/>
  <c r="BZ774" i="43"/>
  <c r="BY774" i="43"/>
  <c r="BX774" i="43"/>
  <c r="BW774" i="43"/>
  <c r="BV774" i="43"/>
  <c r="BU774" i="43"/>
  <c r="BT774" i="43"/>
  <c r="BS774" i="43"/>
  <c r="BR774" i="43"/>
  <c r="BQ774" i="43"/>
  <c r="BP774" i="43"/>
  <c r="BO774" i="43"/>
  <c r="BN774" i="43"/>
  <c r="BM774" i="43"/>
  <c r="BL774" i="43"/>
  <c r="BK774" i="43"/>
  <c r="BJ774" i="43"/>
  <c r="BI774" i="43"/>
  <c r="BH774" i="43"/>
  <c r="BG774" i="43"/>
  <c r="BF774" i="43"/>
  <c r="BE774" i="43"/>
  <c r="BD774" i="43"/>
  <c r="BC774" i="43"/>
  <c r="BB774" i="43"/>
  <c r="BA774" i="43"/>
  <c r="AZ774" i="43"/>
  <c r="AY774" i="43"/>
  <c r="AX774" i="43"/>
  <c r="AW774" i="43"/>
  <c r="AV774" i="43"/>
  <c r="AU774" i="43"/>
  <c r="AT774" i="43"/>
  <c r="AS774" i="43"/>
  <c r="AR774" i="43"/>
  <c r="AQ774" i="43"/>
  <c r="AP774" i="43"/>
  <c r="AO774" i="43"/>
  <c r="AN774" i="43"/>
  <c r="AM774" i="43"/>
  <c r="AL774" i="43"/>
  <c r="AK774" i="43"/>
  <c r="AJ774" i="43"/>
  <c r="AI774" i="43"/>
  <c r="AH774" i="43"/>
  <c r="AG774" i="43"/>
  <c r="AF774" i="43"/>
  <c r="AE774" i="43"/>
  <c r="AD774" i="43"/>
  <c r="AC774" i="43"/>
  <c r="AB774" i="43"/>
  <c r="AA774" i="43"/>
  <c r="Z774" i="43"/>
  <c r="Y774" i="43"/>
  <c r="X774" i="43"/>
  <c r="W774" i="43"/>
  <c r="V774" i="43"/>
  <c r="U774" i="43"/>
  <c r="T774" i="43"/>
  <c r="S774" i="43"/>
  <c r="R774" i="43"/>
  <c r="Q774" i="43"/>
  <c r="P774" i="43"/>
  <c r="O774" i="43"/>
  <c r="N774" i="43"/>
  <c r="M774" i="43"/>
  <c r="L774" i="43"/>
  <c r="K774" i="43"/>
  <c r="J774" i="43"/>
  <c r="I774" i="43"/>
  <c r="H774" i="43"/>
  <c r="CC774" i="43" s="1"/>
  <c r="CB773" i="43"/>
  <c r="CA773" i="43"/>
  <c r="BZ773" i="43"/>
  <c r="BY773" i="43"/>
  <c r="BX773" i="43"/>
  <c r="BW773" i="43"/>
  <c r="BV773" i="43"/>
  <c r="BU773" i="43"/>
  <c r="BT773" i="43"/>
  <c r="BS773" i="43"/>
  <c r="BR773" i="43"/>
  <c r="BQ773" i="43"/>
  <c r="BP773" i="43"/>
  <c r="BO773" i="43"/>
  <c r="BN773" i="43"/>
  <c r="BM773" i="43"/>
  <c r="BL773" i="43"/>
  <c r="BK773" i="43"/>
  <c r="BJ773" i="43"/>
  <c r="BI773" i="43"/>
  <c r="BH773" i="43"/>
  <c r="BG773" i="43"/>
  <c r="BF773" i="43"/>
  <c r="BE773" i="43"/>
  <c r="BD773" i="43"/>
  <c r="BC773" i="43"/>
  <c r="BB773" i="43"/>
  <c r="BA773" i="43"/>
  <c r="AZ773" i="43"/>
  <c r="AY773" i="43"/>
  <c r="AX773" i="43"/>
  <c r="AW773" i="43"/>
  <c r="AV773" i="43"/>
  <c r="AU773" i="43"/>
  <c r="AT773" i="43"/>
  <c r="AS773" i="43"/>
  <c r="AR773" i="43"/>
  <c r="AQ773" i="43"/>
  <c r="AP773" i="43"/>
  <c r="AO773" i="43"/>
  <c r="AN773" i="43"/>
  <c r="AM773" i="43"/>
  <c r="AL773" i="43"/>
  <c r="AK773" i="43"/>
  <c r="AJ773" i="43"/>
  <c r="AI773" i="43"/>
  <c r="AH773" i="43"/>
  <c r="AG773" i="43"/>
  <c r="AF773" i="43"/>
  <c r="AE773" i="43"/>
  <c r="AD773" i="43"/>
  <c r="AC773" i="43"/>
  <c r="AB773" i="43"/>
  <c r="AA773" i="43"/>
  <c r="Z773" i="43"/>
  <c r="Y773" i="43"/>
  <c r="X773" i="43"/>
  <c r="W773" i="43"/>
  <c r="V773" i="43"/>
  <c r="U773" i="43"/>
  <c r="T773" i="43"/>
  <c r="S773" i="43"/>
  <c r="R773" i="43"/>
  <c r="Q773" i="43"/>
  <c r="P773" i="43"/>
  <c r="O773" i="43"/>
  <c r="N773" i="43"/>
  <c r="M773" i="43"/>
  <c r="L773" i="43"/>
  <c r="K773" i="43"/>
  <c r="J773" i="43"/>
  <c r="I773" i="43"/>
  <c r="H773" i="43"/>
  <c r="CC773" i="43" s="1"/>
  <c r="CB772" i="43"/>
  <c r="CA772" i="43"/>
  <c r="BZ772" i="43"/>
  <c r="BY772" i="43"/>
  <c r="BX772" i="43"/>
  <c r="BW772" i="43"/>
  <c r="BV772" i="43"/>
  <c r="BU772" i="43"/>
  <c r="BT772" i="43"/>
  <c r="BS772" i="43"/>
  <c r="BR772" i="43"/>
  <c r="BQ772" i="43"/>
  <c r="BP772" i="43"/>
  <c r="BO772" i="43"/>
  <c r="BN772" i="43"/>
  <c r="BM772" i="43"/>
  <c r="BL772" i="43"/>
  <c r="BK772" i="43"/>
  <c r="BJ772" i="43"/>
  <c r="BI772" i="43"/>
  <c r="BH772" i="43"/>
  <c r="BG772" i="43"/>
  <c r="BF772" i="43"/>
  <c r="BE772" i="43"/>
  <c r="BD772" i="43"/>
  <c r="BC772" i="43"/>
  <c r="BB772" i="43"/>
  <c r="BA772" i="43"/>
  <c r="AZ772" i="43"/>
  <c r="AY772" i="43"/>
  <c r="AX772" i="43"/>
  <c r="AW772" i="43"/>
  <c r="AV772" i="43"/>
  <c r="AU772" i="43"/>
  <c r="AT772" i="43"/>
  <c r="AS772" i="43"/>
  <c r="AR772" i="43"/>
  <c r="AQ772" i="43"/>
  <c r="AP772" i="43"/>
  <c r="AO772" i="43"/>
  <c r="AN772" i="43"/>
  <c r="AM772" i="43"/>
  <c r="AL772" i="43"/>
  <c r="AK772" i="43"/>
  <c r="AJ772" i="43"/>
  <c r="AI772" i="43"/>
  <c r="AH772" i="43"/>
  <c r="AG772" i="43"/>
  <c r="AF772" i="43"/>
  <c r="AE772" i="43"/>
  <c r="AD772" i="43"/>
  <c r="AC772" i="43"/>
  <c r="AB772" i="43"/>
  <c r="AA772" i="43"/>
  <c r="Z772" i="43"/>
  <c r="Y772" i="43"/>
  <c r="X772" i="43"/>
  <c r="W772" i="43"/>
  <c r="V772" i="43"/>
  <c r="U772" i="43"/>
  <c r="T772" i="43"/>
  <c r="S772" i="43"/>
  <c r="R772" i="43"/>
  <c r="Q772" i="43"/>
  <c r="P772" i="43"/>
  <c r="O772" i="43"/>
  <c r="N772" i="43"/>
  <c r="M772" i="43"/>
  <c r="L772" i="43"/>
  <c r="K772" i="43"/>
  <c r="J772" i="43"/>
  <c r="I772" i="43"/>
  <c r="H772" i="43"/>
  <c r="CC772" i="43" s="1"/>
  <c r="CB771" i="43"/>
  <c r="CA771" i="43"/>
  <c r="BZ771" i="43"/>
  <c r="BY771" i="43"/>
  <c r="BX771" i="43"/>
  <c r="BW771" i="43"/>
  <c r="BV771" i="43"/>
  <c r="BU771" i="43"/>
  <c r="BT771" i="43"/>
  <c r="BS771" i="43"/>
  <c r="BR771" i="43"/>
  <c r="BQ771" i="43"/>
  <c r="BP771" i="43"/>
  <c r="BO771" i="43"/>
  <c r="BN771" i="43"/>
  <c r="BM771" i="43"/>
  <c r="BL771" i="43"/>
  <c r="BK771" i="43"/>
  <c r="BJ771" i="43"/>
  <c r="BI771" i="43"/>
  <c r="BH771" i="43"/>
  <c r="BG771" i="43"/>
  <c r="BF771" i="43"/>
  <c r="BE771" i="43"/>
  <c r="BD771" i="43"/>
  <c r="BC771" i="43"/>
  <c r="BB771" i="43"/>
  <c r="BA771" i="43"/>
  <c r="AZ771" i="43"/>
  <c r="AY771" i="43"/>
  <c r="AX771" i="43"/>
  <c r="AW771" i="43"/>
  <c r="AV771" i="43"/>
  <c r="AU771" i="43"/>
  <c r="AT771" i="43"/>
  <c r="AS771" i="43"/>
  <c r="AR771" i="43"/>
  <c r="AQ771" i="43"/>
  <c r="AP771" i="43"/>
  <c r="AO771" i="43"/>
  <c r="AN771" i="43"/>
  <c r="AM771" i="43"/>
  <c r="AL771" i="43"/>
  <c r="AK771" i="43"/>
  <c r="AJ771" i="43"/>
  <c r="AI771" i="43"/>
  <c r="AH771" i="43"/>
  <c r="AG771" i="43"/>
  <c r="AF771" i="43"/>
  <c r="AE771" i="43"/>
  <c r="AD771" i="43"/>
  <c r="AC771" i="43"/>
  <c r="AB771" i="43"/>
  <c r="AA771" i="43"/>
  <c r="Z771" i="43"/>
  <c r="Y771" i="43"/>
  <c r="X771" i="43"/>
  <c r="W771" i="43"/>
  <c r="V771" i="43"/>
  <c r="U771" i="43"/>
  <c r="T771" i="43"/>
  <c r="S771" i="43"/>
  <c r="R771" i="43"/>
  <c r="Q771" i="43"/>
  <c r="P771" i="43"/>
  <c r="O771" i="43"/>
  <c r="N771" i="43"/>
  <c r="M771" i="43"/>
  <c r="L771" i="43"/>
  <c r="K771" i="43"/>
  <c r="J771" i="43"/>
  <c r="I771" i="43"/>
  <c r="CC771" i="43" s="1"/>
  <c r="H771" i="43"/>
  <c r="CB770" i="43"/>
  <c r="CA770" i="43"/>
  <c r="BZ770" i="43"/>
  <c r="BY770" i="43"/>
  <c r="BX770" i="43"/>
  <c r="BW770" i="43"/>
  <c r="BV770" i="43"/>
  <c r="BU770" i="43"/>
  <c r="BT770" i="43"/>
  <c r="BS770" i="43"/>
  <c r="BR770" i="43"/>
  <c r="BQ770" i="43"/>
  <c r="BP770" i="43"/>
  <c r="BO770" i="43"/>
  <c r="BN770" i="43"/>
  <c r="BM770" i="43"/>
  <c r="BL770" i="43"/>
  <c r="BK770" i="43"/>
  <c r="BJ770" i="43"/>
  <c r="BI770" i="43"/>
  <c r="BH770" i="43"/>
  <c r="BG770" i="43"/>
  <c r="BF770" i="43"/>
  <c r="BE770" i="43"/>
  <c r="BD770" i="43"/>
  <c r="BC770" i="43"/>
  <c r="BB770" i="43"/>
  <c r="BA770" i="43"/>
  <c r="AZ770" i="43"/>
  <c r="AY770" i="43"/>
  <c r="AX770" i="43"/>
  <c r="AW770" i="43"/>
  <c r="AV770" i="43"/>
  <c r="AU770" i="43"/>
  <c r="AT770" i="43"/>
  <c r="AS770" i="43"/>
  <c r="AR770" i="43"/>
  <c r="AQ770" i="43"/>
  <c r="AP770" i="43"/>
  <c r="AO770" i="43"/>
  <c r="AN770" i="43"/>
  <c r="AM770" i="43"/>
  <c r="AL770" i="43"/>
  <c r="AK770" i="43"/>
  <c r="AJ770" i="43"/>
  <c r="AI770" i="43"/>
  <c r="AH770" i="43"/>
  <c r="AG770" i="43"/>
  <c r="AF770" i="43"/>
  <c r="AE770" i="43"/>
  <c r="AD770" i="43"/>
  <c r="AC770" i="43"/>
  <c r="AB770" i="43"/>
  <c r="AA770" i="43"/>
  <c r="Z770" i="43"/>
  <c r="Y770" i="43"/>
  <c r="X770" i="43"/>
  <c r="W770" i="43"/>
  <c r="V770" i="43"/>
  <c r="U770" i="43"/>
  <c r="T770" i="43"/>
  <c r="S770" i="43"/>
  <c r="R770" i="43"/>
  <c r="Q770" i="43"/>
  <c r="P770" i="43"/>
  <c r="O770" i="43"/>
  <c r="N770" i="43"/>
  <c r="M770" i="43"/>
  <c r="L770" i="43"/>
  <c r="K770" i="43"/>
  <c r="J770" i="43"/>
  <c r="I770" i="43"/>
  <c r="H770" i="43"/>
  <c r="CC770" i="43" s="1"/>
  <c r="CB769" i="43"/>
  <c r="CA769" i="43"/>
  <c r="BZ769" i="43"/>
  <c r="BY769" i="43"/>
  <c r="BX769" i="43"/>
  <c r="BW769" i="43"/>
  <c r="BV769" i="43"/>
  <c r="BU769" i="43"/>
  <c r="BT769" i="43"/>
  <c r="BS769" i="43"/>
  <c r="BR769" i="43"/>
  <c r="BQ769" i="43"/>
  <c r="BP769" i="43"/>
  <c r="BO769" i="43"/>
  <c r="BN769" i="43"/>
  <c r="BM769" i="43"/>
  <c r="BL769" i="43"/>
  <c r="BK769" i="43"/>
  <c r="BJ769" i="43"/>
  <c r="BI769" i="43"/>
  <c r="BH769" i="43"/>
  <c r="BG769" i="43"/>
  <c r="BF769" i="43"/>
  <c r="BE769" i="43"/>
  <c r="BD769" i="43"/>
  <c r="BC769" i="43"/>
  <c r="BB769" i="43"/>
  <c r="BA769" i="43"/>
  <c r="AZ769" i="43"/>
  <c r="AY769" i="43"/>
  <c r="AX769" i="43"/>
  <c r="AW769" i="43"/>
  <c r="AV769" i="43"/>
  <c r="AU769" i="43"/>
  <c r="AT769" i="43"/>
  <c r="AS769" i="43"/>
  <c r="AR769" i="43"/>
  <c r="AQ769" i="43"/>
  <c r="AP769" i="43"/>
  <c r="AO769" i="43"/>
  <c r="AN769" i="43"/>
  <c r="AM769" i="43"/>
  <c r="AL769" i="43"/>
  <c r="AK769" i="43"/>
  <c r="AJ769" i="43"/>
  <c r="AI769" i="43"/>
  <c r="AH769" i="43"/>
  <c r="AG769" i="43"/>
  <c r="AF769" i="43"/>
  <c r="AE769" i="43"/>
  <c r="AD769" i="43"/>
  <c r="AC769" i="43"/>
  <c r="AB769" i="43"/>
  <c r="AA769" i="43"/>
  <c r="Z769" i="43"/>
  <c r="Y769" i="43"/>
  <c r="X769" i="43"/>
  <c r="W769" i="43"/>
  <c r="V769" i="43"/>
  <c r="U769" i="43"/>
  <c r="T769" i="43"/>
  <c r="S769" i="43"/>
  <c r="R769" i="43"/>
  <c r="Q769" i="43"/>
  <c r="P769" i="43"/>
  <c r="O769" i="43"/>
  <c r="N769" i="43"/>
  <c r="M769" i="43"/>
  <c r="L769" i="43"/>
  <c r="K769" i="43"/>
  <c r="J769" i="43"/>
  <c r="I769" i="43"/>
  <c r="CC769" i="43" s="1"/>
  <c r="H769" i="43"/>
  <c r="CB768" i="43"/>
  <c r="CA768" i="43"/>
  <c r="BZ768" i="43"/>
  <c r="BY768" i="43"/>
  <c r="BX768" i="43"/>
  <c r="BW768" i="43"/>
  <c r="BV768" i="43"/>
  <c r="BU768" i="43"/>
  <c r="BT768" i="43"/>
  <c r="BS768" i="43"/>
  <c r="BR768" i="43"/>
  <c r="BQ768" i="43"/>
  <c r="BP768" i="43"/>
  <c r="BO768" i="43"/>
  <c r="BN768" i="43"/>
  <c r="BM768" i="43"/>
  <c r="BL768" i="43"/>
  <c r="BK768" i="43"/>
  <c r="BJ768" i="43"/>
  <c r="BI768" i="43"/>
  <c r="BH768" i="43"/>
  <c r="BG768" i="43"/>
  <c r="BF768" i="43"/>
  <c r="BE768" i="43"/>
  <c r="BD768" i="43"/>
  <c r="BC768" i="43"/>
  <c r="BB768" i="43"/>
  <c r="BA768" i="43"/>
  <c r="AZ768" i="43"/>
  <c r="AY768" i="43"/>
  <c r="AX768" i="43"/>
  <c r="AW768" i="43"/>
  <c r="AV768" i="43"/>
  <c r="AU768" i="43"/>
  <c r="AT768" i="43"/>
  <c r="AS768" i="43"/>
  <c r="AR768" i="43"/>
  <c r="AQ768" i="43"/>
  <c r="AP768" i="43"/>
  <c r="AO768" i="43"/>
  <c r="AN768" i="43"/>
  <c r="AM768" i="43"/>
  <c r="AL768" i="43"/>
  <c r="AK768" i="43"/>
  <c r="AJ768" i="43"/>
  <c r="AI768" i="43"/>
  <c r="AH768" i="43"/>
  <c r="AG768" i="43"/>
  <c r="AF768" i="43"/>
  <c r="AE768" i="43"/>
  <c r="AD768" i="43"/>
  <c r="AC768" i="43"/>
  <c r="AB768" i="43"/>
  <c r="AA768" i="43"/>
  <c r="Z768" i="43"/>
  <c r="Y768" i="43"/>
  <c r="X768" i="43"/>
  <c r="W768" i="43"/>
  <c r="V768" i="43"/>
  <c r="U768" i="43"/>
  <c r="T768" i="43"/>
  <c r="S768" i="43"/>
  <c r="R768" i="43"/>
  <c r="Q768" i="43"/>
  <c r="P768" i="43"/>
  <c r="O768" i="43"/>
  <c r="N768" i="43"/>
  <c r="M768" i="43"/>
  <c r="L768" i="43"/>
  <c r="K768" i="43"/>
  <c r="J768" i="43"/>
  <c r="I768" i="43"/>
  <c r="H768" i="43"/>
  <c r="CC768" i="43" s="1"/>
  <c r="CB767" i="43"/>
  <c r="CA767" i="43"/>
  <c r="BZ767" i="43"/>
  <c r="BY767" i="43"/>
  <c r="BX767" i="43"/>
  <c r="BW767" i="43"/>
  <c r="BV767" i="43"/>
  <c r="BU767" i="43"/>
  <c r="BT767" i="43"/>
  <c r="BS767" i="43"/>
  <c r="BR767" i="43"/>
  <c r="BQ767" i="43"/>
  <c r="BP767" i="43"/>
  <c r="BO767" i="43"/>
  <c r="BN767" i="43"/>
  <c r="BM767" i="43"/>
  <c r="BL767" i="43"/>
  <c r="BK767" i="43"/>
  <c r="BJ767" i="43"/>
  <c r="BI767" i="43"/>
  <c r="BH767" i="43"/>
  <c r="BG767" i="43"/>
  <c r="BF767" i="43"/>
  <c r="BE767" i="43"/>
  <c r="BD767" i="43"/>
  <c r="BC767" i="43"/>
  <c r="BB767" i="43"/>
  <c r="BA767" i="43"/>
  <c r="AZ767" i="43"/>
  <c r="AY767" i="43"/>
  <c r="AX767" i="43"/>
  <c r="AW767" i="43"/>
  <c r="AV767" i="43"/>
  <c r="AU767" i="43"/>
  <c r="AT767" i="43"/>
  <c r="AS767" i="43"/>
  <c r="AR767" i="43"/>
  <c r="AQ767" i="43"/>
  <c r="AP767" i="43"/>
  <c r="AO767" i="43"/>
  <c r="AN767" i="43"/>
  <c r="AM767" i="43"/>
  <c r="AL767" i="43"/>
  <c r="AK767" i="43"/>
  <c r="AJ767" i="43"/>
  <c r="AI767" i="43"/>
  <c r="AH767" i="43"/>
  <c r="AG767" i="43"/>
  <c r="AF767" i="43"/>
  <c r="AE767" i="43"/>
  <c r="AD767" i="43"/>
  <c r="AC767" i="43"/>
  <c r="AB767" i="43"/>
  <c r="AA767" i="43"/>
  <c r="Z767" i="43"/>
  <c r="Y767" i="43"/>
  <c r="X767" i="43"/>
  <c r="W767" i="43"/>
  <c r="V767" i="43"/>
  <c r="U767" i="43"/>
  <c r="T767" i="43"/>
  <c r="S767" i="43"/>
  <c r="R767" i="43"/>
  <c r="Q767" i="43"/>
  <c r="P767" i="43"/>
  <c r="O767" i="43"/>
  <c r="N767" i="43"/>
  <c r="M767" i="43"/>
  <c r="L767" i="43"/>
  <c r="K767" i="43"/>
  <c r="J767" i="43"/>
  <c r="I767" i="43"/>
  <c r="H767" i="43"/>
  <c r="CC767" i="43" s="1"/>
  <c r="CB766" i="43"/>
  <c r="CA766" i="43"/>
  <c r="BZ766" i="43"/>
  <c r="BY766" i="43"/>
  <c r="BX766" i="43"/>
  <c r="BW766" i="43"/>
  <c r="BV766" i="43"/>
  <c r="BU766" i="43"/>
  <c r="BT766" i="43"/>
  <c r="BS766" i="43"/>
  <c r="BR766" i="43"/>
  <c r="BQ766" i="43"/>
  <c r="BP766" i="43"/>
  <c r="BO766" i="43"/>
  <c r="BN766" i="43"/>
  <c r="BM766" i="43"/>
  <c r="BL766" i="43"/>
  <c r="BK766" i="43"/>
  <c r="BJ766" i="43"/>
  <c r="BI766" i="43"/>
  <c r="BH766" i="43"/>
  <c r="BG766" i="43"/>
  <c r="BF766" i="43"/>
  <c r="BE766" i="43"/>
  <c r="BD766" i="43"/>
  <c r="BC766" i="43"/>
  <c r="BB766" i="43"/>
  <c r="BA766" i="43"/>
  <c r="AZ766" i="43"/>
  <c r="AY766" i="43"/>
  <c r="AX766" i="43"/>
  <c r="AW766" i="43"/>
  <c r="AV766" i="43"/>
  <c r="AU766" i="43"/>
  <c r="AT766" i="43"/>
  <c r="AS766" i="43"/>
  <c r="AR766" i="43"/>
  <c r="AQ766" i="43"/>
  <c r="AP766" i="43"/>
  <c r="AO766" i="43"/>
  <c r="AN766" i="43"/>
  <c r="AM766" i="43"/>
  <c r="AL766" i="43"/>
  <c r="AK766" i="43"/>
  <c r="AJ766" i="43"/>
  <c r="AI766" i="43"/>
  <c r="AH766" i="43"/>
  <c r="AG766" i="43"/>
  <c r="AF766" i="43"/>
  <c r="AE766" i="43"/>
  <c r="AD766" i="43"/>
  <c r="AC766" i="43"/>
  <c r="AB766" i="43"/>
  <c r="AA766" i="43"/>
  <c r="Z766" i="43"/>
  <c r="Y766" i="43"/>
  <c r="X766" i="43"/>
  <c r="W766" i="43"/>
  <c r="V766" i="43"/>
  <c r="U766" i="43"/>
  <c r="T766" i="43"/>
  <c r="S766" i="43"/>
  <c r="R766" i="43"/>
  <c r="Q766" i="43"/>
  <c r="P766" i="43"/>
  <c r="O766" i="43"/>
  <c r="N766" i="43"/>
  <c r="M766" i="43"/>
  <c r="L766" i="43"/>
  <c r="K766" i="43"/>
  <c r="J766" i="43"/>
  <c r="I766" i="43"/>
  <c r="H766" i="43"/>
  <c r="CC766" i="43" s="1"/>
  <c r="CB765" i="43"/>
  <c r="CA765" i="43"/>
  <c r="BZ765" i="43"/>
  <c r="BY765" i="43"/>
  <c r="BX765" i="43"/>
  <c r="BW765" i="43"/>
  <c r="BV765" i="43"/>
  <c r="BU765" i="43"/>
  <c r="BT765" i="43"/>
  <c r="BS765" i="43"/>
  <c r="BR765" i="43"/>
  <c r="BQ765" i="43"/>
  <c r="BP765" i="43"/>
  <c r="BO765" i="43"/>
  <c r="BN765" i="43"/>
  <c r="BM765" i="43"/>
  <c r="BL765" i="43"/>
  <c r="BK765" i="43"/>
  <c r="BJ765" i="43"/>
  <c r="BI765" i="43"/>
  <c r="BH765" i="43"/>
  <c r="BG765" i="43"/>
  <c r="BF765" i="43"/>
  <c r="BE765" i="43"/>
  <c r="BD765" i="43"/>
  <c r="BC765" i="43"/>
  <c r="BB765" i="43"/>
  <c r="BA765" i="43"/>
  <c r="AZ765" i="43"/>
  <c r="AY765" i="43"/>
  <c r="AX765" i="43"/>
  <c r="AW765" i="43"/>
  <c r="AV765" i="43"/>
  <c r="AU765" i="43"/>
  <c r="AT765" i="43"/>
  <c r="AS765" i="43"/>
  <c r="AR765" i="43"/>
  <c r="AQ765" i="43"/>
  <c r="AP765" i="43"/>
  <c r="AO765" i="43"/>
  <c r="AN765" i="43"/>
  <c r="AM765" i="43"/>
  <c r="AL765" i="43"/>
  <c r="AK765" i="43"/>
  <c r="AJ765" i="43"/>
  <c r="AI765" i="43"/>
  <c r="AH765" i="43"/>
  <c r="AG765" i="43"/>
  <c r="AF765" i="43"/>
  <c r="AE765" i="43"/>
  <c r="AD765" i="43"/>
  <c r="AC765" i="43"/>
  <c r="AB765" i="43"/>
  <c r="AA765" i="43"/>
  <c r="Z765" i="43"/>
  <c r="Y765" i="43"/>
  <c r="X765" i="43"/>
  <c r="W765" i="43"/>
  <c r="V765" i="43"/>
  <c r="U765" i="43"/>
  <c r="T765" i="43"/>
  <c r="S765" i="43"/>
  <c r="R765" i="43"/>
  <c r="Q765" i="43"/>
  <c r="P765" i="43"/>
  <c r="O765" i="43"/>
  <c r="N765" i="43"/>
  <c r="M765" i="43"/>
  <c r="L765" i="43"/>
  <c r="K765" i="43"/>
  <c r="J765" i="43"/>
  <c r="I765" i="43"/>
  <c r="H765" i="43"/>
  <c r="CC765" i="43" s="1"/>
  <c r="CB764" i="43"/>
  <c r="CA764" i="43"/>
  <c r="BZ764" i="43"/>
  <c r="BY764" i="43"/>
  <c r="BX764" i="43"/>
  <c r="BW764" i="43"/>
  <c r="BV764" i="43"/>
  <c r="BU764" i="43"/>
  <c r="BT764" i="43"/>
  <c r="BS764" i="43"/>
  <c r="BR764" i="43"/>
  <c r="BQ764" i="43"/>
  <c r="BP764" i="43"/>
  <c r="BO764" i="43"/>
  <c r="BN764" i="43"/>
  <c r="BM764" i="43"/>
  <c r="BL764" i="43"/>
  <c r="BK764" i="43"/>
  <c r="BJ764" i="43"/>
  <c r="BI764" i="43"/>
  <c r="BH764" i="43"/>
  <c r="BG764" i="43"/>
  <c r="BF764" i="43"/>
  <c r="BE764" i="43"/>
  <c r="BD764" i="43"/>
  <c r="BC764" i="43"/>
  <c r="BB764" i="43"/>
  <c r="BA764" i="43"/>
  <c r="AZ764" i="43"/>
  <c r="AY764" i="43"/>
  <c r="AX764" i="43"/>
  <c r="AW764" i="43"/>
  <c r="AV764" i="43"/>
  <c r="AU764" i="43"/>
  <c r="AT764" i="43"/>
  <c r="AS764" i="43"/>
  <c r="AR764" i="43"/>
  <c r="AQ764" i="43"/>
  <c r="AP764" i="43"/>
  <c r="AO764" i="43"/>
  <c r="AN764" i="43"/>
  <c r="AM764" i="43"/>
  <c r="AL764" i="43"/>
  <c r="AK764" i="43"/>
  <c r="AJ764" i="43"/>
  <c r="AI764" i="43"/>
  <c r="AH764" i="43"/>
  <c r="AG764" i="43"/>
  <c r="AF764" i="43"/>
  <c r="AE764" i="43"/>
  <c r="AD764" i="43"/>
  <c r="AC764" i="43"/>
  <c r="AB764" i="43"/>
  <c r="AA764" i="43"/>
  <c r="Z764" i="43"/>
  <c r="Y764" i="43"/>
  <c r="X764" i="43"/>
  <c r="W764" i="43"/>
  <c r="V764" i="43"/>
  <c r="U764" i="43"/>
  <c r="T764" i="43"/>
  <c r="S764" i="43"/>
  <c r="R764" i="43"/>
  <c r="Q764" i="43"/>
  <c r="P764" i="43"/>
  <c r="O764" i="43"/>
  <c r="N764" i="43"/>
  <c r="M764" i="43"/>
  <c r="L764" i="43"/>
  <c r="K764" i="43"/>
  <c r="J764" i="43"/>
  <c r="I764" i="43"/>
  <c r="H764" i="43"/>
  <c r="CC764" i="43" s="1"/>
  <c r="CB763" i="43"/>
  <c r="CA763" i="43"/>
  <c r="BZ763" i="43"/>
  <c r="BY763" i="43"/>
  <c r="BX763" i="43"/>
  <c r="BW763" i="43"/>
  <c r="BV763" i="43"/>
  <c r="BU763" i="43"/>
  <c r="BT763" i="43"/>
  <c r="BS763" i="43"/>
  <c r="BR763" i="43"/>
  <c r="BQ763" i="43"/>
  <c r="BP763" i="43"/>
  <c r="BO763" i="43"/>
  <c r="BN763" i="43"/>
  <c r="BM763" i="43"/>
  <c r="BL763" i="43"/>
  <c r="BK763" i="43"/>
  <c r="BJ763" i="43"/>
  <c r="BI763" i="43"/>
  <c r="BH763" i="43"/>
  <c r="BG763" i="43"/>
  <c r="BF763" i="43"/>
  <c r="BE763" i="43"/>
  <c r="BD763" i="43"/>
  <c r="BC763" i="43"/>
  <c r="BB763" i="43"/>
  <c r="BA763" i="43"/>
  <c r="AZ763" i="43"/>
  <c r="AY763" i="43"/>
  <c r="AX763" i="43"/>
  <c r="AW763" i="43"/>
  <c r="AV763" i="43"/>
  <c r="AU763" i="43"/>
  <c r="AT763" i="43"/>
  <c r="AS763" i="43"/>
  <c r="AR763" i="43"/>
  <c r="AQ763" i="43"/>
  <c r="AP763" i="43"/>
  <c r="AO763" i="43"/>
  <c r="AN763" i="43"/>
  <c r="AM763" i="43"/>
  <c r="AL763" i="43"/>
  <c r="AK763" i="43"/>
  <c r="AJ763" i="43"/>
  <c r="AI763" i="43"/>
  <c r="AH763" i="43"/>
  <c r="AG763" i="43"/>
  <c r="AF763" i="43"/>
  <c r="AE763" i="43"/>
  <c r="AD763" i="43"/>
  <c r="AC763" i="43"/>
  <c r="AB763" i="43"/>
  <c r="AA763" i="43"/>
  <c r="Z763" i="43"/>
  <c r="Y763" i="43"/>
  <c r="X763" i="43"/>
  <c r="W763" i="43"/>
  <c r="V763" i="43"/>
  <c r="U763" i="43"/>
  <c r="T763" i="43"/>
  <c r="S763" i="43"/>
  <c r="R763" i="43"/>
  <c r="Q763" i="43"/>
  <c r="P763" i="43"/>
  <c r="O763" i="43"/>
  <c r="N763" i="43"/>
  <c r="M763" i="43"/>
  <c r="L763" i="43"/>
  <c r="K763" i="43"/>
  <c r="J763" i="43"/>
  <c r="I763" i="43"/>
  <c r="CC763" i="43" s="1"/>
  <c r="H763" i="43"/>
  <c r="CB762" i="43"/>
  <c r="CA762" i="43"/>
  <c r="BZ762" i="43"/>
  <c r="BY762" i="43"/>
  <c r="BX762" i="43"/>
  <c r="BW762" i="43"/>
  <c r="BV762" i="43"/>
  <c r="BU762" i="43"/>
  <c r="BT762" i="43"/>
  <c r="BS762" i="43"/>
  <c r="BR762" i="43"/>
  <c r="BQ762" i="43"/>
  <c r="BP762" i="43"/>
  <c r="BO762" i="43"/>
  <c r="BN762" i="43"/>
  <c r="BM762" i="43"/>
  <c r="BL762" i="43"/>
  <c r="BK762" i="43"/>
  <c r="BJ762" i="43"/>
  <c r="BI762" i="43"/>
  <c r="BH762" i="43"/>
  <c r="BG762" i="43"/>
  <c r="BF762" i="43"/>
  <c r="BE762" i="43"/>
  <c r="BD762" i="43"/>
  <c r="BC762" i="43"/>
  <c r="BB762" i="43"/>
  <c r="BA762" i="43"/>
  <c r="AZ762" i="43"/>
  <c r="AY762" i="43"/>
  <c r="AX762" i="43"/>
  <c r="AW762" i="43"/>
  <c r="AV762" i="43"/>
  <c r="AU762" i="43"/>
  <c r="AT762" i="43"/>
  <c r="AS762" i="43"/>
  <c r="AR762" i="43"/>
  <c r="AQ762" i="43"/>
  <c r="AP762" i="43"/>
  <c r="AO762" i="43"/>
  <c r="AN762" i="43"/>
  <c r="AM762" i="43"/>
  <c r="AL762" i="43"/>
  <c r="AK762" i="43"/>
  <c r="AJ762" i="43"/>
  <c r="AI762" i="43"/>
  <c r="AH762" i="43"/>
  <c r="AG762" i="43"/>
  <c r="AF762" i="43"/>
  <c r="AE762" i="43"/>
  <c r="AD762" i="43"/>
  <c r="AC762" i="43"/>
  <c r="AB762" i="43"/>
  <c r="AA762" i="43"/>
  <c r="Z762" i="43"/>
  <c r="Y762" i="43"/>
  <c r="X762" i="43"/>
  <c r="W762" i="43"/>
  <c r="V762" i="43"/>
  <c r="U762" i="43"/>
  <c r="T762" i="43"/>
  <c r="S762" i="43"/>
  <c r="R762" i="43"/>
  <c r="Q762" i="43"/>
  <c r="P762" i="43"/>
  <c r="O762" i="43"/>
  <c r="N762" i="43"/>
  <c r="M762" i="43"/>
  <c r="L762" i="43"/>
  <c r="K762" i="43"/>
  <c r="J762" i="43"/>
  <c r="I762" i="43"/>
  <c r="H762" i="43"/>
  <c r="CC762" i="43" s="1"/>
  <c r="CB761" i="43"/>
  <c r="CA761" i="43"/>
  <c r="BZ761" i="43"/>
  <c r="BY761" i="43"/>
  <c r="BX761" i="43"/>
  <c r="BW761" i="43"/>
  <c r="BV761" i="43"/>
  <c r="BU761" i="43"/>
  <c r="BT761" i="43"/>
  <c r="BS761" i="43"/>
  <c r="BR761" i="43"/>
  <c r="BQ761" i="43"/>
  <c r="BP761" i="43"/>
  <c r="BO761" i="43"/>
  <c r="BN761" i="43"/>
  <c r="BM761" i="43"/>
  <c r="BL761" i="43"/>
  <c r="BK761" i="43"/>
  <c r="BJ761" i="43"/>
  <c r="BI761" i="43"/>
  <c r="BH761" i="43"/>
  <c r="BG761" i="43"/>
  <c r="BF761" i="43"/>
  <c r="BE761" i="43"/>
  <c r="BD761" i="43"/>
  <c r="BC761" i="43"/>
  <c r="BB761" i="43"/>
  <c r="BA761" i="43"/>
  <c r="AZ761" i="43"/>
  <c r="AY761" i="43"/>
  <c r="AX761" i="43"/>
  <c r="AW761" i="43"/>
  <c r="AV761" i="43"/>
  <c r="AU761" i="43"/>
  <c r="AT761" i="43"/>
  <c r="AS761" i="43"/>
  <c r="AR761" i="43"/>
  <c r="AQ761" i="43"/>
  <c r="AP761" i="43"/>
  <c r="AO761" i="43"/>
  <c r="AN761" i="43"/>
  <c r="AM761" i="43"/>
  <c r="AL761" i="43"/>
  <c r="AK761" i="43"/>
  <c r="AJ761" i="43"/>
  <c r="AI761" i="43"/>
  <c r="AH761" i="43"/>
  <c r="AG761" i="43"/>
  <c r="AF761" i="43"/>
  <c r="AE761" i="43"/>
  <c r="AD761" i="43"/>
  <c r="AC761" i="43"/>
  <c r="AB761" i="43"/>
  <c r="AA761" i="43"/>
  <c r="Z761" i="43"/>
  <c r="Y761" i="43"/>
  <c r="X761" i="43"/>
  <c r="W761" i="43"/>
  <c r="V761" i="43"/>
  <c r="U761" i="43"/>
  <c r="T761" i="43"/>
  <c r="S761" i="43"/>
  <c r="R761" i="43"/>
  <c r="Q761" i="43"/>
  <c r="P761" i="43"/>
  <c r="O761" i="43"/>
  <c r="N761" i="43"/>
  <c r="M761" i="43"/>
  <c r="L761" i="43"/>
  <c r="K761" i="43"/>
  <c r="J761" i="43"/>
  <c r="I761" i="43"/>
  <c r="H761" i="43"/>
  <c r="CC761" i="43" s="1"/>
  <c r="CB760" i="43"/>
  <c r="CA760" i="43"/>
  <c r="BZ760" i="43"/>
  <c r="BY760" i="43"/>
  <c r="BX760" i="43"/>
  <c r="BW760" i="43"/>
  <c r="BV760" i="43"/>
  <c r="BU760" i="43"/>
  <c r="BT760" i="43"/>
  <c r="BS760" i="43"/>
  <c r="BR760" i="43"/>
  <c r="BQ760" i="43"/>
  <c r="BP760" i="43"/>
  <c r="BO760" i="43"/>
  <c r="BN760" i="43"/>
  <c r="BM760" i="43"/>
  <c r="BL760" i="43"/>
  <c r="BK760" i="43"/>
  <c r="BJ760" i="43"/>
  <c r="BI760" i="43"/>
  <c r="BH760" i="43"/>
  <c r="BG760" i="43"/>
  <c r="BF760" i="43"/>
  <c r="BE760" i="43"/>
  <c r="BD760" i="43"/>
  <c r="BC760" i="43"/>
  <c r="BB760" i="43"/>
  <c r="BA760" i="43"/>
  <c r="AZ760" i="43"/>
  <c r="AY760" i="43"/>
  <c r="AX760" i="43"/>
  <c r="AW760" i="43"/>
  <c r="AV760" i="43"/>
  <c r="AU760" i="43"/>
  <c r="AT760" i="43"/>
  <c r="AS760" i="43"/>
  <c r="AR760" i="43"/>
  <c r="AQ760" i="43"/>
  <c r="AP760" i="43"/>
  <c r="AO760" i="43"/>
  <c r="AN760" i="43"/>
  <c r="AM760" i="43"/>
  <c r="AL760" i="43"/>
  <c r="AK760" i="43"/>
  <c r="AJ760" i="43"/>
  <c r="AI760" i="43"/>
  <c r="AH760" i="43"/>
  <c r="AG760" i="43"/>
  <c r="AF760" i="43"/>
  <c r="AE760" i="43"/>
  <c r="AD760" i="43"/>
  <c r="AC760" i="43"/>
  <c r="AB760" i="43"/>
  <c r="AA760" i="43"/>
  <c r="Z760" i="43"/>
  <c r="Y760" i="43"/>
  <c r="X760" i="43"/>
  <c r="W760" i="43"/>
  <c r="V760" i="43"/>
  <c r="U760" i="43"/>
  <c r="T760" i="43"/>
  <c r="S760" i="43"/>
  <c r="R760" i="43"/>
  <c r="Q760" i="43"/>
  <c r="P760" i="43"/>
  <c r="O760" i="43"/>
  <c r="N760" i="43"/>
  <c r="M760" i="43"/>
  <c r="L760" i="43"/>
  <c r="K760" i="43"/>
  <c r="J760" i="43"/>
  <c r="I760" i="43"/>
  <c r="H760" i="43"/>
  <c r="CC760" i="43" s="1"/>
  <c r="CB759" i="43"/>
  <c r="CA759" i="43"/>
  <c r="BZ759" i="43"/>
  <c r="BY759" i="43"/>
  <c r="BX759" i="43"/>
  <c r="BW759" i="43"/>
  <c r="BV759" i="43"/>
  <c r="BU759" i="43"/>
  <c r="BT759" i="43"/>
  <c r="BS759" i="43"/>
  <c r="BR759" i="43"/>
  <c r="BQ759" i="43"/>
  <c r="BP759" i="43"/>
  <c r="BO759" i="43"/>
  <c r="BN759" i="43"/>
  <c r="BM759" i="43"/>
  <c r="BL759" i="43"/>
  <c r="BK759" i="43"/>
  <c r="BJ759" i="43"/>
  <c r="BI759" i="43"/>
  <c r="BH759" i="43"/>
  <c r="BG759" i="43"/>
  <c r="BF759" i="43"/>
  <c r="BE759" i="43"/>
  <c r="BD759" i="43"/>
  <c r="BC759" i="43"/>
  <c r="BB759" i="43"/>
  <c r="BA759" i="43"/>
  <c r="AZ759" i="43"/>
  <c r="AY759" i="43"/>
  <c r="AX759" i="43"/>
  <c r="AW759" i="43"/>
  <c r="AV759" i="43"/>
  <c r="AU759" i="43"/>
  <c r="AT759" i="43"/>
  <c r="AS759" i="43"/>
  <c r="AR759" i="43"/>
  <c r="AQ759" i="43"/>
  <c r="AP759" i="43"/>
  <c r="AO759" i="43"/>
  <c r="AN759" i="43"/>
  <c r="AM759" i="43"/>
  <c r="AL759" i="43"/>
  <c r="AK759" i="43"/>
  <c r="AJ759" i="43"/>
  <c r="AI759" i="43"/>
  <c r="AH759" i="43"/>
  <c r="AG759" i="43"/>
  <c r="AF759" i="43"/>
  <c r="AE759" i="43"/>
  <c r="AD759" i="43"/>
  <c r="AC759" i="43"/>
  <c r="AB759" i="43"/>
  <c r="AA759" i="43"/>
  <c r="Z759" i="43"/>
  <c r="Y759" i="43"/>
  <c r="X759" i="43"/>
  <c r="W759" i="43"/>
  <c r="V759" i="43"/>
  <c r="U759" i="43"/>
  <c r="T759" i="43"/>
  <c r="S759" i="43"/>
  <c r="R759" i="43"/>
  <c r="Q759" i="43"/>
  <c r="P759" i="43"/>
  <c r="O759" i="43"/>
  <c r="N759" i="43"/>
  <c r="M759" i="43"/>
  <c r="L759" i="43"/>
  <c r="K759" i="43"/>
  <c r="J759" i="43"/>
  <c r="I759" i="43"/>
  <c r="H759" i="43"/>
  <c r="CC759" i="43" s="1"/>
  <c r="CB758" i="43"/>
  <c r="CA758" i="43"/>
  <c r="BZ758" i="43"/>
  <c r="BY758" i="43"/>
  <c r="BX758" i="43"/>
  <c r="BW758" i="43"/>
  <c r="BV758" i="43"/>
  <c r="BU758" i="43"/>
  <c r="BT758" i="43"/>
  <c r="BS758" i="43"/>
  <c r="BR758" i="43"/>
  <c r="BQ758" i="43"/>
  <c r="BP758" i="43"/>
  <c r="BO758" i="43"/>
  <c r="BN758" i="43"/>
  <c r="BM758" i="43"/>
  <c r="BL758" i="43"/>
  <c r="BK758" i="43"/>
  <c r="BJ758" i="43"/>
  <c r="BI758" i="43"/>
  <c r="BH758" i="43"/>
  <c r="BG758" i="43"/>
  <c r="BF758" i="43"/>
  <c r="BE758" i="43"/>
  <c r="BD758" i="43"/>
  <c r="BC758" i="43"/>
  <c r="BB758" i="43"/>
  <c r="BA758" i="43"/>
  <c r="AZ758" i="43"/>
  <c r="AY758" i="43"/>
  <c r="AX758" i="43"/>
  <c r="AW758" i="43"/>
  <c r="AV758" i="43"/>
  <c r="AU758" i="43"/>
  <c r="AT758" i="43"/>
  <c r="AS758" i="43"/>
  <c r="AR758" i="43"/>
  <c r="AQ758" i="43"/>
  <c r="AP758" i="43"/>
  <c r="AO758" i="43"/>
  <c r="AN758" i="43"/>
  <c r="AM758" i="43"/>
  <c r="AL758" i="43"/>
  <c r="AK758" i="43"/>
  <c r="AJ758" i="43"/>
  <c r="AI758" i="43"/>
  <c r="AH758" i="43"/>
  <c r="AG758" i="43"/>
  <c r="AF758" i="43"/>
  <c r="AE758" i="43"/>
  <c r="AD758" i="43"/>
  <c r="AC758" i="43"/>
  <c r="AB758" i="43"/>
  <c r="AA758" i="43"/>
  <c r="Z758" i="43"/>
  <c r="Y758" i="43"/>
  <c r="X758" i="43"/>
  <c r="W758" i="43"/>
  <c r="V758" i="43"/>
  <c r="U758" i="43"/>
  <c r="T758" i="43"/>
  <c r="S758" i="43"/>
  <c r="R758" i="43"/>
  <c r="Q758" i="43"/>
  <c r="P758" i="43"/>
  <c r="O758" i="43"/>
  <c r="N758" i="43"/>
  <c r="M758" i="43"/>
  <c r="L758" i="43"/>
  <c r="K758" i="43"/>
  <c r="J758" i="43"/>
  <c r="I758" i="43"/>
  <c r="H758" i="43"/>
  <c r="CC758" i="43" s="1"/>
  <c r="CB757" i="43"/>
  <c r="CA757" i="43"/>
  <c r="BZ757" i="43"/>
  <c r="BY757" i="43"/>
  <c r="BX757" i="43"/>
  <c r="BW757" i="43"/>
  <c r="BV757" i="43"/>
  <c r="BU757" i="43"/>
  <c r="BT757" i="43"/>
  <c r="BS757" i="43"/>
  <c r="BR757" i="43"/>
  <c r="BQ757" i="43"/>
  <c r="BP757" i="43"/>
  <c r="BO757" i="43"/>
  <c r="BN757" i="43"/>
  <c r="BM757" i="43"/>
  <c r="BL757" i="43"/>
  <c r="BK757" i="43"/>
  <c r="BJ757" i="43"/>
  <c r="BI757" i="43"/>
  <c r="BH757" i="43"/>
  <c r="BG757" i="43"/>
  <c r="BF757" i="43"/>
  <c r="BE757" i="43"/>
  <c r="BD757" i="43"/>
  <c r="BC757" i="43"/>
  <c r="BB757" i="43"/>
  <c r="BA757" i="43"/>
  <c r="AZ757" i="43"/>
  <c r="AY757" i="43"/>
  <c r="AX757" i="43"/>
  <c r="AW757" i="43"/>
  <c r="AV757" i="43"/>
  <c r="AU757" i="43"/>
  <c r="AT757" i="43"/>
  <c r="AS757" i="43"/>
  <c r="AR757" i="43"/>
  <c r="AQ757" i="43"/>
  <c r="AP757" i="43"/>
  <c r="AO757" i="43"/>
  <c r="AN757" i="43"/>
  <c r="AM757" i="43"/>
  <c r="AL757" i="43"/>
  <c r="AK757" i="43"/>
  <c r="AJ757" i="43"/>
  <c r="AI757" i="43"/>
  <c r="AH757" i="43"/>
  <c r="AG757" i="43"/>
  <c r="AF757" i="43"/>
  <c r="AE757" i="43"/>
  <c r="AD757" i="43"/>
  <c r="AC757" i="43"/>
  <c r="AB757" i="43"/>
  <c r="AA757" i="43"/>
  <c r="Z757" i="43"/>
  <c r="Y757" i="43"/>
  <c r="X757" i="43"/>
  <c r="W757" i="43"/>
  <c r="V757" i="43"/>
  <c r="U757" i="43"/>
  <c r="T757" i="43"/>
  <c r="S757" i="43"/>
  <c r="R757" i="43"/>
  <c r="Q757" i="43"/>
  <c r="P757" i="43"/>
  <c r="O757" i="43"/>
  <c r="N757" i="43"/>
  <c r="M757" i="43"/>
  <c r="L757" i="43"/>
  <c r="K757" i="43"/>
  <c r="J757" i="43"/>
  <c r="I757" i="43"/>
  <c r="CC757" i="43" s="1"/>
  <c r="H757" i="43"/>
  <c r="CB756" i="43"/>
  <c r="CA756" i="43"/>
  <c r="BZ756" i="43"/>
  <c r="BY756" i="43"/>
  <c r="BX756" i="43"/>
  <c r="BW756" i="43"/>
  <c r="BV756" i="43"/>
  <c r="BU756" i="43"/>
  <c r="BT756" i="43"/>
  <c r="BS756" i="43"/>
  <c r="BR756" i="43"/>
  <c r="BQ756" i="43"/>
  <c r="BP756" i="43"/>
  <c r="BO756" i="43"/>
  <c r="BN756" i="43"/>
  <c r="BM756" i="43"/>
  <c r="BL756" i="43"/>
  <c r="BK756" i="43"/>
  <c r="BJ756" i="43"/>
  <c r="BI756" i="43"/>
  <c r="BH756" i="43"/>
  <c r="BG756" i="43"/>
  <c r="BF756" i="43"/>
  <c r="BE756" i="43"/>
  <c r="BD756" i="43"/>
  <c r="BC756" i="43"/>
  <c r="BB756" i="43"/>
  <c r="BA756" i="43"/>
  <c r="AZ756" i="43"/>
  <c r="AY756" i="43"/>
  <c r="AX756" i="43"/>
  <c r="AW756" i="43"/>
  <c r="AV756" i="43"/>
  <c r="AU756" i="43"/>
  <c r="AT756" i="43"/>
  <c r="AS756" i="43"/>
  <c r="AR756" i="43"/>
  <c r="AQ756" i="43"/>
  <c r="AP756" i="43"/>
  <c r="AO756" i="43"/>
  <c r="AN756" i="43"/>
  <c r="AM756" i="43"/>
  <c r="AL756" i="43"/>
  <c r="AK756" i="43"/>
  <c r="AJ756" i="43"/>
  <c r="AI756" i="43"/>
  <c r="AH756" i="43"/>
  <c r="AG756" i="43"/>
  <c r="AF756" i="43"/>
  <c r="AE756" i="43"/>
  <c r="AD756" i="43"/>
  <c r="AC756" i="43"/>
  <c r="AB756" i="43"/>
  <c r="AA756" i="43"/>
  <c r="Z756" i="43"/>
  <c r="Y756" i="43"/>
  <c r="X756" i="43"/>
  <c r="W756" i="43"/>
  <c r="V756" i="43"/>
  <c r="U756" i="43"/>
  <c r="T756" i="43"/>
  <c r="S756" i="43"/>
  <c r="R756" i="43"/>
  <c r="Q756" i="43"/>
  <c r="P756" i="43"/>
  <c r="O756" i="43"/>
  <c r="N756" i="43"/>
  <c r="M756" i="43"/>
  <c r="L756" i="43"/>
  <c r="K756" i="43"/>
  <c r="J756" i="43"/>
  <c r="I756" i="43"/>
  <c r="H756" i="43"/>
  <c r="CC756" i="43" s="1"/>
  <c r="CB755" i="43"/>
  <c r="CA755" i="43"/>
  <c r="BZ755" i="43"/>
  <c r="BY755" i="43"/>
  <c r="BX755" i="43"/>
  <c r="BW755" i="43"/>
  <c r="BV755" i="43"/>
  <c r="BU755" i="43"/>
  <c r="BT755" i="43"/>
  <c r="BS755" i="43"/>
  <c r="BR755" i="43"/>
  <c r="BQ755" i="43"/>
  <c r="BP755" i="43"/>
  <c r="BO755" i="43"/>
  <c r="BN755" i="43"/>
  <c r="BM755" i="43"/>
  <c r="BL755" i="43"/>
  <c r="BK755" i="43"/>
  <c r="BJ755" i="43"/>
  <c r="BI755" i="43"/>
  <c r="BH755" i="43"/>
  <c r="BG755" i="43"/>
  <c r="BF755" i="43"/>
  <c r="BE755" i="43"/>
  <c r="BD755" i="43"/>
  <c r="BC755" i="43"/>
  <c r="BB755" i="43"/>
  <c r="BA755" i="43"/>
  <c r="AZ755" i="43"/>
  <c r="AY755" i="43"/>
  <c r="AX755" i="43"/>
  <c r="AW755" i="43"/>
  <c r="AV755" i="43"/>
  <c r="AU755" i="43"/>
  <c r="AT755" i="43"/>
  <c r="AS755" i="43"/>
  <c r="AR755" i="43"/>
  <c r="AQ755" i="43"/>
  <c r="AP755" i="43"/>
  <c r="AO755" i="43"/>
  <c r="AN755" i="43"/>
  <c r="AM755" i="43"/>
  <c r="AL755" i="43"/>
  <c r="AK755" i="43"/>
  <c r="AJ755" i="43"/>
  <c r="AI755" i="43"/>
  <c r="AH755" i="43"/>
  <c r="AG755" i="43"/>
  <c r="AF755" i="43"/>
  <c r="AE755" i="43"/>
  <c r="AD755" i="43"/>
  <c r="AC755" i="43"/>
  <c r="AB755" i="43"/>
  <c r="AA755" i="43"/>
  <c r="Z755" i="43"/>
  <c r="Y755" i="43"/>
  <c r="X755" i="43"/>
  <c r="W755" i="43"/>
  <c r="V755" i="43"/>
  <c r="U755" i="43"/>
  <c r="T755" i="43"/>
  <c r="S755" i="43"/>
  <c r="R755" i="43"/>
  <c r="Q755" i="43"/>
  <c r="P755" i="43"/>
  <c r="O755" i="43"/>
  <c r="N755" i="43"/>
  <c r="M755" i="43"/>
  <c r="L755" i="43"/>
  <c r="K755" i="43"/>
  <c r="J755" i="43"/>
  <c r="I755" i="43"/>
  <c r="H755" i="43"/>
  <c r="CC755" i="43" s="1"/>
  <c r="CB754" i="43"/>
  <c r="CA754" i="43"/>
  <c r="BZ754" i="43"/>
  <c r="BY754" i="43"/>
  <c r="BX754" i="43"/>
  <c r="BW754" i="43"/>
  <c r="BV754" i="43"/>
  <c r="BU754" i="43"/>
  <c r="BT754" i="43"/>
  <c r="BS754" i="43"/>
  <c r="BR754" i="43"/>
  <c r="BQ754" i="43"/>
  <c r="BP754" i="43"/>
  <c r="BO754" i="43"/>
  <c r="BN754" i="43"/>
  <c r="BM754" i="43"/>
  <c r="BL754" i="43"/>
  <c r="BK754" i="43"/>
  <c r="BJ754" i="43"/>
  <c r="BI754" i="43"/>
  <c r="BH754" i="43"/>
  <c r="BG754" i="43"/>
  <c r="BF754" i="43"/>
  <c r="BE754" i="43"/>
  <c r="BD754" i="43"/>
  <c r="BC754" i="43"/>
  <c r="BB754" i="43"/>
  <c r="BA754" i="43"/>
  <c r="AZ754" i="43"/>
  <c r="AY754" i="43"/>
  <c r="AX754" i="43"/>
  <c r="AW754" i="43"/>
  <c r="AV754" i="43"/>
  <c r="AU754" i="43"/>
  <c r="AT754" i="43"/>
  <c r="AS754" i="43"/>
  <c r="AR754" i="43"/>
  <c r="AQ754" i="43"/>
  <c r="AP754" i="43"/>
  <c r="AO754" i="43"/>
  <c r="AN754" i="43"/>
  <c r="AM754" i="43"/>
  <c r="AL754" i="43"/>
  <c r="AK754" i="43"/>
  <c r="AJ754" i="43"/>
  <c r="AI754" i="43"/>
  <c r="AH754" i="43"/>
  <c r="AG754" i="43"/>
  <c r="AF754" i="43"/>
  <c r="AE754" i="43"/>
  <c r="AD754" i="43"/>
  <c r="AC754" i="43"/>
  <c r="AB754" i="43"/>
  <c r="AA754" i="43"/>
  <c r="Z754" i="43"/>
  <c r="Y754" i="43"/>
  <c r="X754" i="43"/>
  <c r="W754" i="43"/>
  <c r="V754" i="43"/>
  <c r="U754" i="43"/>
  <c r="T754" i="43"/>
  <c r="S754" i="43"/>
  <c r="R754" i="43"/>
  <c r="Q754" i="43"/>
  <c r="P754" i="43"/>
  <c r="O754" i="43"/>
  <c r="N754" i="43"/>
  <c r="M754" i="43"/>
  <c r="L754" i="43"/>
  <c r="K754" i="43"/>
  <c r="J754" i="43"/>
  <c r="I754" i="43"/>
  <c r="H754" i="43"/>
  <c r="CC754" i="43" s="1"/>
  <c r="CB753" i="43"/>
  <c r="CA753" i="43"/>
  <c r="BZ753" i="43"/>
  <c r="BY753" i="43"/>
  <c r="BX753" i="43"/>
  <c r="BW753" i="43"/>
  <c r="BV753" i="43"/>
  <c r="BU753" i="43"/>
  <c r="BT753" i="43"/>
  <c r="BS753" i="43"/>
  <c r="BR753" i="43"/>
  <c r="BQ753" i="43"/>
  <c r="BP753" i="43"/>
  <c r="BO753" i="43"/>
  <c r="BN753" i="43"/>
  <c r="BM753" i="43"/>
  <c r="BL753" i="43"/>
  <c r="BK753" i="43"/>
  <c r="BJ753" i="43"/>
  <c r="BI753" i="43"/>
  <c r="BH753" i="43"/>
  <c r="BG753" i="43"/>
  <c r="BF753" i="43"/>
  <c r="BE753" i="43"/>
  <c r="BD753" i="43"/>
  <c r="BC753" i="43"/>
  <c r="BB753" i="43"/>
  <c r="BA753" i="43"/>
  <c r="AZ753" i="43"/>
  <c r="AY753" i="43"/>
  <c r="AX753" i="43"/>
  <c r="AW753" i="43"/>
  <c r="AV753" i="43"/>
  <c r="AU753" i="43"/>
  <c r="AT753" i="43"/>
  <c r="AS753" i="43"/>
  <c r="AR753" i="43"/>
  <c r="AQ753" i="43"/>
  <c r="AP753" i="43"/>
  <c r="AO753" i="43"/>
  <c r="AN753" i="43"/>
  <c r="AM753" i="43"/>
  <c r="AL753" i="43"/>
  <c r="AK753" i="43"/>
  <c r="AJ753" i="43"/>
  <c r="AI753" i="43"/>
  <c r="AH753" i="43"/>
  <c r="AG753" i="43"/>
  <c r="AF753" i="43"/>
  <c r="AE753" i="43"/>
  <c r="AD753" i="43"/>
  <c r="AC753" i="43"/>
  <c r="AB753" i="43"/>
  <c r="AA753" i="43"/>
  <c r="Z753" i="43"/>
  <c r="Y753" i="43"/>
  <c r="X753" i="43"/>
  <c r="W753" i="43"/>
  <c r="V753" i="43"/>
  <c r="U753" i="43"/>
  <c r="T753" i="43"/>
  <c r="S753" i="43"/>
  <c r="R753" i="43"/>
  <c r="Q753" i="43"/>
  <c r="P753" i="43"/>
  <c r="O753" i="43"/>
  <c r="N753" i="43"/>
  <c r="M753" i="43"/>
  <c r="L753" i="43"/>
  <c r="K753" i="43"/>
  <c r="J753" i="43"/>
  <c r="I753" i="43"/>
  <c r="H753" i="43"/>
  <c r="CC753" i="43" s="1"/>
  <c r="CB752" i="43"/>
  <c r="CA752" i="43"/>
  <c r="BZ752" i="43"/>
  <c r="BY752" i="43"/>
  <c r="BX752" i="43"/>
  <c r="BW752" i="43"/>
  <c r="BV752" i="43"/>
  <c r="BU752" i="43"/>
  <c r="BT752" i="43"/>
  <c r="BS752" i="43"/>
  <c r="BR752" i="43"/>
  <c r="BQ752" i="43"/>
  <c r="BP752" i="43"/>
  <c r="BO752" i="43"/>
  <c r="BN752" i="43"/>
  <c r="BM752" i="43"/>
  <c r="BL752" i="43"/>
  <c r="BK752" i="43"/>
  <c r="BJ752" i="43"/>
  <c r="BI752" i="43"/>
  <c r="BH752" i="43"/>
  <c r="BG752" i="43"/>
  <c r="BF752" i="43"/>
  <c r="BE752" i="43"/>
  <c r="BD752" i="43"/>
  <c r="BC752" i="43"/>
  <c r="BB752" i="43"/>
  <c r="BA752" i="43"/>
  <c r="AZ752" i="43"/>
  <c r="AY752" i="43"/>
  <c r="AX752" i="43"/>
  <c r="AW752" i="43"/>
  <c r="AV752" i="43"/>
  <c r="AU752" i="43"/>
  <c r="AT752" i="43"/>
  <c r="AS752" i="43"/>
  <c r="AR752" i="43"/>
  <c r="AQ752" i="43"/>
  <c r="AP752" i="43"/>
  <c r="AO752" i="43"/>
  <c r="AN752" i="43"/>
  <c r="AM752" i="43"/>
  <c r="AL752" i="43"/>
  <c r="AK752" i="43"/>
  <c r="AJ752" i="43"/>
  <c r="AI752" i="43"/>
  <c r="AH752" i="43"/>
  <c r="AG752" i="43"/>
  <c r="AF752" i="43"/>
  <c r="AE752" i="43"/>
  <c r="AD752" i="43"/>
  <c r="AC752" i="43"/>
  <c r="AB752" i="43"/>
  <c r="AA752" i="43"/>
  <c r="Z752" i="43"/>
  <c r="Y752" i="43"/>
  <c r="X752" i="43"/>
  <c r="W752" i="43"/>
  <c r="V752" i="43"/>
  <c r="U752" i="43"/>
  <c r="T752" i="43"/>
  <c r="S752" i="43"/>
  <c r="R752" i="43"/>
  <c r="Q752" i="43"/>
  <c r="P752" i="43"/>
  <c r="O752" i="43"/>
  <c r="N752" i="43"/>
  <c r="M752" i="43"/>
  <c r="L752" i="43"/>
  <c r="K752" i="43"/>
  <c r="J752" i="43"/>
  <c r="I752" i="43"/>
  <c r="H752" i="43"/>
  <c r="CC752" i="43" s="1"/>
  <c r="CB751" i="43"/>
  <c r="CA751" i="43"/>
  <c r="BZ751" i="43"/>
  <c r="BY751" i="43"/>
  <c r="BX751" i="43"/>
  <c r="BW751" i="43"/>
  <c r="BV751" i="43"/>
  <c r="BU751" i="43"/>
  <c r="BT751" i="43"/>
  <c r="BS751" i="43"/>
  <c r="BR751" i="43"/>
  <c r="BQ751" i="43"/>
  <c r="BP751" i="43"/>
  <c r="BO751" i="43"/>
  <c r="BN751" i="43"/>
  <c r="BM751" i="43"/>
  <c r="BL751" i="43"/>
  <c r="BK751" i="43"/>
  <c r="BJ751" i="43"/>
  <c r="BI751" i="43"/>
  <c r="BH751" i="43"/>
  <c r="BG751" i="43"/>
  <c r="BF751" i="43"/>
  <c r="BE751" i="43"/>
  <c r="BD751" i="43"/>
  <c r="BC751" i="43"/>
  <c r="BB751" i="43"/>
  <c r="BA751" i="43"/>
  <c r="AZ751" i="43"/>
  <c r="AY751" i="43"/>
  <c r="AX751" i="43"/>
  <c r="AW751" i="43"/>
  <c r="AV751" i="43"/>
  <c r="AU751" i="43"/>
  <c r="AT751" i="43"/>
  <c r="AS751" i="43"/>
  <c r="AR751" i="43"/>
  <c r="AQ751" i="43"/>
  <c r="AP751" i="43"/>
  <c r="AO751" i="43"/>
  <c r="AN751" i="43"/>
  <c r="AM751" i="43"/>
  <c r="AL751" i="43"/>
  <c r="AK751" i="43"/>
  <c r="AJ751" i="43"/>
  <c r="AI751" i="43"/>
  <c r="AH751" i="43"/>
  <c r="AG751" i="43"/>
  <c r="AF751" i="43"/>
  <c r="AE751" i="43"/>
  <c r="AD751" i="43"/>
  <c r="AC751" i="43"/>
  <c r="AB751" i="43"/>
  <c r="AA751" i="43"/>
  <c r="Z751" i="43"/>
  <c r="Y751" i="43"/>
  <c r="X751" i="43"/>
  <c r="W751" i="43"/>
  <c r="V751" i="43"/>
  <c r="U751" i="43"/>
  <c r="T751" i="43"/>
  <c r="S751" i="43"/>
  <c r="R751" i="43"/>
  <c r="Q751" i="43"/>
  <c r="P751" i="43"/>
  <c r="O751" i="43"/>
  <c r="N751" i="43"/>
  <c r="M751" i="43"/>
  <c r="L751" i="43"/>
  <c r="K751" i="43"/>
  <c r="J751" i="43"/>
  <c r="I751" i="43"/>
  <c r="CC751" i="43" s="1"/>
  <c r="H751" i="43"/>
  <c r="CB750" i="43"/>
  <c r="CA750" i="43"/>
  <c r="BZ750" i="43"/>
  <c r="BY750" i="43"/>
  <c r="BX750" i="43"/>
  <c r="BW750" i="43"/>
  <c r="BV750" i="43"/>
  <c r="BU750" i="43"/>
  <c r="BT750" i="43"/>
  <c r="BS750" i="43"/>
  <c r="BR750" i="43"/>
  <c r="BQ750" i="43"/>
  <c r="BP750" i="43"/>
  <c r="BO750" i="43"/>
  <c r="BN750" i="43"/>
  <c r="BM750" i="43"/>
  <c r="BL750" i="43"/>
  <c r="BK750" i="43"/>
  <c r="BJ750" i="43"/>
  <c r="BI750" i="43"/>
  <c r="BH750" i="43"/>
  <c r="BG750" i="43"/>
  <c r="BF750" i="43"/>
  <c r="BE750" i="43"/>
  <c r="BD750" i="43"/>
  <c r="BC750" i="43"/>
  <c r="BB750" i="43"/>
  <c r="BA750" i="43"/>
  <c r="AZ750" i="43"/>
  <c r="AY750" i="43"/>
  <c r="AX750" i="43"/>
  <c r="AW750" i="43"/>
  <c r="AV750" i="43"/>
  <c r="AU750" i="43"/>
  <c r="AT750" i="43"/>
  <c r="AS750" i="43"/>
  <c r="AR750" i="43"/>
  <c r="AQ750" i="43"/>
  <c r="AP750" i="43"/>
  <c r="AO750" i="43"/>
  <c r="AN750" i="43"/>
  <c r="AM750" i="43"/>
  <c r="AL750" i="43"/>
  <c r="AK750" i="43"/>
  <c r="AJ750" i="43"/>
  <c r="AI750" i="43"/>
  <c r="AH750" i="43"/>
  <c r="AG750" i="43"/>
  <c r="AF750" i="43"/>
  <c r="AE750" i="43"/>
  <c r="AD750" i="43"/>
  <c r="AC750" i="43"/>
  <c r="AB750" i="43"/>
  <c r="AA750" i="43"/>
  <c r="Z750" i="43"/>
  <c r="Y750" i="43"/>
  <c r="X750" i="43"/>
  <c r="W750" i="43"/>
  <c r="V750" i="43"/>
  <c r="U750" i="43"/>
  <c r="T750" i="43"/>
  <c r="S750" i="43"/>
  <c r="R750" i="43"/>
  <c r="Q750" i="43"/>
  <c r="P750" i="43"/>
  <c r="O750" i="43"/>
  <c r="N750" i="43"/>
  <c r="M750" i="43"/>
  <c r="L750" i="43"/>
  <c r="K750" i="43"/>
  <c r="J750" i="43"/>
  <c r="I750" i="43"/>
  <c r="H750" i="43"/>
  <c r="CC750" i="43" s="1"/>
  <c r="CB749" i="43"/>
  <c r="CA749" i="43"/>
  <c r="BZ749" i="43"/>
  <c r="BY749" i="43"/>
  <c r="BX749" i="43"/>
  <c r="BW749" i="43"/>
  <c r="BV749" i="43"/>
  <c r="BU749" i="43"/>
  <c r="BT749" i="43"/>
  <c r="BS749" i="43"/>
  <c r="BR749" i="43"/>
  <c r="BQ749" i="43"/>
  <c r="BP749" i="43"/>
  <c r="BO749" i="43"/>
  <c r="BN749" i="43"/>
  <c r="BM749" i="43"/>
  <c r="BL749" i="43"/>
  <c r="BK749" i="43"/>
  <c r="BJ749" i="43"/>
  <c r="BI749" i="43"/>
  <c r="BH749" i="43"/>
  <c r="BG749" i="43"/>
  <c r="BF749" i="43"/>
  <c r="BE749" i="43"/>
  <c r="BD749" i="43"/>
  <c r="BC749" i="43"/>
  <c r="BB749" i="43"/>
  <c r="BA749" i="43"/>
  <c r="AZ749" i="43"/>
  <c r="AY749" i="43"/>
  <c r="AX749" i="43"/>
  <c r="AW749" i="43"/>
  <c r="AV749" i="43"/>
  <c r="AU749" i="43"/>
  <c r="AT749" i="43"/>
  <c r="AS749" i="43"/>
  <c r="AR749" i="43"/>
  <c r="AQ749" i="43"/>
  <c r="AP749" i="43"/>
  <c r="AO749" i="43"/>
  <c r="AN749" i="43"/>
  <c r="AM749" i="43"/>
  <c r="AL749" i="43"/>
  <c r="AK749" i="43"/>
  <c r="AJ749" i="43"/>
  <c r="AI749" i="43"/>
  <c r="AH749" i="43"/>
  <c r="AG749" i="43"/>
  <c r="AF749" i="43"/>
  <c r="AE749" i="43"/>
  <c r="AD749" i="43"/>
  <c r="AC749" i="43"/>
  <c r="AB749" i="43"/>
  <c r="AA749" i="43"/>
  <c r="Z749" i="43"/>
  <c r="Y749" i="43"/>
  <c r="X749" i="43"/>
  <c r="W749" i="43"/>
  <c r="V749" i="43"/>
  <c r="U749" i="43"/>
  <c r="T749" i="43"/>
  <c r="S749" i="43"/>
  <c r="R749" i="43"/>
  <c r="Q749" i="43"/>
  <c r="P749" i="43"/>
  <c r="O749" i="43"/>
  <c r="N749" i="43"/>
  <c r="M749" i="43"/>
  <c r="L749" i="43"/>
  <c r="K749" i="43"/>
  <c r="J749" i="43"/>
  <c r="I749" i="43"/>
  <c r="H749" i="43"/>
  <c r="CC749" i="43" s="1"/>
  <c r="CB748" i="43"/>
  <c r="CA748" i="43"/>
  <c r="BZ748" i="43"/>
  <c r="BY748" i="43"/>
  <c r="BX748" i="43"/>
  <c r="BW748" i="43"/>
  <c r="BV748" i="43"/>
  <c r="BU748" i="43"/>
  <c r="BT748" i="43"/>
  <c r="BS748" i="43"/>
  <c r="BR748" i="43"/>
  <c r="BQ748" i="43"/>
  <c r="BP748" i="43"/>
  <c r="BO748" i="43"/>
  <c r="BN748" i="43"/>
  <c r="BM748" i="43"/>
  <c r="BL748" i="43"/>
  <c r="BK748" i="43"/>
  <c r="BJ748" i="43"/>
  <c r="BI748" i="43"/>
  <c r="BH748" i="43"/>
  <c r="BG748" i="43"/>
  <c r="BF748" i="43"/>
  <c r="BE748" i="43"/>
  <c r="BD748" i="43"/>
  <c r="BC748" i="43"/>
  <c r="BB748" i="43"/>
  <c r="BA748" i="43"/>
  <c r="AZ748" i="43"/>
  <c r="AY748" i="43"/>
  <c r="AX748" i="43"/>
  <c r="AW748" i="43"/>
  <c r="AV748" i="43"/>
  <c r="AU748" i="43"/>
  <c r="AT748" i="43"/>
  <c r="AS748" i="43"/>
  <c r="AR748" i="43"/>
  <c r="AQ748" i="43"/>
  <c r="AP748" i="43"/>
  <c r="AO748" i="43"/>
  <c r="AN748" i="43"/>
  <c r="AM748" i="43"/>
  <c r="AL748" i="43"/>
  <c r="AK748" i="43"/>
  <c r="AJ748" i="43"/>
  <c r="AI748" i="43"/>
  <c r="AH748" i="43"/>
  <c r="AG748" i="43"/>
  <c r="AF748" i="43"/>
  <c r="AE748" i="43"/>
  <c r="AD748" i="43"/>
  <c r="AC748" i="43"/>
  <c r="AB748" i="43"/>
  <c r="AA748" i="43"/>
  <c r="Z748" i="43"/>
  <c r="Y748" i="43"/>
  <c r="X748" i="43"/>
  <c r="W748" i="43"/>
  <c r="V748" i="43"/>
  <c r="U748" i="43"/>
  <c r="T748" i="43"/>
  <c r="S748" i="43"/>
  <c r="R748" i="43"/>
  <c r="Q748" i="43"/>
  <c r="P748" i="43"/>
  <c r="O748" i="43"/>
  <c r="N748" i="43"/>
  <c r="M748" i="43"/>
  <c r="L748" i="43"/>
  <c r="K748" i="43"/>
  <c r="J748" i="43"/>
  <c r="I748" i="43"/>
  <c r="H748" i="43"/>
  <c r="CC748" i="43" s="1"/>
  <c r="CB747" i="43"/>
  <c r="CA747" i="43"/>
  <c r="BZ747" i="43"/>
  <c r="BY747" i="43"/>
  <c r="BX747" i="43"/>
  <c r="BW747" i="43"/>
  <c r="BV747" i="43"/>
  <c r="BU747" i="43"/>
  <c r="BT747" i="43"/>
  <c r="BS747" i="43"/>
  <c r="BR747" i="43"/>
  <c r="BQ747" i="43"/>
  <c r="BP747" i="43"/>
  <c r="BO747" i="43"/>
  <c r="BN747" i="43"/>
  <c r="BM747" i="43"/>
  <c r="BL747" i="43"/>
  <c r="BK747" i="43"/>
  <c r="BJ747" i="43"/>
  <c r="BI747" i="43"/>
  <c r="BH747" i="43"/>
  <c r="BG747" i="43"/>
  <c r="BF747" i="43"/>
  <c r="BE747" i="43"/>
  <c r="BD747" i="43"/>
  <c r="BC747" i="43"/>
  <c r="BB747" i="43"/>
  <c r="BA747" i="43"/>
  <c r="AZ747" i="43"/>
  <c r="AY747" i="43"/>
  <c r="AX747" i="43"/>
  <c r="AW747" i="43"/>
  <c r="AV747" i="43"/>
  <c r="AU747" i="43"/>
  <c r="AT747" i="43"/>
  <c r="AS747" i="43"/>
  <c r="AR747" i="43"/>
  <c r="AQ747" i="43"/>
  <c r="AP747" i="43"/>
  <c r="AO747" i="43"/>
  <c r="AN747" i="43"/>
  <c r="AM747" i="43"/>
  <c r="AL747" i="43"/>
  <c r="AK747" i="43"/>
  <c r="AJ747" i="43"/>
  <c r="AI747" i="43"/>
  <c r="AH747" i="43"/>
  <c r="AG747" i="43"/>
  <c r="AF747" i="43"/>
  <c r="AE747" i="43"/>
  <c r="AD747" i="43"/>
  <c r="AC747" i="43"/>
  <c r="AB747" i="43"/>
  <c r="AA747" i="43"/>
  <c r="Z747" i="43"/>
  <c r="Y747" i="43"/>
  <c r="X747" i="43"/>
  <c r="W747" i="43"/>
  <c r="V747" i="43"/>
  <c r="U747" i="43"/>
  <c r="T747" i="43"/>
  <c r="S747" i="43"/>
  <c r="R747" i="43"/>
  <c r="Q747" i="43"/>
  <c r="P747" i="43"/>
  <c r="O747" i="43"/>
  <c r="N747" i="43"/>
  <c r="M747" i="43"/>
  <c r="L747" i="43"/>
  <c r="K747" i="43"/>
  <c r="J747" i="43"/>
  <c r="I747" i="43"/>
  <c r="H747" i="43"/>
  <c r="CC747" i="43" s="1"/>
  <c r="CB746" i="43"/>
  <c r="CA746" i="43"/>
  <c r="BZ746" i="43"/>
  <c r="BY746" i="43"/>
  <c r="BX746" i="43"/>
  <c r="BW746" i="43"/>
  <c r="BV746" i="43"/>
  <c r="BU746" i="43"/>
  <c r="BT746" i="43"/>
  <c r="BS746" i="43"/>
  <c r="BR746" i="43"/>
  <c r="BQ746" i="43"/>
  <c r="BP746" i="43"/>
  <c r="BO746" i="43"/>
  <c r="BN746" i="43"/>
  <c r="BM746" i="43"/>
  <c r="BL746" i="43"/>
  <c r="BK746" i="43"/>
  <c r="BJ746" i="43"/>
  <c r="BI746" i="43"/>
  <c r="BH746" i="43"/>
  <c r="BG746" i="43"/>
  <c r="BF746" i="43"/>
  <c r="BE746" i="43"/>
  <c r="BD746" i="43"/>
  <c r="BC746" i="43"/>
  <c r="BB746" i="43"/>
  <c r="BA746" i="43"/>
  <c r="AZ746" i="43"/>
  <c r="AY746" i="43"/>
  <c r="AX746" i="43"/>
  <c r="AW746" i="43"/>
  <c r="AV746" i="43"/>
  <c r="AU746" i="43"/>
  <c r="AT746" i="43"/>
  <c r="AS746" i="43"/>
  <c r="AR746" i="43"/>
  <c r="AQ746" i="43"/>
  <c r="AP746" i="43"/>
  <c r="AO746" i="43"/>
  <c r="AN746" i="43"/>
  <c r="AM746" i="43"/>
  <c r="AL746" i="43"/>
  <c r="AK746" i="43"/>
  <c r="AJ746" i="43"/>
  <c r="AI746" i="43"/>
  <c r="AH746" i="43"/>
  <c r="AG746" i="43"/>
  <c r="AF746" i="43"/>
  <c r="AE746" i="43"/>
  <c r="AD746" i="43"/>
  <c r="AC746" i="43"/>
  <c r="AB746" i="43"/>
  <c r="AA746" i="43"/>
  <c r="Z746" i="43"/>
  <c r="Y746" i="43"/>
  <c r="X746" i="43"/>
  <c r="W746" i="43"/>
  <c r="V746" i="43"/>
  <c r="U746" i="43"/>
  <c r="T746" i="43"/>
  <c r="S746" i="43"/>
  <c r="R746" i="43"/>
  <c r="Q746" i="43"/>
  <c r="P746" i="43"/>
  <c r="O746" i="43"/>
  <c r="N746" i="43"/>
  <c r="M746" i="43"/>
  <c r="L746" i="43"/>
  <c r="K746" i="43"/>
  <c r="J746" i="43"/>
  <c r="I746" i="43"/>
  <c r="H746" i="43"/>
  <c r="CC746" i="43" s="1"/>
  <c r="CB745" i="43"/>
  <c r="CA745" i="43"/>
  <c r="BZ745" i="43"/>
  <c r="BY745" i="43"/>
  <c r="BX745" i="43"/>
  <c r="BW745" i="43"/>
  <c r="BV745" i="43"/>
  <c r="BU745" i="43"/>
  <c r="BT745" i="43"/>
  <c r="BS745" i="43"/>
  <c r="BR745" i="43"/>
  <c r="BQ745" i="43"/>
  <c r="BP745" i="43"/>
  <c r="BO745" i="43"/>
  <c r="BN745" i="43"/>
  <c r="BM745" i="43"/>
  <c r="BL745" i="43"/>
  <c r="BK745" i="43"/>
  <c r="BJ745" i="43"/>
  <c r="BI745" i="43"/>
  <c r="BH745" i="43"/>
  <c r="BG745" i="43"/>
  <c r="BF745" i="43"/>
  <c r="BE745" i="43"/>
  <c r="BD745" i="43"/>
  <c r="BC745" i="43"/>
  <c r="BB745" i="43"/>
  <c r="BA745" i="43"/>
  <c r="AZ745" i="43"/>
  <c r="AY745" i="43"/>
  <c r="AX745" i="43"/>
  <c r="AW745" i="43"/>
  <c r="AV745" i="43"/>
  <c r="AU745" i="43"/>
  <c r="AT745" i="43"/>
  <c r="AS745" i="43"/>
  <c r="AR745" i="43"/>
  <c r="AQ745" i="43"/>
  <c r="AP745" i="43"/>
  <c r="AO745" i="43"/>
  <c r="AN745" i="43"/>
  <c r="AM745" i="43"/>
  <c r="AL745" i="43"/>
  <c r="AK745" i="43"/>
  <c r="AJ745" i="43"/>
  <c r="AI745" i="43"/>
  <c r="AH745" i="43"/>
  <c r="AG745" i="43"/>
  <c r="AF745" i="43"/>
  <c r="AE745" i="43"/>
  <c r="AD745" i="43"/>
  <c r="AC745" i="43"/>
  <c r="AB745" i="43"/>
  <c r="AA745" i="43"/>
  <c r="Z745" i="43"/>
  <c r="Y745" i="43"/>
  <c r="X745" i="43"/>
  <c r="W745" i="43"/>
  <c r="V745" i="43"/>
  <c r="U745" i="43"/>
  <c r="T745" i="43"/>
  <c r="S745" i="43"/>
  <c r="R745" i="43"/>
  <c r="Q745" i="43"/>
  <c r="P745" i="43"/>
  <c r="O745" i="43"/>
  <c r="N745" i="43"/>
  <c r="M745" i="43"/>
  <c r="L745" i="43"/>
  <c r="K745" i="43"/>
  <c r="J745" i="43"/>
  <c r="I745" i="43"/>
  <c r="CC745" i="43" s="1"/>
  <c r="H745" i="43"/>
  <c r="CB744" i="43"/>
  <c r="CA744" i="43"/>
  <c r="BZ744" i="43"/>
  <c r="BY744" i="43"/>
  <c r="BX744" i="43"/>
  <c r="BW744" i="43"/>
  <c r="BV744" i="43"/>
  <c r="BU744" i="43"/>
  <c r="BT744" i="43"/>
  <c r="BS744" i="43"/>
  <c r="BR744" i="43"/>
  <c r="BQ744" i="43"/>
  <c r="BP744" i="43"/>
  <c r="BO744" i="43"/>
  <c r="BN744" i="43"/>
  <c r="BM744" i="43"/>
  <c r="BL744" i="43"/>
  <c r="BK744" i="43"/>
  <c r="BJ744" i="43"/>
  <c r="BI744" i="43"/>
  <c r="BH744" i="43"/>
  <c r="BG744" i="43"/>
  <c r="BF744" i="43"/>
  <c r="BE744" i="43"/>
  <c r="BD744" i="43"/>
  <c r="BC744" i="43"/>
  <c r="BB744" i="43"/>
  <c r="BA744" i="43"/>
  <c r="AZ744" i="43"/>
  <c r="AY744" i="43"/>
  <c r="AX744" i="43"/>
  <c r="AW744" i="43"/>
  <c r="AV744" i="43"/>
  <c r="AU744" i="43"/>
  <c r="AT744" i="43"/>
  <c r="AS744" i="43"/>
  <c r="AR744" i="43"/>
  <c r="AQ744" i="43"/>
  <c r="AP744" i="43"/>
  <c r="AO744" i="43"/>
  <c r="AN744" i="43"/>
  <c r="AM744" i="43"/>
  <c r="AL744" i="43"/>
  <c r="AK744" i="43"/>
  <c r="AJ744" i="43"/>
  <c r="AI744" i="43"/>
  <c r="AH744" i="43"/>
  <c r="AG744" i="43"/>
  <c r="AF744" i="43"/>
  <c r="AE744" i="43"/>
  <c r="AD744" i="43"/>
  <c r="AC744" i="43"/>
  <c r="AB744" i="43"/>
  <c r="AA744" i="43"/>
  <c r="Z744" i="43"/>
  <c r="Y744" i="43"/>
  <c r="X744" i="43"/>
  <c r="W744" i="43"/>
  <c r="V744" i="43"/>
  <c r="U744" i="43"/>
  <c r="T744" i="43"/>
  <c r="S744" i="43"/>
  <c r="R744" i="43"/>
  <c r="Q744" i="43"/>
  <c r="P744" i="43"/>
  <c r="O744" i="43"/>
  <c r="N744" i="43"/>
  <c r="M744" i="43"/>
  <c r="L744" i="43"/>
  <c r="K744" i="43"/>
  <c r="J744" i="43"/>
  <c r="I744" i="43"/>
  <c r="H744" i="43"/>
  <c r="CC744" i="43" s="1"/>
  <c r="CB743" i="43"/>
  <c r="CA743" i="43"/>
  <c r="BZ743" i="43"/>
  <c r="BY743" i="43"/>
  <c r="BX743" i="43"/>
  <c r="BW743" i="43"/>
  <c r="BV743" i="43"/>
  <c r="BU743" i="43"/>
  <c r="BT743" i="43"/>
  <c r="BS743" i="43"/>
  <c r="BR743" i="43"/>
  <c r="BQ743" i="43"/>
  <c r="BP743" i="43"/>
  <c r="BO743" i="43"/>
  <c r="BN743" i="43"/>
  <c r="BM743" i="43"/>
  <c r="BL743" i="43"/>
  <c r="BK743" i="43"/>
  <c r="BJ743" i="43"/>
  <c r="BI743" i="43"/>
  <c r="BH743" i="43"/>
  <c r="BG743" i="43"/>
  <c r="BF743" i="43"/>
  <c r="BE743" i="43"/>
  <c r="BD743" i="43"/>
  <c r="BC743" i="43"/>
  <c r="BB743" i="43"/>
  <c r="BA743" i="43"/>
  <c r="AZ743" i="43"/>
  <c r="AY743" i="43"/>
  <c r="AX743" i="43"/>
  <c r="AW743" i="43"/>
  <c r="AV743" i="43"/>
  <c r="AU743" i="43"/>
  <c r="AT743" i="43"/>
  <c r="AS743" i="43"/>
  <c r="AR743" i="43"/>
  <c r="AQ743" i="43"/>
  <c r="AP743" i="43"/>
  <c r="AO743" i="43"/>
  <c r="AN743" i="43"/>
  <c r="AM743" i="43"/>
  <c r="AL743" i="43"/>
  <c r="AK743" i="43"/>
  <c r="AJ743" i="43"/>
  <c r="AI743" i="43"/>
  <c r="AH743" i="43"/>
  <c r="AG743" i="43"/>
  <c r="AF743" i="43"/>
  <c r="AE743" i="43"/>
  <c r="AD743" i="43"/>
  <c r="AC743" i="43"/>
  <c r="AB743" i="43"/>
  <c r="AA743" i="43"/>
  <c r="Z743" i="43"/>
  <c r="Y743" i="43"/>
  <c r="X743" i="43"/>
  <c r="W743" i="43"/>
  <c r="V743" i="43"/>
  <c r="U743" i="43"/>
  <c r="T743" i="43"/>
  <c r="S743" i="43"/>
  <c r="R743" i="43"/>
  <c r="Q743" i="43"/>
  <c r="P743" i="43"/>
  <c r="O743" i="43"/>
  <c r="N743" i="43"/>
  <c r="M743" i="43"/>
  <c r="L743" i="43"/>
  <c r="K743" i="43"/>
  <c r="J743" i="43"/>
  <c r="I743" i="43"/>
  <c r="H743" i="43"/>
  <c r="CC743" i="43" s="1"/>
  <c r="CB742" i="43"/>
  <c r="CA742" i="43"/>
  <c r="BZ742" i="43"/>
  <c r="BY742" i="43"/>
  <c r="BX742" i="43"/>
  <c r="BW742" i="43"/>
  <c r="BV742" i="43"/>
  <c r="BU742" i="43"/>
  <c r="BT742" i="43"/>
  <c r="BS742" i="43"/>
  <c r="BR742" i="43"/>
  <c r="BQ742" i="43"/>
  <c r="BP742" i="43"/>
  <c r="BO742" i="43"/>
  <c r="BN742" i="43"/>
  <c r="BM742" i="43"/>
  <c r="BL742" i="43"/>
  <c r="BK742" i="43"/>
  <c r="BJ742" i="43"/>
  <c r="BI742" i="43"/>
  <c r="BH742" i="43"/>
  <c r="BG742" i="43"/>
  <c r="BF742" i="43"/>
  <c r="BE742" i="43"/>
  <c r="BD742" i="43"/>
  <c r="BC742" i="43"/>
  <c r="BB742" i="43"/>
  <c r="BA742" i="43"/>
  <c r="AZ742" i="43"/>
  <c r="AY742" i="43"/>
  <c r="AX742" i="43"/>
  <c r="AW742" i="43"/>
  <c r="AV742" i="43"/>
  <c r="AU742" i="43"/>
  <c r="AT742" i="43"/>
  <c r="AS742" i="43"/>
  <c r="AR742" i="43"/>
  <c r="AQ742" i="43"/>
  <c r="AP742" i="43"/>
  <c r="AO742" i="43"/>
  <c r="AN742" i="43"/>
  <c r="AM742" i="43"/>
  <c r="AL742" i="43"/>
  <c r="AK742" i="43"/>
  <c r="AJ742" i="43"/>
  <c r="AI742" i="43"/>
  <c r="AH742" i="43"/>
  <c r="AG742" i="43"/>
  <c r="AF742" i="43"/>
  <c r="AE742" i="43"/>
  <c r="AD742" i="43"/>
  <c r="AC742" i="43"/>
  <c r="AB742" i="43"/>
  <c r="AA742" i="43"/>
  <c r="Z742" i="43"/>
  <c r="Y742" i="43"/>
  <c r="X742" i="43"/>
  <c r="W742" i="43"/>
  <c r="V742" i="43"/>
  <c r="U742" i="43"/>
  <c r="T742" i="43"/>
  <c r="S742" i="43"/>
  <c r="R742" i="43"/>
  <c r="Q742" i="43"/>
  <c r="P742" i="43"/>
  <c r="O742" i="43"/>
  <c r="N742" i="43"/>
  <c r="M742" i="43"/>
  <c r="L742" i="43"/>
  <c r="K742" i="43"/>
  <c r="J742" i="43"/>
  <c r="I742" i="43"/>
  <c r="H742" i="43"/>
  <c r="CC742" i="43" s="1"/>
  <c r="CB741" i="43"/>
  <c r="CA741" i="43"/>
  <c r="BZ741" i="43"/>
  <c r="BY741" i="43"/>
  <c r="BX741" i="43"/>
  <c r="BW741" i="43"/>
  <c r="BV741" i="43"/>
  <c r="BU741" i="43"/>
  <c r="BT741" i="43"/>
  <c r="BS741" i="43"/>
  <c r="BR741" i="43"/>
  <c r="BQ741" i="43"/>
  <c r="BP741" i="43"/>
  <c r="BO741" i="43"/>
  <c r="BN741" i="43"/>
  <c r="BM741" i="43"/>
  <c r="BL741" i="43"/>
  <c r="BK741" i="43"/>
  <c r="BJ741" i="43"/>
  <c r="BI741" i="43"/>
  <c r="BH741" i="43"/>
  <c r="BG741" i="43"/>
  <c r="BF741" i="43"/>
  <c r="BE741" i="43"/>
  <c r="BD741" i="43"/>
  <c r="BC741" i="43"/>
  <c r="BB741" i="43"/>
  <c r="BA741" i="43"/>
  <c r="AZ741" i="43"/>
  <c r="AY741" i="43"/>
  <c r="AX741" i="43"/>
  <c r="AW741" i="43"/>
  <c r="AV741" i="43"/>
  <c r="AU741" i="43"/>
  <c r="AT741" i="43"/>
  <c r="AS741" i="43"/>
  <c r="AR741" i="43"/>
  <c r="AQ741" i="43"/>
  <c r="AP741" i="43"/>
  <c r="AO741" i="43"/>
  <c r="AN741" i="43"/>
  <c r="AM741" i="43"/>
  <c r="AL741" i="43"/>
  <c r="AK741" i="43"/>
  <c r="AJ741" i="43"/>
  <c r="AI741" i="43"/>
  <c r="AH741" i="43"/>
  <c r="AG741" i="43"/>
  <c r="AF741" i="43"/>
  <c r="AE741" i="43"/>
  <c r="AD741" i="43"/>
  <c r="AC741" i="43"/>
  <c r="AB741" i="43"/>
  <c r="AA741" i="43"/>
  <c r="Z741" i="43"/>
  <c r="Y741" i="43"/>
  <c r="X741" i="43"/>
  <c r="W741" i="43"/>
  <c r="V741" i="43"/>
  <c r="U741" i="43"/>
  <c r="T741" i="43"/>
  <c r="S741" i="43"/>
  <c r="R741" i="43"/>
  <c r="Q741" i="43"/>
  <c r="P741" i="43"/>
  <c r="O741" i="43"/>
  <c r="N741" i="43"/>
  <c r="M741" i="43"/>
  <c r="L741" i="43"/>
  <c r="K741" i="43"/>
  <c r="J741" i="43"/>
  <c r="I741" i="43"/>
  <c r="H741" i="43"/>
  <c r="CC741" i="43" s="1"/>
  <c r="CB740" i="43"/>
  <c r="CA740" i="43"/>
  <c r="BZ740" i="43"/>
  <c r="BY740" i="43"/>
  <c r="BX740" i="43"/>
  <c r="BW740" i="43"/>
  <c r="BV740" i="43"/>
  <c r="BU740" i="43"/>
  <c r="BT740" i="43"/>
  <c r="BS740" i="43"/>
  <c r="BR740" i="43"/>
  <c r="BQ740" i="43"/>
  <c r="BP740" i="43"/>
  <c r="BO740" i="43"/>
  <c r="BN740" i="43"/>
  <c r="BM740" i="43"/>
  <c r="BL740" i="43"/>
  <c r="BK740" i="43"/>
  <c r="BJ740" i="43"/>
  <c r="BI740" i="43"/>
  <c r="BH740" i="43"/>
  <c r="BG740" i="43"/>
  <c r="BF740" i="43"/>
  <c r="BE740" i="43"/>
  <c r="BD740" i="43"/>
  <c r="BC740" i="43"/>
  <c r="BB740" i="43"/>
  <c r="BA740" i="43"/>
  <c r="AZ740" i="43"/>
  <c r="AY740" i="43"/>
  <c r="AX740" i="43"/>
  <c r="AW740" i="43"/>
  <c r="AV740" i="43"/>
  <c r="AU740" i="43"/>
  <c r="AT740" i="43"/>
  <c r="AS740" i="43"/>
  <c r="AR740" i="43"/>
  <c r="AQ740" i="43"/>
  <c r="AP740" i="43"/>
  <c r="AO740" i="43"/>
  <c r="AN740" i="43"/>
  <c r="AM740" i="43"/>
  <c r="AL740" i="43"/>
  <c r="AK740" i="43"/>
  <c r="AJ740" i="43"/>
  <c r="AI740" i="43"/>
  <c r="AH740" i="43"/>
  <c r="AG740" i="43"/>
  <c r="AF740" i="43"/>
  <c r="AE740" i="43"/>
  <c r="AD740" i="43"/>
  <c r="AC740" i="43"/>
  <c r="AB740" i="43"/>
  <c r="AA740" i="43"/>
  <c r="Z740" i="43"/>
  <c r="Y740" i="43"/>
  <c r="X740" i="43"/>
  <c r="W740" i="43"/>
  <c r="V740" i="43"/>
  <c r="U740" i="43"/>
  <c r="T740" i="43"/>
  <c r="S740" i="43"/>
  <c r="R740" i="43"/>
  <c r="Q740" i="43"/>
  <c r="P740" i="43"/>
  <c r="O740" i="43"/>
  <c r="N740" i="43"/>
  <c r="M740" i="43"/>
  <c r="L740" i="43"/>
  <c r="K740" i="43"/>
  <c r="J740" i="43"/>
  <c r="I740" i="43"/>
  <c r="H740" i="43"/>
  <c r="CC740" i="43" s="1"/>
  <c r="CB739" i="43"/>
  <c r="CA739" i="43"/>
  <c r="BZ739" i="43"/>
  <c r="BY739" i="43"/>
  <c r="BX739" i="43"/>
  <c r="BW739" i="43"/>
  <c r="BV739" i="43"/>
  <c r="BU739" i="43"/>
  <c r="BT739" i="43"/>
  <c r="BS739" i="43"/>
  <c r="BR739" i="43"/>
  <c r="BQ739" i="43"/>
  <c r="BP739" i="43"/>
  <c r="BO739" i="43"/>
  <c r="BN739" i="43"/>
  <c r="BM739" i="43"/>
  <c r="BL739" i="43"/>
  <c r="BK739" i="43"/>
  <c r="BJ739" i="43"/>
  <c r="BI739" i="43"/>
  <c r="BH739" i="43"/>
  <c r="BG739" i="43"/>
  <c r="BF739" i="43"/>
  <c r="BE739" i="43"/>
  <c r="BD739" i="43"/>
  <c r="BC739" i="43"/>
  <c r="BB739" i="43"/>
  <c r="BA739" i="43"/>
  <c r="AZ739" i="43"/>
  <c r="AY739" i="43"/>
  <c r="AX739" i="43"/>
  <c r="AW739" i="43"/>
  <c r="AV739" i="43"/>
  <c r="AU739" i="43"/>
  <c r="AT739" i="43"/>
  <c r="AS739" i="43"/>
  <c r="AR739" i="43"/>
  <c r="AQ739" i="43"/>
  <c r="AP739" i="43"/>
  <c r="AO739" i="43"/>
  <c r="AN739" i="43"/>
  <c r="AM739" i="43"/>
  <c r="AL739" i="43"/>
  <c r="AK739" i="43"/>
  <c r="AJ739" i="43"/>
  <c r="AI739" i="43"/>
  <c r="AH739" i="43"/>
  <c r="AG739" i="43"/>
  <c r="AF739" i="43"/>
  <c r="AE739" i="43"/>
  <c r="AD739" i="43"/>
  <c r="AC739" i="43"/>
  <c r="AB739" i="43"/>
  <c r="AA739" i="43"/>
  <c r="Z739" i="43"/>
  <c r="Y739" i="43"/>
  <c r="X739" i="43"/>
  <c r="W739" i="43"/>
  <c r="V739" i="43"/>
  <c r="U739" i="43"/>
  <c r="T739" i="43"/>
  <c r="S739" i="43"/>
  <c r="R739" i="43"/>
  <c r="Q739" i="43"/>
  <c r="P739" i="43"/>
  <c r="O739" i="43"/>
  <c r="N739" i="43"/>
  <c r="M739" i="43"/>
  <c r="L739" i="43"/>
  <c r="K739" i="43"/>
  <c r="J739" i="43"/>
  <c r="I739" i="43"/>
  <c r="CC739" i="43" s="1"/>
  <c r="H739" i="43"/>
  <c r="CB738" i="43"/>
  <c r="CA738" i="43"/>
  <c r="BZ738" i="43"/>
  <c r="BY738" i="43"/>
  <c r="BX738" i="43"/>
  <c r="BW738" i="43"/>
  <c r="BV738" i="43"/>
  <c r="BU738" i="43"/>
  <c r="BT738" i="43"/>
  <c r="BS738" i="43"/>
  <c r="BR738" i="43"/>
  <c r="BQ738" i="43"/>
  <c r="BP738" i="43"/>
  <c r="BO738" i="43"/>
  <c r="BN738" i="43"/>
  <c r="BM738" i="43"/>
  <c r="BL738" i="43"/>
  <c r="BK738" i="43"/>
  <c r="BJ738" i="43"/>
  <c r="BI738" i="43"/>
  <c r="BH738" i="43"/>
  <c r="BG738" i="43"/>
  <c r="BF738" i="43"/>
  <c r="BE738" i="43"/>
  <c r="BD738" i="43"/>
  <c r="BC738" i="43"/>
  <c r="BB738" i="43"/>
  <c r="BA738" i="43"/>
  <c r="AZ738" i="43"/>
  <c r="AY738" i="43"/>
  <c r="AX738" i="43"/>
  <c r="AW738" i="43"/>
  <c r="AV738" i="43"/>
  <c r="AU738" i="43"/>
  <c r="AT738" i="43"/>
  <c r="AS738" i="43"/>
  <c r="AR738" i="43"/>
  <c r="AQ738" i="43"/>
  <c r="AP738" i="43"/>
  <c r="AO738" i="43"/>
  <c r="AN738" i="43"/>
  <c r="AM738" i="43"/>
  <c r="AL738" i="43"/>
  <c r="AK738" i="43"/>
  <c r="AJ738" i="43"/>
  <c r="AI738" i="43"/>
  <c r="AH738" i="43"/>
  <c r="AG738" i="43"/>
  <c r="AF738" i="43"/>
  <c r="AE738" i="43"/>
  <c r="AD738" i="43"/>
  <c r="AC738" i="43"/>
  <c r="AB738" i="43"/>
  <c r="AA738" i="43"/>
  <c r="Z738" i="43"/>
  <c r="Y738" i="43"/>
  <c r="X738" i="43"/>
  <c r="W738" i="43"/>
  <c r="V738" i="43"/>
  <c r="U738" i="43"/>
  <c r="T738" i="43"/>
  <c r="S738" i="43"/>
  <c r="R738" i="43"/>
  <c r="Q738" i="43"/>
  <c r="P738" i="43"/>
  <c r="O738" i="43"/>
  <c r="N738" i="43"/>
  <c r="M738" i="43"/>
  <c r="L738" i="43"/>
  <c r="K738" i="43"/>
  <c r="J738" i="43"/>
  <c r="I738" i="43"/>
  <c r="H738" i="43"/>
  <c r="CC738" i="43" s="1"/>
  <c r="CB737" i="43"/>
  <c r="CA737" i="43"/>
  <c r="BZ737" i="43"/>
  <c r="BY737" i="43"/>
  <c r="BX737" i="43"/>
  <c r="BW737" i="43"/>
  <c r="BV737" i="43"/>
  <c r="BU737" i="43"/>
  <c r="BT737" i="43"/>
  <c r="BS737" i="43"/>
  <c r="BR737" i="43"/>
  <c r="BQ737" i="43"/>
  <c r="BP737" i="43"/>
  <c r="BO737" i="43"/>
  <c r="BN737" i="43"/>
  <c r="BM737" i="43"/>
  <c r="BL737" i="43"/>
  <c r="BK737" i="43"/>
  <c r="BJ737" i="43"/>
  <c r="BI737" i="43"/>
  <c r="BH737" i="43"/>
  <c r="BG737" i="43"/>
  <c r="BF737" i="43"/>
  <c r="BE737" i="43"/>
  <c r="BD737" i="43"/>
  <c r="BC737" i="43"/>
  <c r="BB737" i="43"/>
  <c r="BA737" i="43"/>
  <c r="AZ737" i="43"/>
  <c r="AY737" i="43"/>
  <c r="AX737" i="43"/>
  <c r="AW737" i="43"/>
  <c r="AV737" i="43"/>
  <c r="AU737" i="43"/>
  <c r="AT737" i="43"/>
  <c r="AS737" i="43"/>
  <c r="AR737" i="43"/>
  <c r="AQ737" i="43"/>
  <c r="AP737" i="43"/>
  <c r="AO737" i="43"/>
  <c r="AN737" i="43"/>
  <c r="AM737" i="43"/>
  <c r="AL737" i="43"/>
  <c r="AK737" i="43"/>
  <c r="AJ737" i="43"/>
  <c r="AI737" i="43"/>
  <c r="AH737" i="43"/>
  <c r="AG737" i="43"/>
  <c r="AF737" i="43"/>
  <c r="AE737" i="43"/>
  <c r="AD737" i="43"/>
  <c r="AC737" i="43"/>
  <c r="AB737" i="43"/>
  <c r="AA737" i="43"/>
  <c r="Z737" i="43"/>
  <c r="Y737" i="43"/>
  <c r="X737" i="43"/>
  <c r="W737" i="43"/>
  <c r="V737" i="43"/>
  <c r="U737" i="43"/>
  <c r="T737" i="43"/>
  <c r="S737" i="43"/>
  <c r="R737" i="43"/>
  <c r="Q737" i="43"/>
  <c r="P737" i="43"/>
  <c r="O737" i="43"/>
  <c r="N737" i="43"/>
  <c r="M737" i="43"/>
  <c r="L737" i="43"/>
  <c r="K737" i="43"/>
  <c r="J737" i="43"/>
  <c r="I737" i="43"/>
  <c r="H737" i="43"/>
  <c r="CC737" i="43" s="1"/>
  <c r="CB736" i="43"/>
  <c r="CA736" i="43"/>
  <c r="BZ736" i="43"/>
  <c r="BY736" i="43"/>
  <c r="BX736" i="43"/>
  <c r="BW736" i="43"/>
  <c r="BV736" i="43"/>
  <c r="BU736" i="43"/>
  <c r="BT736" i="43"/>
  <c r="BS736" i="43"/>
  <c r="BR736" i="43"/>
  <c r="BQ736" i="43"/>
  <c r="BP736" i="43"/>
  <c r="BO736" i="43"/>
  <c r="BN736" i="43"/>
  <c r="BM736" i="43"/>
  <c r="BL736" i="43"/>
  <c r="BK736" i="43"/>
  <c r="BJ736" i="43"/>
  <c r="BI736" i="43"/>
  <c r="BH736" i="43"/>
  <c r="BG736" i="43"/>
  <c r="BF736" i="43"/>
  <c r="BE736" i="43"/>
  <c r="BD736" i="43"/>
  <c r="BC736" i="43"/>
  <c r="BB736" i="43"/>
  <c r="BA736" i="43"/>
  <c r="AZ736" i="43"/>
  <c r="AY736" i="43"/>
  <c r="AX736" i="43"/>
  <c r="AW736" i="43"/>
  <c r="AV736" i="43"/>
  <c r="AU736" i="43"/>
  <c r="AT736" i="43"/>
  <c r="AS736" i="43"/>
  <c r="AR736" i="43"/>
  <c r="AQ736" i="43"/>
  <c r="AP736" i="43"/>
  <c r="AO736" i="43"/>
  <c r="AN736" i="43"/>
  <c r="AM736" i="43"/>
  <c r="AL736" i="43"/>
  <c r="AK736" i="43"/>
  <c r="AJ736" i="43"/>
  <c r="AI736" i="43"/>
  <c r="AH736" i="43"/>
  <c r="AG736" i="43"/>
  <c r="AF736" i="43"/>
  <c r="AE736" i="43"/>
  <c r="AD736" i="43"/>
  <c r="AC736" i="43"/>
  <c r="AB736" i="43"/>
  <c r="AA736" i="43"/>
  <c r="Z736" i="43"/>
  <c r="Y736" i="43"/>
  <c r="X736" i="43"/>
  <c r="W736" i="43"/>
  <c r="V736" i="43"/>
  <c r="U736" i="43"/>
  <c r="T736" i="43"/>
  <c r="S736" i="43"/>
  <c r="R736" i="43"/>
  <c r="Q736" i="43"/>
  <c r="P736" i="43"/>
  <c r="O736" i="43"/>
  <c r="N736" i="43"/>
  <c r="M736" i="43"/>
  <c r="L736" i="43"/>
  <c r="K736" i="43"/>
  <c r="J736" i="43"/>
  <c r="I736" i="43"/>
  <c r="H736" i="43"/>
  <c r="CC736" i="43" s="1"/>
  <c r="CB735" i="43"/>
  <c r="CA735" i="43"/>
  <c r="BZ735" i="43"/>
  <c r="BY735" i="43"/>
  <c r="BX735" i="43"/>
  <c r="BW735" i="43"/>
  <c r="BV735" i="43"/>
  <c r="BU735" i="43"/>
  <c r="BT735" i="43"/>
  <c r="BS735" i="43"/>
  <c r="BR735" i="43"/>
  <c r="BQ735" i="43"/>
  <c r="BP735" i="43"/>
  <c r="BO735" i="43"/>
  <c r="BN735" i="43"/>
  <c r="BM735" i="43"/>
  <c r="BL735" i="43"/>
  <c r="BK735" i="43"/>
  <c r="BJ735" i="43"/>
  <c r="BI735" i="43"/>
  <c r="BH735" i="43"/>
  <c r="BG735" i="43"/>
  <c r="BF735" i="43"/>
  <c r="BE735" i="43"/>
  <c r="BD735" i="43"/>
  <c r="BC735" i="43"/>
  <c r="BB735" i="43"/>
  <c r="BA735" i="43"/>
  <c r="AZ735" i="43"/>
  <c r="AY735" i="43"/>
  <c r="AX735" i="43"/>
  <c r="AW735" i="43"/>
  <c r="AV735" i="43"/>
  <c r="AU735" i="43"/>
  <c r="AT735" i="43"/>
  <c r="AS735" i="43"/>
  <c r="AR735" i="43"/>
  <c r="AQ735" i="43"/>
  <c r="AP735" i="43"/>
  <c r="AO735" i="43"/>
  <c r="AN735" i="43"/>
  <c r="AM735" i="43"/>
  <c r="AL735" i="43"/>
  <c r="AK735" i="43"/>
  <c r="AJ735" i="43"/>
  <c r="AI735" i="43"/>
  <c r="AH735" i="43"/>
  <c r="AG735" i="43"/>
  <c r="AF735" i="43"/>
  <c r="AE735" i="43"/>
  <c r="AD735" i="43"/>
  <c r="AC735" i="43"/>
  <c r="AB735" i="43"/>
  <c r="AA735" i="43"/>
  <c r="Z735" i="43"/>
  <c r="Y735" i="43"/>
  <c r="X735" i="43"/>
  <c r="W735" i="43"/>
  <c r="V735" i="43"/>
  <c r="U735" i="43"/>
  <c r="T735" i="43"/>
  <c r="S735" i="43"/>
  <c r="R735" i="43"/>
  <c r="Q735" i="43"/>
  <c r="P735" i="43"/>
  <c r="O735" i="43"/>
  <c r="N735" i="43"/>
  <c r="M735" i="43"/>
  <c r="L735" i="43"/>
  <c r="K735" i="43"/>
  <c r="J735" i="43"/>
  <c r="I735" i="43"/>
  <c r="CC735" i="43" s="1"/>
  <c r="H735" i="43"/>
  <c r="CB734" i="43"/>
  <c r="CA734" i="43"/>
  <c r="BZ734" i="43"/>
  <c r="BY734" i="43"/>
  <c r="BX734" i="43"/>
  <c r="BW734" i="43"/>
  <c r="BV734" i="43"/>
  <c r="BU734" i="43"/>
  <c r="BT734" i="43"/>
  <c r="BS734" i="43"/>
  <c r="BR734" i="43"/>
  <c r="BQ734" i="43"/>
  <c r="BP734" i="43"/>
  <c r="BO734" i="43"/>
  <c r="BN734" i="43"/>
  <c r="BM734" i="43"/>
  <c r="BL734" i="43"/>
  <c r="BK734" i="43"/>
  <c r="BJ734" i="43"/>
  <c r="BI734" i="43"/>
  <c r="BH734" i="43"/>
  <c r="BG734" i="43"/>
  <c r="BF734" i="43"/>
  <c r="BE734" i="43"/>
  <c r="BD734" i="43"/>
  <c r="BC734" i="43"/>
  <c r="BB734" i="43"/>
  <c r="BA734" i="43"/>
  <c r="AZ734" i="43"/>
  <c r="AY734" i="43"/>
  <c r="AX734" i="43"/>
  <c r="AW734" i="43"/>
  <c r="AV734" i="43"/>
  <c r="AU734" i="43"/>
  <c r="AT734" i="43"/>
  <c r="AS734" i="43"/>
  <c r="AR734" i="43"/>
  <c r="AQ734" i="43"/>
  <c r="AP734" i="43"/>
  <c r="AO734" i="43"/>
  <c r="AN734" i="43"/>
  <c r="AM734" i="43"/>
  <c r="AL734" i="43"/>
  <c r="AK734" i="43"/>
  <c r="AJ734" i="43"/>
  <c r="AI734" i="43"/>
  <c r="AH734" i="43"/>
  <c r="AG734" i="43"/>
  <c r="AF734" i="43"/>
  <c r="AE734" i="43"/>
  <c r="AD734" i="43"/>
  <c r="AC734" i="43"/>
  <c r="AB734" i="43"/>
  <c r="AA734" i="43"/>
  <c r="Z734" i="43"/>
  <c r="Y734" i="43"/>
  <c r="X734" i="43"/>
  <c r="W734" i="43"/>
  <c r="V734" i="43"/>
  <c r="U734" i="43"/>
  <c r="T734" i="43"/>
  <c r="S734" i="43"/>
  <c r="R734" i="43"/>
  <c r="Q734" i="43"/>
  <c r="P734" i="43"/>
  <c r="O734" i="43"/>
  <c r="N734" i="43"/>
  <c r="M734" i="43"/>
  <c r="L734" i="43"/>
  <c r="K734" i="43"/>
  <c r="J734" i="43"/>
  <c r="I734" i="43"/>
  <c r="H734" i="43"/>
  <c r="CC734" i="43" s="1"/>
  <c r="CB733" i="43"/>
  <c r="CA733" i="43"/>
  <c r="BZ733" i="43"/>
  <c r="BY733" i="43"/>
  <c r="BX733" i="43"/>
  <c r="BW733" i="43"/>
  <c r="BV733" i="43"/>
  <c r="BU733" i="43"/>
  <c r="BT733" i="43"/>
  <c r="BS733" i="43"/>
  <c r="BR733" i="43"/>
  <c r="BQ733" i="43"/>
  <c r="BP733" i="43"/>
  <c r="BO733" i="43"/>
  <c r="BN733" i="43"/>
  <c r="BM733" i="43"/>
  <c r="BL733" i="43"/>
  <c r="BK733" i="43"/>
  <c r="BJ733" i="43"/>
  <c r="BI733" i="43"/>
  <c r="BH733" i="43"/>
  <c r="BG733" i="43"/>
  <c r="BF733" i="43"/>
  <c r="BE733" i="43"/>
  <c r="BD733" i="43"/>
  <c r="BC733" i="43"/>
  <c r="BB733" i="43"/>
  <c r="BA733" i="43"/>
  <c r="AZ733" i="43"/>
  <c r="AY733" i="43"/>
  <c r="AX733" i="43"/>
  <c r="AW733" i="43"/>
  <c r="AV733" i="43"/>
  <c r="AU733" i="43"/>
  <c r="AT733" i="43"/>
  <c r="AS733" i="43"/>
  <c r="AR733" i="43"/>
  <c r="AQ733" i="43"/>
  <c r="AP733" i="43"/>
  <c r="AO733" i="43"/>
  <c r="AN733" i="43"/>
  <c r="AM733" i="43"/>
  <c r="AL733" i="43"/>
  <c r="AK733" i="43"/>
  <c r="AJ733" i="43"/>
  <c r="AI733" i="43"/>
  <c r="AH733" i="43"/>
  <c r="AG733" i="43"/>
  <c r="AF733" i="43"/>
  <c r="AE733" i="43"/>
  <c r="AD733" i="43"/>
  <c r="AC733" i="43"/>
  <c r="AB733" i="43"/>
  <c r="AA733" i="43"/>
  <c r="Z733" i="43"/>
  <c r="Y733" i="43"/>
  <c r="X733" i="43"/>
  <c r="W733" i="43"/>
  <c r="V733" i="43"/>
  <c r="U733" i="43"/>
  <c r="T733" i="43"/>
  <c r="S733" i="43"/>
  <c r="R733" i="43"/>
  <c r="Q733" i="43"/>
  <c r="P733" i="43"/>
  <c r="O733" i="43"/>
  <c r="N733" i="43"/>
  <c r="M733" i="43"/>
  <c r="L733" i="43"/>
  <c r="K733" i="43"/>
  <c r="J733" i="43"/>
  <c r="I733" i="43"/>
  <c r="CC733" i="43" s="1"/>
  <c r="H733" i="43"/>
  <c r="CB732" i="43"/>
  <c r="CA732" i="43"/>
  <c r="BZ732" i="43"/>
  <c r="BY732" i="43"/>
  <c r="BX732" i="43"/>
  <c r="BW732" i="43"/>
  <c r="BV732" i="43"/>
  <c r="BU732" i="43"/>
  <c r="BT732" i="43"/>
  <c r="BS732" i="43"/>
  <c r="BR732" i="43"/>
  <c r="BQ732" i="43"/>
  <c r="BP732" i="43"/>
  <c r="BO732" i="43"/>
  <c r="BN732" i="43"/>
  <c r="BM732" i="43"/>
  <c r="BL732" i="43"/>
  <c r="BK732" i="43"/>
  <c r="BJ732" i="43"/>
  <c r="BI732" i="43"/>
  <c r="BH732" i="43"/>
  <c r="BG732" i="43"/>
  <c r="BF732" i="43"/>
  <c r="BE732" i="43"/>
  <c r="BD732" i="43"/>
  <c r="BC732" i="43"/>
  <c r="BB732" i="43"/>
  <c r="BA732" i="43"/>
  <c r="AZ732" i="43"/>
  <c r="AY732" i="43"/>
  <c r="AX732" i="43"/>
  <c r="AW732" i="43"/>
  <c r="AV732" i="43"/>
  <c r="AU732" i="43"/>
  <c r="AT732" i="43"/>
  <c r="AS732" i="43"/>
  <c r="AR732" i="43"/>
  <c r="AQ732" i="43"/>
  <c r="AP732" i="43"/>
  <c r="AO732" i="43"/>
  <c r="AN732" i="43"/>
  <c r="AM732" i="43"/>
  <c r="AL732" i="43"/>
  <c r="AK732" i="43"/>
  <c r="AJ732" i="43"/>
  <c r="AI732" i="43"/>
  <c r="AH732" i="43"/>
  <c r="AG732" i="43"/>
  <c r="AF732" i="43"/>
  <c r="AE732" i="43"/>
  <c r="AD732" i="43"/>
  <c r="AC732" i="43"/>
  <c r="AB732" i="43"/>
  <c r="AA732" i="43"/>
  <c r="Z732" i="43"/>
  <c r="Y732" i="43"/>
  <c r="X732" i="43"/>
  <c r="W732" i="43"/>
  <c r="V732" i="43"/>
  <c r="U732" i="43"/>
  <c r="T732" i="43"/>
  <c r="S732" i="43"/>
  <c r="R732" i="43"/>
  <c r="Q732" i="43"/>
  <c r="P732" i="43"/>
  <c r="O732" i="43"/>
  <c r="N732" i="43"/>
  <c r="M732" i="43"/>
  <c r="L732" i="43"/>
  <c r="K732" i="43"/>
  <c r="J732" i="43"/>
  <c r="I732" i="43"/>
  <c r="H732" i="43"/>
  <c r="CC732" i="43" s="1"/>
  <c r="CB731" i="43"/>
  <c r="CA731" i="43"/>
  <c r="BZ731" i="43"/>
  <c r="BY731" i="43"/>
  <c r="BX731" i="43"/>
  <c r="BW731" i="43"/>
  <c r="BV731" i="43"/>
  <c r="BU731" i="43"/>
  <c r="BT731" i="43"/>
  <c r="BS731" i="43"/>
  <c r="BR731" i="43"/>
  <c r="BQ731" i="43"/>
  <c r="BP731" i="43"/>
  <c r="BO731" i="43"/>
  <c r="BN731" i="43"/>
  <c r="BM731" i="43"/>
  <c r="BL731" i="43"/>
  <c r="BK731" i="43"/>
  <c r="BJ731" i="43"/>
  <c r="BI731" i="43"/>
  <c r="BH731" i="43"/>
  <c r="BG731" i="43"/>
  <c r="BF731" i="43"/>
  <c r="BE731" i="43"/>
  <c r="BD731" i="43"/>
  <c r="BC731" i="43"/>
  <c r="BB731" i="43"/>
  <c r="BA731" i="43"/>
  <c r="AZ731" i="43"/>
  <c r="AY731" i="43"/>
  <c r="AX731" i="43"/>
  <c r="AW731" i="43"/>
  <c r="AV731" i="43"/>
  <c r="AU731" i="43"/>
  <c r="AT731" i="43"/>
  <c r="AS731" i="43"/>
  <c r="AR731" i="43"/>
  <c r="AQ731" i="43"/>
  <c r="AP731" i="43"/>
  <c r="AO731" i="43"/>
  <c r="AN731" i="43"/>
  <c r="AM731" i="43"/>
  <c r="AL731" i="43"/>
  <c r="AK731" i="43"/>
  <c r="AJ731" i="43"/>
  <c r="AI731" i="43"/>
  <c r="AH731" i="43"/>
  <c r="AG731" i="43"/>
  <c r="AF731" i="43"/>
  <c r="AE731" i="43"/>
  <c r="AD731" i="43"/>
  <c r="AC731" i="43"/>
  <c r="AB731" i="43"/>
  <c r="AA731" i="43"/>
  <c r="Z731" i="43"/>
  <c r="Y731" i="43"/>
  <c r="X731" i="43"/>
  <c r="W731" i="43"/>
  <c r="V731" i="43"/>
  <c r="U731" i="43"/>
  <c r="T731" i="43"/>
  <c r="S731" i="43"/>
  <c r="R731" i="43"/>
  <c r="Q731" i="43"/>
  <c r="P731" i="43"/>
  <c r="O731" i="43"/>
  <c r="N731" i="43"/>
  <c r="M731" i="43"/>
  <c r="L731" i="43"/>
  <c r="K731" i="43"/>
  <c r="J731" i="43"/>
  <c r="I731" i="43"/>
  <c r="H731" i="43"/>
  <c r="CC731" i="43" s="1"/>
  <c r="CB730" i="43"/>
  <c r="CA730" i="43"/>
  <c r="BZ730" i="43"/>
  <c r="BY730" i="43"/>
  <c r="BX730" i="43"/>
  <c r="BW730" i="43"/>
  <c r="BV730" i="43"/>
  <c r="BU730" i="43"/>
  <c r="BT730" i="43"/>
  <c r="BS730" i="43"/>
  <c r="BR730" i="43"/>
  <c r="BQ730" i="43"/>
  <c r="BP730" i="43"/>
  <c r="BO730" i="43"/>
  <c r="BN730" i="43"/>
  <c r="BM730" i="43"/>
  <c r="BL730" i="43"/>
  <c r="BK730" i="43"/>
  <c r="BJ730" i="43"/>
  <c r="BI730" i="43"/>
  <c r="BH730" i="43"/>
  <c r="BG730" i="43"/>
  <c r="BF730" i="43"/>
  <c r="BE730" i="43"/>
  <c r="BD730" i="43"/>
  <c r="BC730" i="43"/>
  <c r="BB730" i="43"/>
  <c r="BA730" i="43"/>
  <c r="AZ730" i="43"/>
  <c r="AY730" i="43"/>
  <c r="AX730" i="43"/>
  <c r="AW730" i="43"/>
  <c r="AV730" i="43"/>
  <c r="AU730" i="43"/>
  <c r="AT730" i="43"/>
  <c r="AS730" i="43"/>
  <c r="AR730" i="43"/>
  <c r="AQ730" i="43"/>
  <c r="AP730" i="43"/>
  <c r="AO730" i="43"/>
  <c r="AN730" i="43"/>
  <c r="AM730" i="43"/>
  <c r="AL730" i="43"/>
  <c r="AK730" i="43"/>
  <c r="AJ730" i="43"/>
  <c r="AI730" i="43"/>
  <c r="AH730" i="43"/>
  <c r="AG730" i="43"/>
  <c r="AF730" i="43"/>
  <c r="AE730" i="43"/>
  <c r="AD730" i="43"/>
  <c r="AC730" i="43"/>
  <c r="AB730" i="43"/>
  <c r="AA730" i="43"/>
  <c r="Z730" i="43"/>
  <c r="Y730" i="43"/>
  <c r="X730" i="43"/>
  <c r="W730" i="43"/>
  <c r="V730" i="43"/>
  <c r="U730" i="43"/>
  <c r="T730" i="43"/>
  <c r="S730" i="43"/>
  <c r="R730" i="43"/>
  <c r="Q730" i="43"/>
  <c r="P730" i="43"/>
  <c r="O730" i="43"/>
  <c r="N730" i="43"/>
  <c r="M730" i="43"/>
  <c r="L730" i="43"/>
  <c r="K730" i="43"/>
  <c r="J730" i="43"/>
  <c r="I730" i="43"/>
  <c r="H730" i="43"/>
  <c r="CC730" i="43" s="1"/>
  <c r="CB729" i="43"/>
  <c r="CA729" i="43"/>
  <c r="BZ729" i="43"/>
  <c r="BY729" i="43"/>
  <c r="BX729" i="43"/>
  <c r="BW729" i="43"/>
  <c r="BV729" i="43"/>
  <c r="BU729" i="43"/>
  <c r="BT729" i="43"/>
  <c r="BS729" i="43"/>
  <c r="BR729" i="43"/>
  <c r="BQ729" i="43"/>
  <c r="BP729" i="43"/>
  <c r="BO729" i="43"/>
  <c r="BN729" i="43"/>
  <c r="BM729" i="43"/>
  <c r="BL729" i="43"/>
  <c r="BK729" i="43"/>
  <c r="BJ729" i="43"/>
  <c r="BI729" i="43"/>
  <c r="BH729" i="43"/>
  <c r="BG729" i="43"/>
  <c r="BF729" i="43"/>
  <c r="BE729" i="43"/>
  <c r="BD729" i="43"/>
  <c r="BC729" i="43"/>
  <c r="BB729" i="43"/>
  <c r="BA729" i="43"/>
  <c r="AZ729" i="43"/>
  <c r="AY729" i="43"/>
  <c r="AX729" i="43"/>
  <c r="AW729" i="43"/>
  <c r="AV729" i="43"/>
  <c r="AU729" i="43"/>
  <c r="AT729" i="43"/>
  <c r="AS729" i="43"/>
  <c r="AR729" i="43"/>
  <c r="AQ729" i="43"/>
  <c r="AP729" i="43"/>
  <c r="AO729" i="43"/>
  <c r="AN729" i="43"/>
  <c r="AM729" i="43"/>
  <c r="AL729" i="43"/>
  <c r="AK729" i="43"/>
  <c r="AJ729" i="43"/>
  <c r="AI729" i="43"/>
  <c r="AH729" i="43"/>
  <c r="AG729" i="43"/>
  <c r="AF729" i="43"/>
  <c r="AE729" i="43"/>
  <c r="AD729" i="43"/>
  <c r="AC729" i="43"/>
  <c r="AB729" i="43"/>
  <c r="AA729" i="43"/>
  <c r="Z729" i="43"/>
  <c r="Y729" i="43"/>
  <c r="X729" i="43"/>
  <c r="W729" i="43"/>
  <c r="V729" i="43"/>
  <c r="U729" i="43"/>
  <c r="T729" i="43"/>
  <c r="S729" i="43"/>
  <c r="R729" i="43"/>
  <c r="Q729" i="43"/>
  <c r="P729" i="43"/>
  <c r="O729" i="43"/>
  <c r="N729" i="43"/>
  <c r="M729" i="43"/>
  <c r="L729" i="43"/>
  <c r="K729" i="43"/>
  <c r="J729" i="43"/>
  <c r="I729" i="43"/>
  <c r="CC729" i="43" s="1"/>
  <c r="H729" i="43"/>
  <c r="CB728" i="43"/>
  <c r="CA728" i="43"/>
  <c r="BZ728" i="43"/>
  <c r="BY728" i="43"/>
  <c r="BX728" i="43"/>
  <c r="BW728" i="43"/>
  <c r="BV728" i="43"/>
  <c r="BU728" i="43"/>
  <c r="BT728" i="43"/>
  <c r="BS728" i="43"/>
  <c r="BR728" i="43"/>
  <c r="BQ728" i="43"/>
  <c r="BP728" i="43"/>
  <c r="BO728" i="43"/>
  <c r="BN728" i="43"/>
  <c r="BM728" i="43"/>
  <c r="BL728" i="43"/>
  <c r="BK728" i="43"/>
  <c r="BJ728" i="43"/>
  <c r="BI728" i="43"/>
  <c r="BH728" i="43"/>
  <c r="BG728" i="43"/>
  <c r="BF728" i="43"/>
  <c r="BE728" i="43"/>
  <c r="BD728" i="43"/>
  <c r="BC728" i="43"/>
  <c r="BB728" i="43"/>
  <c r="BA728" i="43"/>
  <c r="AZ728" i="43"/>
  <c r="AY728" i="43"/>
  <c r="AX728" i="43"/>
  <c r="AW728" i="43"/>
  <c r="AV728" i="43"/>
  <c r="AU728" i="43"/>
  <c r="AT728" i="43"/>
  <c r="AS728" i="43"/>
  <c r="AR728" i="43"/>
  <c r="AQ728" i="43"/>
  <c r="AP728" i="43"/>
  <c r="AO728" i="43"/>
  <c r="AN728" i="43"/>
  <c r="AM728" i="43"/>
  <c r="AL728" i="43"/>
  <c r="AK728" i="43"/>
  <c r="AJ728" i="43"/>
  <c r="AI728" i="43"/>
  <c r="AH728" i="43"/>
  <c r="AG728" i="43"/>
  <c r="AF728" i="43"/>
  <c r="AE728" i="43"/>
  <c r="AD728" i="43"/>
  <c r="AC728" i="43"/>
  <c r="AB728" i="43"/>
  <c r="AA728" i="43"/>
  <c r="Z728" i="43"/>
  <c r="Y728" i="43"/>
  <c r="X728" i="43"/>
  <c r="W728" i="43"/>
  <c r="V728" i="43"/>
  <c r="U728" i="43"/>
  <c r="T728" i="43"/>
  <c r="S728" i="43"/>
  <c r="R728" i="43"/>
  <c r="Q728" i="43"/>
  <c r="P728" i="43"/>
  <c r="O728" i="43"/>
  <c r="N728" i="43"/>
  <c r="M728" i="43"/>
  <c r="L728" i="43"/>
  <c r="K728" i="43"/>
  <c r="J728" i="43"/>
  <c r="I728" i="43"/>
  <c r="H728" i="43"/>
  <c r="CC728" i="43" s="1"/>
  <c r="CB727" i="43"/>
  <c r="CA727" i="43"/>
  <c r="BZ727" i="43"/>
  <c r="BY727" i="43"/>
  <c r="BX727" i="43"/>
  <c r="BW727" i="43"/>
  <c r="BV727" i="43"/>
  <c r="BU727" i="43"/>
  <c r="BT727" i="43"/>
  <c r="BS727" i="43"/>
  <c r="BR727" i="43"/>
  <c r="BQ727" i="43"/>
  <c r="BP727" i="43"/>
  <c r="BO727" i="43"/>
  <c r="BN727" i="43"/>
  <c r="BM727" i="43"/>
  <c r="BL727" i="43"/>
  <c r="BK727" i="43"/>
  <c r="BJ727" i="43"/>
  <c r="BI727" i="43"/>
  <c r="BH727" i="43"/>
  <c r="BG727" i="43"/>
  <c r="BF727" i="43"/>
  <c r="BE727" i="43"/>
  <c r="BD727" i="43"/>
  <c r="BC727" i="43"/>
  <c r="BB727" i="43"/>
  <c r="BA727" i="43"/>
  <c r="AZ727" i="43"/>
  <c r="AY727" i="43"/>
  <c r="AX727" i="43"/>
  <c r="AW727" i="43"/>
  <c r="AV727" i="43"/>
  <c r="AU727" i="43"/>
  <c r="AT727" i="43"/>
  <c r="AS727" i="43"/>
  <c r="AR727" i="43"/>
  <c r="AQ727" i="43"/>
  <c r="AP727" i="43"/>
  <c r="AO727" i="43"/>
  <c r="AN727" i="43"/>
  <c r="AM727" i="43"/>
  <c r="AL727" i="43"/>
  <c r="AK727" i="43"/>
  <c r="AJ727" i="43"/>
  <c r="AI727" i="43"/>
  <c r="AH727" i="43"/>
  <c r="AG727" i="43"/>
  <c r="AF727" i="43"/>
  <c r="AE727" i="43"/>
  <c r="AD727" i="43"/>
  <c r="AC727" i="43"/>
  <c r="AB727" i="43"/>
  <c r="AA727" i="43"/>
  <c r="Z727" i="43"/>
  <c r="Y727" i="43"/>
  <c r="X727" i="43"/>
  <c r="W727" i="43"/>
  <c r="V727" i="43"/>
  <c r="U727" i="43"/>
  <c r="T727" i="43"/>
  <c r="S727" i="43"/>
  <c r="R727" i="43"/>
  <c r="Q727" i="43"/>
  <c r="P727" i="43"/>
  <c r="O727" i="43"/>
  <c r="N727" i="43"/>
  <c r="M727" i="43"/>
  <c r="L727" i="43"/>
  <c r="K727" i="43"/>
  <c r="J727" i="43"/>
  <c r="I727" i="43"/>
  <c r="CC727" i="43" s="1"/>
  <c r="H727" i="43"/>
  <c r="CB726" i="43"/>
  <c r="CA726" i="43"/>
  <c r="BZ726" i="43"/>
  <c r="BY726" i="43"/>
  <c r="BX726" i="43"/>
  <c r="BW726" i="43"/>
  <c r="BV726" i="43"/>
  <c r="BU726" i="43"/>
  <c r="BT726" i="43"/>
  <c r="BS726" i="43"/>
  <c r="BR726" i="43"/>
  <c r="BQ726" i="43"/>
  <c r="BP726" i="43"/>
  <c r="BO726" i="43"/>
  <c r="BN726" i="43"/>
  <c r="BM726" i="43"/>
  <c r="BL726" i="43"/>
  <c r="BK726" i="43"/>
  <c r="BJ726" i="43"/>
  <c r="BI726" i="43"/>
  <c r="BH726" i="43"/>
  <c r="BG726" i="43"/>
  <c r="BF726" i="43"/>
  <c r="BE726" i="43"/>
  <c r="BD726" i="43"/>
  <c r="BC726" i="43"/>
  <c r="BB726" i="43"/>
  <c r="BA726" i="43"/>
  <c r="AZ726" i="43"/>
  <c r="AY726" i="43"/>
  <c r="AX726" i="43"/>
  <c r="AW726" i="43"/>
  <c r="AV726" i="43"/>
  <c r="AU726" i="43"/>
  <c r="AT726" i="43"/>
  <c r="AS726" i="43"/>
  <c r="AR726" i="43"/>
  <c r="AQ726" i="43"/>
  <c r="AP726" i="43"/>
  <c r="AO726" i="43"/>
  <c r="AN726" i="43"/>
  <c r="AM726" i="43"/>
  <c r="AL726" i="43"/>
  <c r="AK726" i="43"/>
  <c r="AJ726" i="43"/>
  <c r="AI726" i="43"/>
  <c r="AH726" i="43"/>
  <c r="AG726" i="43"/>
  <c r="AF726" i="43"/>
  <c r="AE726" i="43"/>
  <c r="AD726" i="43"/>
  <c r="AC726" i="43"/>
  <c r="AB726" i="43"/>
  <c r="AA726" i="43"/>
  <c r="Z726" i="43"/>
  <c r="Y726" i="43"/>
  <c r="X726" i="43"/>
  <c r="W726" i="43"/>
  <c r="V726" i="43"/>
  <c r="U726" i="43"/>
  <c r="T726" i="43"/>
  <c r="S726" i="43"/>
  <c r="R726" i="43"/>
  <c r="Q726" i="43"/>
  <c r="P726" i="43"/>
  <c r="O726" i="43"/>
  <c r="N726" i="43"/>
  <c r="M726" i="43"/>
  <c r="L726" i="43"/>
  <c r="K726" i="43"/>
  <c r="J726" i="43"/>
  <c r="I726" i="43"/>
  <c r="H726" i="43"/>
  <c r="CC726" i="43" s="1"/>
  <c r="CB725" i="43"/>
  <c r="CA725" i="43"/>
  <c r="BZ725" i="43"/>
  <c r="BY725" i="43"/>
  <c r="BX725" i="43"/>
  <c r="BW725" i="43"/>
  <c r="BV725" i="43"/>
  <c r="BU725" i="43"/>
  <c r="BT725" i="43"/>
  <c r="BS725" i="43"/>
  <c r="BR725" i="43"/>
  <c r="BQ725" i="43"/>
  <c r="BP725" i="43"/>
  <c r="BO725" i="43"/>
  <c r="BN725" i="43"/>
  <c r="BM725" i="43"/>
  <c r="BL725" i="43"/>
  <c r="BK725" i="43"/>
  <c r="BJ725" i="43"/>
  <c r="BI725" i="43"/>
  <c r="BH725" i="43"/>
  <c r="BG725" i="43"/>
  <c r="BF725" i="43"/>
  <c r="BE725" i="43"/>
  <c r="BD725" i="43"/>
  <c r="BC725" i="43"/>
  <c r="BB725" i="43"/>
  <c r="BA725" i="43"/>
  <c r="AZ725" i="43"/>
  <c r="AY725" i="43"/>
  <c r="AX725" i="43"/>
  <c r="AW725" i="43"/>
  <c r="AV725" i="43"/>
  <c r="AU725" i="43"/>
  <c r="AT725" i="43"/>
  <c r="AS725" i="43"/>
  <c r="AR725" i="43"/>
  <c r="AQ725" i="43"/>
  <c r="AP725" i="43"/>
  <c r="AO725" i="43"/>
  <c r="AN725" i="43"/>
  <c r="AM725" i="43"/>
  <c r="AL725" i="43"/>
  <c r="AK725" i="43"/>
  <c r="AJ725" i="43"/>
  <c r="AI725" i="43"/>
  <c r="AH725" i="43"/>
  <c r="AG725" i="43"/>
  <c r="AF725" i="43"/>
  <c r="AE725" i="43"/>
  <c r="AD725" i="43"/>
  <c r="AC725" i="43"/>
  <c r="AB725" i="43"/>
  <c r="AA725" i="43"/>
  <c r="Z725" i="43"/>
  <c r="Y725" i="43"/>
  <c r="X725" i="43"/>
  <c r="W725" i="43"/>
  <c r="V725" i="43"/>
  <c r="U725" i="43"/>
  <c r="T725" i="43"/>
  <c r="S725" i="43"/>
  <c r="R725" i="43"/>
  <c r="Q725" i="43"/>
  <c r="P725" i="43"/>
  <c r="O725" i="43"/>
  <c r="N725" i="43"/>
  <c r="M725" i="43"/>
  <c r="L725" i="43"/>
  <c r="K725" i="43"/>
  <c r="J725" i="43"/>
  <c r="I725" i="43"/>
  <c r="H725" i="43"/>
  <c r="CC725" i="43" s="1"/>
  <c r="CB724" i="43"/>
  <c r="CA724" i="43"/>
  <c r="BZ724" i="43"/>
  <c r="BY724" i="43"/>
  <c r="BX724" i="43"/>
  <c r="BW724" i="43"/>
  <c r="BV724" i="43"/>
  <c r="BU724" i="43"/>
  <c r="BT724" i="43"/>
  <c r="BS724" i="43"/>
  <c r="BR724" i="43"/>
  <c r="BQ724" i="43"/>
  <c r="BP724" i="43"/>
  <c r="BO724" i="43"/>
  <c r="BN724" i="43"/>
  <c r="BM724" i="43"/>
  <c r="BL724" i="43"/>
  <c r="BK724" i="43"/>
  <c r="BJ724" i="43"/>
  <c r="BI724" i="43"/>
  <c r="BH724" i="43"/>
  <c r="BG724" i="43"/>
  <c r="BF724" i="43"/>
  <c r="BE724" i="43"/>
  <c r="BD724" i="43"/>
  <c r="BC724" i="43"/>
  <c r="BB724" i="43"/>
  <c r="BA724" i="43"/>
  <c r="AZ724" i="43"/>
  <c r="AY724" i="43"/>
  <c r="AX724" i="43"/>
  <c r="AW724" i="43"/>
  <c r="AV724" i="43"/>
  <c r="AU724" i="43"/>
  <c r="AT724" i="43"/>
  <c r="AS724" i="43"/>
  <c r="AR724" i="43"/>
  <c r="AQ724" i="43"/>
  <c r="AP724" i="43"/>
  <c r="AO724" i="43"/>
  <c r="AN724" i="43"/>
  <c r="AM724" i="43"/>
  <c r="AL724" i="43"/>
  <c r="AK724" i="43"/>
  <c r="AJ724" i="43"/>
  <c r="AI724" i="43"/>
  <c r="AH724" i="43"/>
  <c r="AG724" i="43"/>
  <c r="AF724" i="43"/>
  <c r="AE724" i="43"/>
  <c r="AD724" i="43"/>
  <c r="AC724" i="43"/>
  <c r="AB724" i="43"/>
  <c r="AA724" i="43"/>
  <c r="Z724" i="43"/>
  <c r="Y724" i="43"/>
  <c r="X724" i="43"/>
  <c r="W724" i="43"/>
  <c r="V724" i="43"/>
  <c r="U724" i="43"/>
  <c r="T724" i="43"/>
  <c r="S724" i="43"/>
  <c r="R724" i="43"/>
  <c r="Q724" i="43"/>
  <c r="P724" i="43"/>
  <c r="O724" i="43"/>
  <c r="N724" i="43"/>
  <c r="M724" i="43"/>
  <c r="L724" i="43"/>
  <c r="K724" i="43"/>
  <c r="J724" i="43"/>
  <c r="I724" i="43"/>
  <c r="H724" i="43"/>
  <c r="CC724" i="43" s="1"/>
  <c r="CB723" i="43"/>
  <c r="CA723" i="43"/>
  <c r="BZ723" i="43"/>
  <c r="BY723" i="43"/>
  <c r="BX723" i="43"/>
  <c r="BW723" i="43"/>
  <c r="BV723" i="43"/>
  <c r="BU723" i="43"/>
  <c r="BT723" i="43"/>
  <c r="BS723" i="43"/>
  <c r="BR723" i="43"/>
  <c r="BQ723" i="43"/>
  <c r="BP723" i="43"/>
  <c r="BO723" i="43"/>
  <c r="BN723" i="43"/>
  <c r="BM723" i="43"/>
  <c r="BL723" i="43"/>
  <c r="BK723" i="43"/>
  <c r="BJ723" i="43"/>
  <c r="BI723" i="43"/>
  <c r="BH723" i="43"/>
  <c r="BG723" i="43"/>
  <c r="BF723" i="43"/>
  <c r="BE723" i="43"/>
  <c r="BD723" i="43"/>
  <c r="BC723" i="43"/>
  <c r="BB723" i="43"/>
  <c r="BA723" i="43"/>
  <c r="AZ723" i="43"/>
  <c r="AY723" i="43"/>
  <c r="AX723" i="43"/>
  <c r="AW723" i="43"/>
  <c r="AV723" i="43"/>
  <c r="AU723" i="43"/>
  <c r="AT723" i="43"/>
  <c r="AS723" i="43"/>
  <c r="AR723" i="43"/>
  <c r="AQ723" i="43"/>
  <c r="AP723" i="43"/>
  <c r="AO723" i="43"/>
  <c r="AN723" i="43"/>
  <c r="AM723" i="43"/>
  <c r="AL723" i="43"/>
  <c r="AK723" i="43"/>
  <c r="AJ723" i="43"/>
  <c r="AI723" i="43"/>
  <c r="AH723" i="43"/>
  <c r="AG723" i="43"/>
  <c r="AF723" i="43"/>
  <c r="AE723" i="43"/>
  <c r="AD723" i="43"/>
  <c r="AC723" i="43"/>
  <c r="AB723" i="43"/>
  <c r="AA723" i="43"/>
  <c r="Z723" i="43"/>
  <c r="Y723" i="43"/>
  <c r="X723" i="43"/>
  <c r="W723" i="43"/>
  <c r="V723" i="43"/>
  <c r="U723" i="43"/>
  <c r="T723" i="43"/>
  <c r="S723" i="43"/>
  <c r="R723" i="43"/>
  <c r="Q723" i="43"/>
  <c r="P723" i="43"/>
  <c r="O723" i="43"/>
  <c r="N723" i="43"/>
  <c r="M723" i="43"/>
  <c r="L723" i="43"/>
  <c r="K723" i="43"/>
  <c r="J723" i="43"/>
  <c r="I723" i="43"/>
  <c r="CC723" i="43" s="1"/>
  <c r="H723" i="43"/>
  <c r="CB722" i="43"/>
  <c r="CA722" i="43"/>
  <c r="BZ722" i="43"/>
  <c r="BY722" i="43"/>
  <c r="BX722" i="43"/>
  <c r="BW722" i="43"/>
  <c r="BV722" i="43"/>
  <c r="BU722" i="43"/>
  <c r="BT722" i="43"/>
  <c r="BS722" i="43"/>
  <c r="BR722" i="43"/>
  <c r="BQ722" i="43"/>
  <c r="BP722" i="43"/>
  <c r="BO722" i="43"/>
  <c r="BN722" i="43"/>
  <c r="BM722" i="43"/>
  <c r="BL722" i="43"/>
  <c r="BK722" i="43"/>
  <c r="BJ722" i="43"/>
  <c r="BI722" i="43"/>
  <c r="BH722" i="43"/>
  <c r="BG722" i="43"/>
  <c r="BF722" i="43"/>
  <c r="BE722" i="43"/>
  <c r="BD722" i="43"/>
  <c r="BC722" i="43"/>
  <c r="BB722" i="43"/>
  <c r="BA722" i="43"/>
  <c r="AZ722" i="43"/>
  <c r="AY722" i="43"/>
  <c r="AX722" i="43"/>
  <c r="AW722" i="43"/>
  <c r="AV722" i="43"/>
  <c r="AU722" i="43"/>
  <c r="AT722" i="43"/>
  <c r="AS722" i="43"/>
  <c r="AR722" i="43"/>
  <c r="AQ722" i="43"/>
  <c r="AP722" i="43"/>
  <c r="AO722" i="43"/>
  <c r="AN722" i="43"/>
  <c r="AM722" i="43"/>
  <c r="AL722" i="43"/>
  <c r="AK722" i="43"/>
  <c r="AJ722" i="43"/>
  <c r="AI722" i="43"/>
  <c r="AH722" i="43"/>
  <c r="AG722" i="43"/>
  <c r="AF722" i="43"/>
  <c r="AE722" i="43"/>
  <c r="AD722" i="43"/>
  <c r="AC722" i="43"/>
  <c r="AB722" i="43"/>
  <c r="AA722" i="43"/>
  <c r="Z722" i="43"/>
  <c r="Y722" i="43"/>
  <c r="X722" i="43"/>
  <c r="W722" i="43"/>
  <c r="V722" i="43"/>
  <c r="U722" i="43"/>
  <c r="T722" i="43"/>
  <c r="S722" i="43"/>
  <c r="R722" i="43"/>
  <c r="Q722" i="43"/>
  <c r="P722" i="43"/>
  <c r="O722" i="43"/>
  <c r="N722" i="43"/>
  <c r="M722" i="43"/>
  <c r="L722" i="43"/>
  <c r="K722" i="43"/>
  <c r="J722" i="43"/>
  <c r="I722" i="43"/>
  <c r="H722" i="43"/>
  <c r="CC722" i="43" s="1"/>
  <c r="CB721" i="43"/>
  <c r="CA721" i="43"/>
  <c r="BZ721" i="43"/>
  <c r="BY721" i="43"/>
  <c r="BX721" i="43"/>
  <c r="BW721" i="43"/>
  <c r="BV721" i="43"/>
  <c r="BU721" i="43"/>
  <c r="BT721" i="43"/>
  <c r="BS721" i="43"/>
  <c r="BR721" i="43"/>
  <c r="BQ721" i="43"/>
  <c r="BP721" i="43"/>
  <c r="BO721" i="43"/>
  <c r="BN721" i="43"/>
  <c r="BM721" i="43"/>
  <c r="BL721" i="43"/>
  <c r="BK721" i="43"/>
  <c r="BJ721" i="43"/>
  <c r="BI721" i="43"/>
  <c r="BH721" i="43"/>
  <c r="BG721" i="43"/>
  <c r="BF721" i="43"/>
  <c r="BE721" i="43"/>
  <c r="BD721" i="43"/>
  <c r="BC721" i="43"/>
  <c r="BB721" i="43"/>
  <c r="BA721" i="43"/>
  <c r="AZ721" i="43"/>
  <c r="AY721" i="43"/>
  <c r="AX721" i="43"/>
  <c r="AW721" i="43"/>
  <c r="AV721" i="43"/>
  <c r="AU721" i="43"/>
  <c r="AT721" i="43"/>
  <c r="AS721" i="43"/>
  <c r="AR721" i="43"/>
  <c r="AQ721" i="43"/>
  <c r="AP721" i="43"/>
  <c r="AO721" i="43"/>
  <c r="AN721" i="43"/>
  <c r="AM721" i="43"/>
  <c r="AL721" i="43"/>
  <c r="AK721" i="43"/>
  <c r="AJ721" i="43"/>
  <c r="AI721" i="43"/>
  <c r="AH721" i="43"/>
  <c r="AG721" i="43"/>
  <c r="AF721" i="43"/>
  <c r="AE721" i="43"/>
  <c r="AD721" i="43"/>
  <c r="AC721" i="43"/>
  <c r="AB721" i="43"/>
  <c r="AA721" i="43"/>
  <c r="Z721" i="43"/>
  <c r="Y721" i="43"/>
  <c r="X721" i="43"/>
  <c r="W721" i="43"/>
  <c r="V721" i="43"/>
  <c r="U721" i="43"/>
  <c r="T721" i="43"/>
  <c r="S721" i="43"/>
  <c r="R721" i="43"/>
  <c r="Q721" i="43"/>
  <c r="P721" i="43"/>
  <c r="O721" i="43"/>
  <c r="N721" i="43"/>
  <c r="M721" i="43"/>
  <c r="L721" i="43"/>
  <c r="K721" i="43"/>
  <c r="J721" i="43"/>
  <c r="I721" i="43"/>
  <c r="CC721" i="43" s="1"/>
  <c r="H721" i="43"/>
  <c r="CB720" i="43"/>
  <c r="CA720" i="43"/>
  <c r="BZ720" i="43"/>
  <c r="BY720" i="43"/>
  <c r="BX720" i="43"/>
  <c r="BW720" i="43"/>
  <c r="BV720" i="43"/>
  <c r="BU720" i="43"/>
  <c r="BT720" i="43"/>
  <c r="BS720" i="43"/>
  <c r="BR720" i="43"/>
  <c r="BQ720" i="43"/>
  <c r="BP720" i="43"/>
  <c r="BO720" i="43"/>
  <c r="BN720" i="43"/>
  <c r="BM720" i="43"/>
  <c r="BL720" i="43"/>
  <c r="BK720" i="43"/>
  <c r="BJ720" i="43"/>
  <c r="BI720" i="43"/>
  <c r="BH720" i="43"/>
  <c r="BG720" i="43"/>
  <c r="BF720" i="43"/>
  <c r="BE720" i="43"/>
  <c r="BD720" i="43"/>
  <c r="BC720" i="43"/>
  <c r="BB720" i="43"/>
  <c r="BA720" i="43"/>
  <c r="AZ720" i="43"/>
  <c r="AY720" i="43"/>
  <c r="AX720" i="43"/>
  <c r="AW720" i="43"/>
  <c r="AV720" i="43"/>
  <c r="AU720" i="43"/>
  <c r="AT720" i="43"/>
  <c r="AS720" i="43"/>
  <c r="AR720" i="43"/>
  <c r="AQ720" i="43"/>
  <c r="AP720" i="43"/>
  <c r="AO720" i="43"/>
  <c r="AN720" i="43"/>
  <c r="AM720" i="43"/>
  <c r="AL720" i="43"/>
  <c r="AK720" i="43"/>
  <c r="AJ720" i="43"/>
  <c r="AI720" i="43"/>
  <c r="AH720" i="43"/>
  <c r="AG720" i="43"/>
  <c r="AF720" i="43"/>
  <c r="AE720" i="43"/>
  <c r="AD720" i="43"/>
  <c r="AC720" i="43"/>
  <c r="AB720" i="43"/>
  <c r="AA720" i="43"/>
  <c r="Z720" i="43"/>
  <c r="Y720" i="43"/>
  <c r="X720" i="43"/>
  <c r="W720" i="43"/>
  <c r="V720" i="43"/>
  <c r="U720" i="43"/>
  <c r="T720" i="43"/>
  <c r="S720" i="43"/>
  <c r="R720" i="43"/>
  <c r="Q720" i="43"/>
  <c r="P720" i="43"/>
  <c r="O720" i="43"/>
  <c r="N720" i="43"/>
  <c r="M720" i="43"/>
  <c r="L720" i="43"/>
  <c r="K720" i="43"/>
  <c r="J720" i="43"/>
  <c r="I720" i="43"/>
  <c r="H720" i="43"/>
  <c r="CC720" i="43" s="1"/>
  <c r="CB719" i="43"/>
  <c r="CA719" i="43"/>
  <c r="BZ719" i="43"/>
  <c r="BY719" i="43"/>
  <c r="BX719" i="43"/>
  <c r="BW719" i="43"/>
  <c r="BV719" i="43"/>
  <c r="BU719" i="43"/>
  <c r="BT719" i="43"/>
  <c r="BS719" i="43"/>
  <c r="BR719" i="43"/>
  <c r="BQ719" i="43"/>
  <c r="BP719" i="43"/>
  <c r="BO719" i="43"/>
  <c r="BN719" i="43"/>
  <c r="BM719" i="43"/>
  <c r="BL719" i="43"/>
  <c r="BK719" i="43"/>
  <c r="BJ719" i="43"/>
  <c r="BI719" i="43"/>
  <c r="BH719" i="43"/>
  <c r="BG719" i="43"/>
  <c r="BF719" i="43"/>
  <c r="BE719" i="43"/>
  <c r="BD719" i="43"/>
  <c r="BC719" i="43"/>
  <c r="BB719" i="43"/>
  <c r="BA719" i="43"/>
  <c r="AZ719" i="43"/>
  <c r="AY719" i="43"/>
  <c r="AX719" i="43"/>
  <c r="AW719" i="43"/>
  <c r="AV719" i="43"/>
  <c r="AU719" i="43"/>
  <c r="AT719" i="43"/>
  <c r="AS719" i="43"/>
  <c r="AR719" i="43"/>
  <c r="AQ719" i="43"/>
  <c r="AP719" i="43"/>
  <c r="AO719" i="43"/>
  <c r="AN719" i="43"/>
  <c r="AM719" i="43"/>
  <c r="AL719" i="43"/>
  <c r="AK719" i="43"/>
  <c r="AJ719" i="43"/>
  <c r="AI719" i="43"/>
  <c r="AH719" i="43"/>
  <c r="AG719" i="43"/>
  <c r="AF719" i="43"/>
  <c r="AE719" i="43"/>
  <c r="AD719" i="43"/>
  <c r="AC719" i="43"/>
  <c r="AB719" i="43"/>
  <c r="AA719" i="43"/>
  <c r="Z719" i="43"/>
  <c r="Y719" i="43"/>
  <c r="X719" i="43"/>
  <c r="W719" i="43"/>
  <c r="V719" i="43"/>
  <c r="U719" i="43"/>
  <c r="T719" i="43"/>
  <c r="S719" i="43"/>
  <c r="R719" i="43"/>
  <c r="Q719" i="43"/>
  <c r="P719" i="43"/>
  <c r="O719" i="43"/>
  <c r="N719" i="43"/>
  <c r="M719" i="43"/>
  <c r="L719" i="43"/>
  <c r="K719" i="43"/>
  <c r="J719" i="43"/>
  <c r="I719" i="43"/>
  <c r="CC719" i="43" s="1"/>
  <c r="H719" i="43"/>
  <c r="CB718" i="43"/>
  <c r="CA718" i="43"/>
  <c r="BZ718" i="43"/>
  <c r="BY718" i="43"/>
  <c r="BX718" i="43"/>
  <c r="BW718" i="43"/>
  <c r="BV718" i="43"/>
  <c r="BU718" i="43"/>
  <c r="BT718" i="43"/>
  <c r="BS718" i="43"/>
  <c r="BR718" i="43"/>
  <c r="BQ718" i="43"/>
  <c r="BP718" i="43"/>
  <c r="BO718" i="43"/>
  <c r="BN718" i="43"/>
  <c r="BM718" i="43"/>
  <c r="BL718" i="43"/>
  <c r="BK718" i="43"/>
  <c r="BJ718" i="43"/>
  <c r="BI718" i="43"/>
  <c r="BH718" i="43"/>
  <c r="BG718" i="43"/>
  <c r="BF718" i="43"/>
  <c r="BE718" i="43"/>
  <c r="BD718" i="43"/>
  <c r="BC718" i="43"/>
  <c r="BB718" i="43"/>
  <c r="BA718" i="43"/>
  <c r="AZ718" i="43"/>
  <c r="AY718" i="43"/>
  <c r="AX718" i="43"/>
  <c r="AW718" i="43"/>
  <c r="AV718" i="43"/>
  <c r="AU718" i="43"/>
  <c r="AT718" i="43"/>
  <c r="AS718" i="43"/>
  <c r="AR718" i="43"/>
  <c r="AQ718" i="43"/>
  <c r="AP718" i="43"/>
  <c r="AO718" i="43"/>
  <c r="AN718" i="43"/>
  <c r="AM718" i="43"/>
  <c r="AL718" i="43"/>
  <c r="AK718" i="43"/>
  <c r="AJ718" i="43"/>
  <c r="AI718" i="43"/>
  <c r="AH718" i="43"/>
  <c r="AG718" i="43"/>
  <c r="AF718" i="43"/>
  <c r="AE718" i="43"/>
  <c r="AD718" i="43"/>
  <c r="AC718" i="43"/>
  <c r="AB718" i="43"/>
  <c r="AA718" i="43"/>
  <c r="Z718" i="43"/>
  <c r="Y718" i="43"/>
  <c r="X718" i="43"/>
  <c r="W718" i="43"/>
  <c r="V718" i="43"/>
  <c r="U718" i="43"/>
  <c r="T718" i="43"/>
  <c r="S718" i="43"/>
  <c r="R718" i="43"/>
  <c r="Q718" i="43"/>
  <c r="P718" i="43"/>
  <c r="O718" i="43"/>
  <c r="N718" i="43"/>
  <c r="M718" i="43"/>
  <c r="L718" i="43"/>
  <c r="K718" i="43"/>
  <c r="J718" i="43"/>
  <c r="I718" i="43"/>
  <c r="H718" i="43"/>
  <c r="CC718" i="43" s="1"/>
  <c r="CB717" i="43"/>
  <c r="CA717" i="43"/>
  <c r="BZ717" i="43"/>
  <c r="BY717" i="43"/>
  <c r="BX717" i="43"/>
  <c r="BW717" i="43"/>
  <c r="BV717" i="43"/>
  <c r="BU717" i="43"/>
  <c r="BT717" i="43"/>
  <c r="BS717" i="43"/>
  <c r="BR717" i="43"/>
  <c r="BQ717" i="43"/>
  <c r="BP717" i="43"/>
  <c r="BO717" i="43"/>
  <c r="BN717" i="43"/>
  <c r="BM717" i="43"/>
  <c r="BL717" i="43"/>
  <c r="BK717" i="43"/>
  <c r="BJ717" i="43"/>
  <c r="BI717" i="43"/>
  <c r="BH717" i="43"/>
  <c r="BG717" i="43"/>
  <c r="BF717" i="43"/>
  <c r="BE717" i="43"/>
  <c r="BD717" i="43"/>
  <c r="BC717" i="43"/>
  <c r="BB717" i="43"/>
  <c r="BA717" i="43"/>
  <c r="AZ717" i="43"/>
  <c r="AY717" i="43"/>
  <c r="AX717" i="43"/>
  <c r="AW717" i="43"/>
  <c r="AV717" i="43"/>
  <c r="AU717" i="43"/>
  <c r="AT717" i="43"/>
  <c r="AS717" i="43"/>
  <c r="AR717" i="43"/>
  <c r="AQ717" i="43"/>
  <c r="AP717" i="43"/>
  <c r="AO717" i="43"/>
  <c r="AN717" i="43"/>
  <c r="AM717" i="43"/>
  <c r="AL717" i="43"/>
  <c r="AK717" i="43"/>
  <c r="AJ717" i="43"/>
  <c r="AI717" i="43"/>
  <c r="AH717" i="43"/>
  <c r="AG717" i="43"/>
  <c r="AF717" i="43"/>
  <c r="AE717" i="43"/>
  <c r="AD717" i="43"/>
  <c r="AC717" i="43"/>
  <c r="AB717" i="43"/>
  <c r="AA717" i="43"/>
  <c r="Z717" i="43"/>
  <c r="Y717" i="43"/>
  <c r="X717" i="43"/>
  <c r="W717" i="43"/>
  <c r="V717" i="43"/>
  <c r="U717" i="43"/>
  <c r="T717" i="43"/>
  <c r="S717" i="43"/>
  <c r="R717" i="43"/>
  <c r="Q717" i="43"/>
  <c r="P717" i="43"/>
  <c r="O717" i="43"/>
  <c r="N717" i="43"/>
  <c r="M717" i="43"/>
  <c r="L717" i="43"/>
  <c r="K717" i="43"/>
  <c r="J717" i="43"/>
  <c r="I717" i="43"/>
  <c r="CC717" i="43" s="1"/>
  <c r="H717" i="43"/>
  <c r="CB716" i="43"/>
  <c r="CA716" i="43"/>
  <c r="BZ716" i="43"/>
  <c r="BY716" i="43"/>
  <c r="BX716" i="43"/>
  <c r="BW716" i="43"/>
  <c r="BV716" i="43"/>
  <c r="BU716" i="43"/>
  <c r="BT716" i="43"/>
  <c r="BS716" i="43"/>
  <c r="BR716" i="43"/>
  <c r="BQ716" i="43"/>
  <c r="BP716" i="43"/>
  <c r="BO716" i="43"/>
  <c r="BN716" i="43"/>
  <c r="BM716" i="43"/>
  <c r="BL716" i="43"/>
  <c r="BK716" i="43"/>
  <c r="BJ716" i="43"/>
  <c r="BI716" i="43"/>
  <c r="BH716" i="43"/>
  <c r="BG716" i="43"/>
  <c r="BF716" i="43"/>
  <c r="BE716" i="43"/>
  <c r="BD716" i="43"/>
  <c r="BC716" i="43"/>
  <c r="BB716" i="43"/>
  <c r="BA716" i="43"/>
  <c r="AZ716" i="43"/>
  <c r="AY716" i="43"/>
  <c r="AX716" i="43"/>
  <c r="AW716" i="43"/>
  <c r="AV716" i="43"/>
  <c r="AU716" i="43"/>
  <c r="AT716" i="43"/>
  <c r="AS716" i="43"/>
  <c r="AR716" i="43"/>
  <c r="AQ716" i="43"/>
  <c r="AP716" i="43"/>
  <c r="AO716" i="43"/>
  <c r="AN716" i="43"/>
  <c r="AM716" i="43"/>
  <c r="AL716" i="43"/>
  <c r="AK716" i="43"/>
  <c r="AJ716" i="43"/>
  <c r="AI716" i="43"/>
  <c r="AH716" i="43"/>
  <c r="AG716" i="43"/>
  <c r="AF716" i="43"/>
  <c r="AE716" i="43"/>
  <c r="AD716" i="43"/>
  <c r="AC716" i="43"/>
  <c r="AB716" i="43"/>
  <c r="AA716" i="43"/>
  <c r="Z716" i="43"/>
  <c r="Y716" i="43"/>
  <c r="X716" i="43"/>
  <c r="W716" i="43"/>
  <c r="V716" i="43"/>
  <c r="U716" i="43"/>
  <c r="T716" i="43"/>
  <c r="S716" i="43"/>
  <c r="R716" i="43"/>
  <c r="Q716" i="43"/>
  <c r="P716" i="43"/>
  <c r="O716" i="43"/>
  <c r="N716" i="43"/>
  <c r="M716" i="43"/>
  <c r="L716" i="43"/>
  <c r="K716" i="43"/>
  <c r="J716" i="43"/>
  <c r="I716" i="43"/>
  <c r="H716" i="43"/>
  <c r="CC716" i="43" s="1"/>
  <c r="CB715" i="43"/>
  <c r="CB805" i="43" s="1"/>
  <c r="CA715" i="43"/>
  <c r="CA805" i="43" s="1"/>
  <c r="BZ715" i="43"/>
  <c r="BZ805" i="43" s="1"/>
  <c r="BY715" i="43"/>
  <c r="BY805" i="43" s="1"/>
  <c r="BX715" i="43"/>
  <c r="BX805" i="43" s="1"/>
  <c r="BW715" i="43"/>
  <c r="BW805" i="43" s="1"/>
  <c r="BV715" i="43"/>
  <c r="BV805" i="43" s="1"/>
  <c r="BU715" i="43"/>
  <c r="BU805" i="43" s="1"/>
  <c r="BT715" i="43"/>
  <c r="BT805" i="43" s="1"/>
  <c r="BS715" i="43"/>
  <c r="BS805" i="43" s="1"/>
  <c r="BR715" i="43"/>
  <c r="BR805" i="43" s="1"/>
  <c r="BQ715" i="43"/>
  <c r="BQ805" i="43" s="1"/>
  <c r="BP715" i="43"/>
  <c r="BP805" i="43" s="1"/>
  <c r="BO715" i="43"/>
  <c r="BO805" i="43" s="1"/>
  <c r="BN715" i="43"/>
  <c r="BN805" i="43" s="1"/>
  <c r="BM715" i="43"/>
  <c r="BM805" i="43" s="1"/>
  <c r="BL715" i="43"/>
  <c r="BL805" i="43" s="1"/>
  <c r="BK715" i="43"/>
  <c r="BK805" i="43" s="1"/>
  <c r="BJ715" i="43"/>
  <c r="BJ805" i="43" s="1"/>
  <c r="BI715" i="43"/>
  <c r="BI805" i="43" s="1"/>
  <c r="BH715" i="43"/>
  <c r="BH805" i="43" s="1"/>
  <c r="BG715" i="43"/>
  <c r="BG805" i="43" s="1"/>
  <c r="BF715" i="43"/>
  <c r="BF805" i="43" s="1"/>
  <c r="BE715" i="43"/>
  <c r="BE805" i="43" s="1"/>
  <c r="BD715" i="43"/>
  <c r="BD805" i="43" s="1"/>
  <c r="BC715" i="43"/>
  <c r="BC805" i="43" s="1"/>
  <c r="BB715" i="43"/>
  <c r="BB805" i="43" s="1"/>
  <c r="BA715" i="43"/>
  <c r="BA805" i="43" s="1"/>
  <c r="AZ715" i="43"/>
  <c r="AZ805" i="43" s="1"/>
  <c r="AY715" i="43"/>
  <c r="AY805" i="43" s="1"/>
  <c r="AX715" i="43"/>
  <c r="AX805" i="43" s="1"/>
  <c r="AW715" i="43"/>
  <c r="AW805" i="43" s="1"/>
  <c r="AV715" i="43"/>
  <c r="AV805" i="43" s="1"/>
  <c r="AU715" i="43"/>
  <c r="AU805" i="43" s="1"/>
  <c r="AT715" i="43"/>
  <c r="AT805" i="43" s="1"/>
  <c r="AS715" i="43"/>
  <c r="AS805" i="43" s="1"/>
  <c r="AR715" i="43"/>
  <c r="AR805" i="43" s="1"/>
  <c r="AQ715" i="43"/>
  <c r="AQ805" i="43" s="1"/>
  <c r="AP715" i="43"/>
  <c r="AP805" i="43" s="1"/>
  <c r="AO715" i="43"/>
  <c r="AO805" i="43" s="1"/>
  <c r="AN715" i="43"/>
  <c r="AN805" i="43" s="1"/>
  <c r="AM715" i="43"/>
  <c r="AM805" i="43" s="1"/>
  <c r="AL715" i="43"/>
  <c r="AL805" i="43" s="1"/>
  <c r="AK715" i="43"/>
  <c r="AK805" i="43" s="1"/>
  <c r="AJ715" i="43"/>
  <c r="AJ805" i="43" s="1"/>
  <c r="AI715" i="43"/>
  <c r="AI805" i="43" s="1"/>
  <c r="AH715" i="43"/>
  <c r="AH805" i="43" s="1"/>
  <c r="AG715" i="43"/>
  <c r="AG805" i="43" s="1"/>
  <c r="AF715" i="43"/>
  <c r="AF805" i="43" s="1"/>
  <c r="AE715" i="43"/>
  <c r="AE805" i="43" s="1"/>
  <c r="AD715" i="43"/>
  <c r="AD805" i="43" s="1"/>
  <c r="AC715" i="43"/>
  <c r="AC805" i="43" s="1"/>
  <c r="AB715" i="43"/>
  <c r="AB805" i="43" s="1"/>
  <c r="AA715" i="43"/>
  <c r="AA805" i="43" s="1"/>
  <c r="Z715" i="43"/>
  <c r="Z805" i="43" s="1"/>
  <c r="Y715" i="43"/>
  <c r="Y805" i="43" s="1"/>
  <c r="X715" i="43"/>
  <c r="X805" i="43" s="1"/>
  <c r="W715" i="43"/>
  <c r="W805" i="43" s="1"/>
  <c r="V715" i="43"/>
  <c r="V805" i="43" s="1"/>
  <c r="U715" i="43"/>
  <c r="U805" i="43" s="1"/>
  <c r="T715" i="43"/>
  <c r="T805" i="43" s="1"/>
  <c r="S715" i="43"/>
  <c r="S805" i="43" s="1"/>
  <c r="R715" i="43"/>
  <c r="R805" i="43" s="1"/>
  <c r="Q715" i="43"/>
  <c r="Q805" i="43" s="1"/>
  <c r="P715" i="43"/>
  <c r="P805" i="43" s="1"/>
  <c r="O715" i="43"/>
  <c r="O805" i="43" s="1"/>
  <c r="N715" i="43"/>
  <c r="N805" i="43" s="1"/>
  <c r="M715" i="43"/>
  <c r="M805" i="43" s="1"/>
  <c r="L715" i="43"/>
  <c r="L805" i="43" s="1"/>
  <c r="K715" i="43"/>
  <c r="K805" i="43" s="1"/>
  <c r="J715" i="43"/>
  <c r="J805" i="43" s="1"/>
  <c r="I715" i="43"/>
  <c r="I805" i="43" s="1"/>
  <c r="H715" i="43"/>
  <c r="H805" i="43" s="1"/>
  <c r="BS714" i="43"/>
  <c r="BS806" i="43" s="1"/>
  <c r="BG714" i="43"/>
  <c r="BG806" i="43" s="1"/>
  <c r="AU714" i="43"/>
  <c r="AU806" i="43" s="1"/>
  <c r="AI714" i="43"/>
  <c r="AI806" i="43" s="1"/>
  <c r="W714" i="43"/>
  <c r="W806" i="43" s="1"/>
  <c r="K714" i="43"/>
  <c r="K806" i="43" s="1"/>
  <c r="CC713" i="43"/>
  <c r="CB712" i="43"/>
  <c r="CA712" i="43"/>
  <c r="BZ712" i="43"/>
  <c r="BY712" i="43"/>
  <c r="BX712" i="43"/>
  <c r="BW712" i="43"/>
  <c r="BV712" i="43"/>
  <c r="BU712" i="43"/>
  <c r="BT712" i="43"/>
  <c r="BS712" i="43"/>
  <c r="BR712" i="43"/>
  <c r="BQ712" i="43"/>
  <c r="BP712" i="43"/>
  <c r="BO712" i="43"/>
  <c r="BN712" i="43"/>
  <c r="BM712" i="43"/>
  <c r="BL712" i="43"/>
  <c r="BK712" i="43"/>
  <c r="BJ712" i="43"/>
  <c r="BI712" i="43"/>
  <c r="BH712" i="43"/>
  <c r="BG712" i="43"/>
  <c r="BF712" i="43"/>
  <c r="BE712" i="43"/>
  <c r="BD712" i="43"/>
  <c r="BC712" i="43"/>
  <c r="BB712" i="43"/>
  <c r="BA712" i="43"/>
  <c r="AZ712" i="43"/>
  <c r="AY712" i="43"/>
  <c r="AX712" i="43"/>
  <c r="AW712" i="43"/>
  <c r="AV712" i="43"/>
  <c r="AU712" i="43"/>
  <c r="AT712" i="43"/>
  <c r="AS712" i="43"/>
  <c r="AR712" i="43"/>
  <c r="AQ712" i="43"/>
  <c r="AP712" i="43"/>
  <c r="AO712" i="43"/>
  <c r="AN712" i="43"/>
  <c r="AM712" i="43"/>
  <c r="AL712" i="43"/>
  <c r="AK712" i="43"/>
  <c r="AJ712" i="43"/>
  <c r="AI712" i="43"/>
  <c r="AH712" i="43"/>
  <c r="AG712" i="43"/>
  <c r="AF712" i="43"/>
  <c r="AE712" i="43"/>
  <c r="AD712" i="43"/>
  <c r="AC712" i="43"/>
  <c r="AB712" i="43"/>
  <c r="AA712" i="43"/>
  <c r="Z712" i="43"/>
  <c r="Y712" i="43"/>
  <c r="X712" i="43"/>
  <c r="W712" i="43"/>
  <c r="V712" i="43"/>
  <c r="U712" i="43"/>
  <c r="T712" i="43"/>
  <c r="S712" i="43"/>
  <c r="R712" i="43"/>
  <c r="Q712" i="43"/>
  <c r="P712" i="43"/>
  <c r="O712" i="43"/>
  <c r="N712" i="43"/>
  <c r="M712" i="43"/>
  <c r="L712" i="43"/>
  <c r="K712" i="43"/>
  <c r="J712" i="43"/>
  <c r="I712" i="43"/>
  <c r="H712" i="43"/>
  <c r="CC712" i="43" s="1"/>
  <c r="CB711" i="43"/>
  <c r="CA711" i="43"/>
  <c r="BZ711" i="43"/>
  <c r="BY711" i="43"/>
  <c r="BX711" i="43"/>
  <c r="BW711" i="43"/>
  <c r="BV711" i="43"/>
  <c r="BU711" i="43"/>
  <c r="BT711" i="43"/>
  <c r="BS711" i="43"/>
  <c r="BR711" i="43"/>
  <c r="BQ711" i="43"/>
  <c r="BP711" i="43"/>
  <c r="BO711" i="43"/>
  <c r="BN711" i="43"/>
  <c r="BM711" i="43"/>
  <c r="BL711" i="43"/>
  <c r="BK711" i="43"/>
  <c r="BJ711" i="43"/>
  <c r="BI711" i="43"/>
  <c r="BH711" i="43"/>
  <c r="BG711" i="43"/>
  <c r="BF711" i="43"/>
  <c r="BE711" i="43"/>
  <c r="BD711" i="43"/>
  <c r="BC711" i="43"/>
  <c r="BB711" i="43"/>
  <c r="BA711" i="43"/>
  <c r="AZ711" i="43"/>
  <c r="AY711" i="43"/>
  <c r="AX711" i="43"/>
  <c r="AW711" i="43"/>
  <c r="AV711" i="43"/>
  <c r="AU711" i="43"/>
  <c r="AT711" i="43"/>
  <c r="AS711" i="43"/>
  <c r="AR711" i="43"/>
  <c r="AQ711" i="43"/>
  <c r="AP711" i="43"/>
  <c r="AO711" i="43"/>
  <c r="AN711" i="43"/>
  <c r="AM711" i="43"/>
  <c r="AL711" i="43"/>
  <c r="AK711" i="43"/>
  <c r="AJ711" i="43"/>
  <c r="AI711" i="43"/>
  <c r="AH711" i="43"/>
  <c r="AG711" i="43"/>
  <c r="AF711" i="43"/>
  <c r="AE711" i="43"/>
  <c r="AD711" i="43"/>
  <c r="AC711" i="43"/>
  <c r="AB711" i="43"/>
  <c r="AA711" i="43"/>
  <c r="Z711" i="43"/>
  <c r="Y711" i="43"/>
  <c r="X711" i="43"/>
  <c r="W711" i="43"/>
  <c r="V711" i="43"/>
  <c r="U711" i="43"/>
  <c r="T711" i="43"/>
  <c r="S711" i="43"/>
  <c r="R711" i="43"/>
  <c r="Q711" i="43"/>
  <c r="P711" i="43"/>
  <c r="O711" i="43"/>
  <c r="N711" i="43"/>
  <c r="M711" i="43"/>
  <c r="L711" i="43"/>
  <c r="K711" i="43"/>
  <c r="J711" i="43"/>
  <c r="I711" i="43"/>
  <c r="CC711" i="43" s="1"/>
  <c r="H711" i="43"/>
  <c r="CB710" i="43"/>
  <c r="CA710" i="43"/>
  <c r="BZ710" i="43"/>
  <c r="BY710" i="43"/>
  <c r="BX710" i="43"/>
  <c r="BW710" i="43"/>
  <c r="BV710" i="43"/>
  <c r="BU710" i="43"/>
  <c r="BT710" i="43"/>
  <c r="BS710" i="43"/>
  <c r="BR710" i="43"/>
  <c r="BQ710" i="43"/>
  <c r="BP710" i="43"/>
  <c r="BO710" i="43"/>
  <c r="BN710" i="43"/>
  <c r="BM710" i="43"/>
  <c r="BL710" i="43"/>
  <c r="BK710" i="43"/>
  <c r="BJ710" i="43"/>
  <c r="BI710" i="43"/>
  <c r="BH710" i="43"/>
  <c r="BG710" i="43"/>
  <c r="BF710" i="43"/>
  <c r="BE710" i="43"/>
  <c r="BD710" i="43"/>
  <c r="BC710" i="43"/>
  <c r="BB710" i="43"/>
  <c r="BA710" i="43"/>
  <c r="AZ710" i="43"/>
  <c r="AY710" i="43"/>
  <c r="AX710" i="43"/>
  <c r="AW710" i="43"/>
  <c r="AV710" i="43"/>
  <c r="AU710" i="43"/>
  <c r="AT710" i="43"/>
  <c r="AS710" i="43"/>
  <c r="AR710" i="43"/>
  <c r="AQ710" i="43"/>
  <c r="AP710" i="43"/>
  <c r="AO710" i="43"/>
  <c r="AN710" i="43"/>
  <c r="AM710" i="43"/>
  <c r="AL710" i="43"/>
  <c r="AK710" i="43"/>
  <c r="AJ710" i="43"/>
  <c r="AI710" i="43"/>
  <c r="AH710" i="43"/>
  <c r="AG710" i="43"/>
  <c r="AF710" i="43"/>
  <c r="AE710" i="43"/>
  <c r="AD710" i="43"/>
  <c r="AC710" i="43"/>
  <c r="AB710" i="43"/>
  <c r="AA710" i="43"/>
  <c r="Z710" i="43"/>
  <c r="Y710" i="43"/>
  <c r="X710" i="43"/>
  <c r="W710" i="43"/>
  <c r="V710" i="43"/>
  <c r="U710" i="43"/>
  <c r="T710" i="43"/>
  <c r="S710" i="43"/>
  <c r="R710" i="43"/>
  <c r="Q710" i="43"/>
  <c r="P710" i="43"/>
  <c r="O710" i="43"/>
  <c r="N710" i="43"/>
  <c r="M710" i="43"/>
  <c r="L710" i="43"/>
  <c r="K710" i="43"/>
  <c r="J710" i="43"/>
  <c r="I710" i="43"/>
  <c r="H710" i="43"/>
  <c r="CC710" i="43" s="1"/>
  <c r="CB709" i="43"/>
  <c r="CA709" i="43"/>
  <c r="BZ709" i="43"/>
  <c r="BY709" i="43"/>
  <c r="BX709" i="43"/>
  <c r="BW709" i="43"/>
  <c r="BV709" i="43"/>
  <c r="BU709" i="43"/>
  <c r="BT709" i="43"/>
  <c r="BS709" i="43"/>
  <c r="BR709" i="43"/>
  <c r="BQ709" i="43"/>
  <c r="BP709" i="43"/>
  <c r="BO709" i="43"/>
  <c r="BN709" i="43"/>
  <c r="BM709" i="43"/>
  <c r="BL709" i="43"/>
  <c r="BK709" i="43"/>
  <c r="BJ709" i="43"/>
  <c r="BI709" i="43"/>
  <c r="BH709" i="43"/>
  <c r="BG709" i="43"/>
  <c r="BF709" i="43"/>
  <c r="BE709" i="43"/>
  <c r="BD709" i="43"/>
  <c r="BC709" i="43"/>
  <c r="BB709" i="43"/>
  <c r="BA709" i="43"/>
  <c r="AZ709" i="43"/>
  <c r="AY709" i="43"/>
  <c r="AX709" i="43"/>
  <c r="AW709" i="43"/>
  <c r="AV709" i="43"/>
  <c r="AU709" i="43"/>
  <c r="AT709" i="43"/>
  <c r="AS709" i="43"/>
  <c r="AR709" i="43"/>
  <c r="AQ709" i="43"/>
  <c r="AP709" i="43"/>
  <c r="AO709" i="43"/>
  <c r="AN709" i="43"/>
  <c r="AM709" i="43"/>
  <c r="AL709" i="43"/>
  <c r="AK709" i="43"/>
  <c r="AJ709" i="43"/>
  <c r="AI709" i="43"/>
  <c r="AH709" i="43"/>
  <c r="AG709" i="43"/>
  <c r="AF709" i="43"/>
  <c r="AE709" i="43"/>
  <c r="AD709" i="43"/>
  <c r="AC709" i="43"/>
  <c r="AB709" i="43"/>
  <c r="AA709" i="43"/>
  <c r="Z709" i="43"/>
  <c r="Y709" i="43"/>
  <c r="X709" i="43"/>
  <c r="W709" i="43"/>
  <c r="V709" i="43"/>
  <c r="U709" i="43"/>
  <c r="T709" i="43"/>
  <c r="S709" i="43"/>
  <c r="R709" i="43"/>
  <c r="Q709" i="43"/>
  <c r="P709" i="43"/>
  <c r="O709" i="43"/>
  <c r="N709" i="43"/>
  <c r="M709" i="43"/>
  <c r="L709" i="43"/>
  <c r="K709" i="43"/>
  <c r="J709" i="43"/>
  <c r="I709" i="43"/>
  <c r="H709" i="43"/>
  <c r="CC709" i="43" s="1"/>
  <c r="CB708" i="43"/>
  <c r="CA708" i="43"/>
  <c r="BZ708" i="43"/>
  <c r="BY708" i="43"/>
  <c r="BX708" i="43"/>
  <c r="BW708" i="43"/>
  <c r="BV708" i="43"/>
  <c r="BU708" i="43"/>
  <c r="BT708" i="43"/>
  <c r="BS708" i="43"/>
  <c r="BR708" i="43"/>
  <c r="BQ708" i="43"/>
  <c r="BP708" i="43"/>
  <c r="BO708" i="43"/>
  <c r="BN708" i="43"/>
  <c r="BM708" i="43"/>
  <c r="BL708" i="43"/>
  <c r="BK708" i="43"/>
  <c r="BJ708" i="43"/>
  <c r="BI708" i="43"/>
  <c r="BH708" i="43"/>
  <c r="BG708" i="43"/>
  <c r="BF708" i="43"/>
  <c r="BE708" i="43"/>
  <c r="BD708" i="43"/>
  <c r="BC708" i="43"/>
  <c r="BB708" i="43"/>
  <c r="BA708" i="43"/>
  <c r="AZ708" i="43"/>
  <c r="AY708" i="43"/>
  <c r="AX708" i="43"/>
  <c r="AW708" i="43"/>
  <c r="AV708" i="43"/>
  <c r="AU708" i="43"/>
  <c r="AT708" i="43"/>
  <c r="AS708" i="43"/>
  <c r="AR708" i="43"/>
  <c r="AQ708" i="43"/>
  <c r="AP708" i="43"/>
  <c r="AO708" i="43"/>
  <c r="AN708" i="43"/>
  <c r="AM708" i="43"/>
  <c r="AL708" i="43"/>
  <c r="AK708" i="43"/>
  <c r="AJ708" i="43"/>
  <c r="AI708" i="43"/>
  <c r="AH708" i="43"/>
  <c r="AG708" i="43"/>
  <c r="AF708" i="43"/>
  <c r="AE708" i="43"/>
  <c r="AD708" i="43"/>
  <c r="AC708" i="43"/>
  <c r="AB708" i="43"/>
  <c r="AA708" i="43"/>
  <c r="Z708" i="43"/>
  <c r="Y708" i="43"/>
  <c r="X708" i="43"/>
  <c r="W708" i="43"/>
  <c r="V708" i="43"/>
  <c r="U708" i="43"/>
  <c r="T708" i="43"/>
  <c r="S708" i="43"/>
  <c r="R708" i="43"/>
  <c r="Q708" i="43"/>
  <c r="P708" i="43"/>
  <c r="O708" i="43"/>
  <c r="N708" i="43"/>
  <c r="M708" i="43"/>
  <c r="L708" i="43"/>
  <c r="K708" i="43"/>
  <c r="J708" i="43"/>
  <c r="I708" i="43"/>
  <c r="H708" i="43"/>
  <c r="CC708" i="43" s="1"/>
  <c r="CB707" i="43"/>
  <c r="CA707" i="43"/>
  <c r="BZ707" i="43"/>
  <c r="BY707" i="43"/>
  <c r="BX707" i="43"/>
  <c r="BW707" i="43"/>
  <c r="BV707" i="43"/>
  <c r="BU707" i="43"/>
  <c r="BT707" i="43"/>
  <c r="BS707" i="43"/>
  <c r="BR707" i="43"/>
  <c r="BQ707" i="43"/>
  <c r="BP707" i="43"/>
  <c r="BO707" i="43"/>
  <c r="BN707" i="43"/>
  <c r="BM707" i="43"/>
  <c r="BL707" i="43"/>
  <c r="BK707" i="43"/>
  <c r="BJ707" i="43"/>
  <c r="BI707" i="43"/>
  <c r="BH707" i="43"/>
  <c r="BG707" i="43"/>
  <c r="BF707" i="43"/>
  <c r="BE707" i="43"/>
  <c r="BD707" i="43"/>
  <c r="BC707" i="43"/>
  <c r="BB707" i="43"/>
  <c r="BA707" i="43"/>
  <c r="AZ707" i="43"/>
  <c r="AY707" i="43"/>
  <c r="AX707" i="43"/>
  <c r="AW707" i="43"/>
  <c r="AV707" i="43"/>
  <c r="AU707" i="43"/>
  <c r="AT707" i="43"/>
  <c r="AS707" i="43"/>
  <c r="AR707" i="43"/>
  <c r="AQ707" i="43"/>
  <c r="AP707" i="43"/>
  <c r="AO707" i="43"/>
  <c r="AN707" i="43"/>
  <c r="AM707" i="43"/>
  <c r="AL707" i="43"/>
  <c r="AK707" i="43"/>
  <c r="AJ707" i="43"/>
  <c r="AI707" i="43"/>
  <c r="AH707" i="43"/>
  <c r="AG707" i="43"/>
  <c r="AF707" i="43"/>
  <c r="AE707" i="43"/>
  <c r="AD707" i="43"/>
  <c r="AC707" i="43"/>
  <c r="AB707" i="43"/>
  <c r="AA707" i="43"/>
  <c r="Z707" i="43"/>
  <c r="Y707" i="43"/>
  <c r="X707" i="43"/>
  <c r="W707" i="43"/>
  <c r="V707" i="43"/>
  <c r="U707" i="43"/>
  <c r="T707" i="43"/>
  <c r="S707" i="43"/>
  <c r="R707" i="43"/>
  <c r="Q707" i="43"/>
  <c r="P707" i="43"/>
  <c r="O707" i="43"/>
  <c r="N707" i="43"/>
  <c r="M707" i="43"/>
  <c r="L707" i="43"/>
  <c r="K707" i="43"/>
  <c r="J707" i="43"/>
  <c r="I707" i="43"/>
  <c r="H707" i="43"/>
  <c r="CC707" i="43" s="1"/>
  <c r="CB706" i="43"/>
  <c r="CA706" i="43"/>
  <c r="BZ706" i="43"/>
  <c r="BY706" i="43"/>
  <c r="BX706" i="43"/>
  <c r="BW706" i="43"/>
  <c r="BV706" i="43"/>
  <c r="BU706" i="43"/>
  <c r="BT706" i="43"/>
  <c r="BS706" i="43"/>
  <c r="BR706" i="43"/>
  <c r="BQ706" i="43"/>
  <c r="BP706" i="43"/>
  <c r="BO706" i="43"/>
  <c r="BN706" i="43"/>
  <c r="BM706" i="43"/>
  <c r="BL706" i="43"/>
  <c r="BK706" i="43"/>
  <c r="BJ706" i="43"/>
  <c r="BI706" i="43"/>
  <c r="BH706" i="43"/>
  <c r="BG706" i="43"/>
  <c r="BF706" i="43"/>
  <c r="BE706" i="43"/>
  <c r="BD706" i="43"/>
  <c r="BC706" i="43"/>
  <c r="BB706" i="43"/>
  <c r="BA706" i="43"/>
  <c r="AZ706" i="43"/>
  <c r="AY706" i="43"/>
  <c r="AX706" i="43"/>
  <c r="AW706" i="43"/>
  <c r="AV706" i="43"/>
  <c r="AU706" i="43"/>
  <c r="AT706" i="43"/>
  <c r="AS706" i="43"/>
  <c r="AR706" i="43"/>
  <c r="AQ706" i="43"/>
  <c r="AP706" i="43"/>
  <c r="AO706" i="43"/>
  <c r="AN706" i="43"/>
  <c r="AM706" i="43"/>
  <c r="AL706" i="43"/>
  <c r="AK706" i="43"/>
  <c r="AJ706" i="43"/>
  <c r="AI706" i="43"/>
  <c r="AH706" i="43"/>
  <c r="AG706" i="43"/>
  <c r="AF706" i="43"/>
  <c r="AE706" i="43"/>
  <c r="AD706" i="43"/>
  <c r="AC706" i="43"/>
  <c r="AB706" i="43"/>
  <c r="AA706" i="43"/>
  <c r="Z706" i="43"/>
  <c r="Y706" i="43"/>
  <c r="X706" i="43"/>
  <c r="W706" i="43"/>
  <c r="V706" i="43"/>
  <c r="U706" i="43"/>
  <c r="T706" i="43"/>
  <c r="S706" i="43"/>
  <c r="R706" i="43"/>
  <c r="Q706" i="43"/>
  <c r="P706" i="43"/>
  <c r="O706" i="43"/>
  <c r="N706" i="43"/>
  <c r="M706" i="43"/>
  <c r="L706" i="43"/>
  <c r="K706" i="43"/>
  <c r="J706" i="43"/>
  <c r="I706" i="43"/>
  <c r="H706" i="43"/>
  <c r="CC706" i="43" s="1"/>
  <c r="CB705" i="43"/>
  <c r="CA705" i="43"/>
  <c r="BZ705" i="43"/>
  <c r="BY705" i="43"/>
  <c r="BX705" i="43"/>
  <c r="BW705" i="43"/>
  <c r="BV705" i="43"/>
  <c r="BU705" i="43"/>
  <c r="BT705" i="43"/>
  <c r="BS705" i="43"/>
  <c r="BR705" i="43"/>
  <c r="BQ705" i="43"/>
  <c r="BP705" i="43"/>
  <c r="BO705" i="43"/>
  <c r="BN705" i="43"/>
  <c r="BM705" i="43"/>
  <c r="BL705" i="43"/>
  <c r="BK705" i="43"/>
  <c r="BJ705" i="43"/>
  <c r="BI705" i="43"/>
  <c r="BH705" i="43"/>
  <c r="BG705" i="43"/>
  <c r="BF705" i="43"/>
  <c r="BE705" i="43"/>
  <c r="BD705" i="43"/>
  <c r="BC705" i="43"/>
  <c r="BB705" i="43"/>
  <c r="BA705" i="43"/>
  <c r="AZ705" i="43"/>
  <c r="AY705" i="43"/>
  <c r="AX705" i="43"/>
  <c r="AW705" i="43"/>
  <c r="AV705" i="43"/>
  <c r="AU705" i="43"/>
  <c r="AT705" i="43"/>
  <c r="AS705" i="43"/>
  <c r="AR705" i="43"/>
  <c r="AQ705" i="43"/>
  <c r="AP705" i="43"/>
  <c r="AO705" i="43"/>
  <c r="AN705" i="43"/>
  <c r="AM705" i="43"/>
  <c r="AL705" i="43"/>
  <c r="AK705" i="43"/>
  <c r="AJ705" i="43"/>
  <c r="AI705" i="43"/>
  <c r="AH705" i="43"/>
  <c r="AG705" i="43"/>
  <c r="AF705" i="43"/>
  <c r="AE705" i="43"/>
  <c r="AD705" i="43"/>
  <c r="AC705" i="43"/>
  <c r="AB705" i="43"/>
  <c r="AA705" i="43"/>
  <c r="Z705" i="43"/>
  <c r="Y705" i="43"/>
  <c r="X705" i="43"/>
  <c r="W705" i="43"/>
  <c r="V705" i="43"/>
  <c r="U705" i="43"/>
  <c r="T705" i="43"/>
  <c r="S705" i="43"/>
  <c r="R705" i="43"/>
  <c r="Q705" i="43"/>
  <c r="P705" i="43"/>
  <c r="O705" i="43"/>
  <c r="N705" i="43"/>
  <c r="M705" i="43"/>
  <c r="L705" i="43"/>
  <c r="K705" i="43"/>
  <c r="J705" i="43"/>
  <c r="I705" i="43"/>
  <c r="CC705" i="43" s="1"/>
  <c r="H705" i="43"/>
  <c r="CB704" i="43"/>
  <c r="CA704" i="43"/>
  <c r="BZ704" i="43"/>
  <c r="BY704" i="43"/>
  <c r="BX704" i="43"/>
  <c r="BW704" i="43"/>
  <c r="BV704" i="43"/>
  <c r="BU704" i="43"/>
  <c r="BT704" i="43"/>
  <c r="BS704" i="43"/>
  <c r="BR704" i="43"/>
  <c r="BQ704" i="43"/>
  <c r="BP704" i="43"/>
  <c r="BO704" i="43"/>
  <c r="BN704" i="43"/>
  <c r="BM704" i="43"/>
  <c r="BL704" i="43"/>
  <c r="BK704" i="43"/>
  <c r="BJ704" i="43"/>
  <c r="BI704" i="43"/>
  <c r="BH704" i="43"/>
  <c r="BG704" i="43"/>
  <c r="BF704" i="43"/>
  <c r="BE704" i="43"/>
  <c r="BD704" i="43"/>
  <c r="BC704" i="43"/>
  <c r="BB704" i="43"/>
  <c r="BA704" i="43"/>
  <c r="AZ704" i="43"/>
  <c r="AY704" i="43"/>
  <c r="AX704" i="43"/>
  <c r="AW704" i="43"/>
  <c r="AV704" i="43"/>
  <c r="AU704" i="43"/>
  <c r="AT704" i="43"/>
  <c r="AS704" i="43"/>
  <c r="AR704" i="43"/>
  <c r="AQ704" i="43"/>
  <c r="AP704" i="43"/>
  <c r="AO704" i="43"/>
  <c r="AN704" i="43"/>
  <c r="AM704" i="43"/>
  <c r="AL704" i="43"/>
  <c r="AK704" i="43"/>
  <c r="AJ704" i="43"/>
  <c r="AI704" i="43"/>
  <c r="AH704" i="43"/>
  <c r="AG704" i="43"/>
  <c r="AF704" i="43"/>
  <c r="AE704" i="43"/>
  <c r="AD704" i="43"/>
  <c r="AC704" i="43"/>
  <c r="AB704" i="43"/>
  <c r="AA704" i="43"/>
  <c r="Z704" i="43"/>
  <c r="Y704" i="43"/>
  <c r="X704" i="43"/>
  <c r="W704" i="43"/>
  <c r="V704" i="43"/>
  <c r="U704" i="43"/>
  <c r="T704" i="43"/>
  <c r="S704" i="43"/>
  <c r="R704" i="43"/>
  <c r="Q704" i="43"/>
  <c r="P704" i="43"/>
  <c r="O704" i="43"/>
  <c r="N704" i="43"/>
  <c r="M704" i="43"/>
  <c r="L704" i="43"/>
  <c r="K704" i="43"/>
  <c r="J704" i="43"/>
  <c r="I704" i="43"/>
  <c r="H704" i="43"/>
  <c r="CC704" i="43" s="1"/>
  <c r="CB703" i="43"/>
  <c r="CA703" i="43"/>
  <c r="BZ703" i="43"/>
  <c r="BY703" i="43"/>
  <c r="BX703" i="43"/>
  <c r="BW703" i="43"/>
  <c r="BV703" i="43"/>
  <c r="BU703" i="43"/>
  <c r="BT703" i="43"/>
  <c r="BS703" i="43"/>
  <c r="BR703" i="43"/>
  <c r="BQ703" i="43"/>
  <c r="BP703" i="43"/>
  <c r="BO703" i="43"/>
  <c r="BN703" i="43"/>
  <c r="BM703" i="43"/>
  <c r="BL703" i="43"/>
  <c r="BK703" i="43"/>
  <c r="BJ703" i="43"/>
  <c r="BI703" i="43"/>
  <c r="BH703" i="43"/>
  <c r="BG703" i="43"/>
  <c r="BF703" i="43"/>
  <c r="BE703" i="43"/>
  <c r="BD703" i="43"/>
  <c r="BC703" i="43"/>
  <c r="BB703" i="43"/>
  <c r="BA703" i="43"/>
  <c r="AZ703" i="43"/>
  <c r="AY703" i="43"/>
  <c r="AX703" i="43"/>
  <c r="AW703" i="43"/>
  <c r="AV703" i="43"/>
  <c r="AU703" i="43"/>
  <c r="AT703" i="43"/>
  <c r="AS703" i="43"/>
  <c r="AR703" i="43"/>
  <c r="AQ703" i="43"/>
  <c r="AP703" i="43"/>
  <c r="AO703" i="43"/>
  <c r="AN703" i="43"/>
  <c r="AM703" i="43"/>
  <c r="AL703" i="43"/>
  <c r="AK703" i="43"/>
  <c r="AJ703" i="43"/>
  <c r="AI703" i="43"/>
  <c r="AH703" i="43"/>
  <c r="AG703" i="43"/>
  <c r="AF703" i="43"/>
  <c r="AE703" i="43"/>
  <c r="AD703" i="43"/>
  <c r="AC703" i="43"/>
  <c r="AB703" i="43"/>
  <c r="AA703" i="43"/>
  <c r="Z703" i="43"/>
  <c r="Y703" i="43"/>
  <c r="X703" i="43"/>
  <c r="W703" i="43"/>
  <c r="V703" i="43"/>
  <c r="U703" i="43"/>
  <c r="T703" i="43"/>
  <c r="S703" i="43"/>
  <c r="R703" i="43"/>
  <c r="Q703" i="43"/>
  <c r="P703" i="43"/>
  <c r="O703" i="43"/>
  <c r="N703" i="43"/>
  <c r="M703" i="43"/>
  <c r="L703" i="43"/>
  <c r="K703" i="43"/>
  <c r="J703" i="43"/>
  <c r="I703" i="43"/>
  <c r="H703" i="43"/>
  <c r="CC703" i="43" s="1"/>
  <c r="CB702" i="43"/>
  <c r="CA702" i="43"/>
  <c r="BZ702" i="43"/>
  <c r="BY702" i="43"/>
  <c r="BX702" i="43"/>
  <c r="BW702" i="43"/>
  <c r="BV702" i="43"/>
  <c r="BU702" i="43"/>
  <c r="BT702" i="43"/>
  <c r="BS702" i="43"/>
  <c r="BR702" i="43"/>
  <c r="BQ702" i="43"/>
  <c r="BP702" i="43"/>
  <c r="BO702" i="43"/>
  <c r="BN702" i="43"/>
  <c r="BM702" i="43"/>
  <c r="BL702" i="43"/>
  <c r="BK702" i="43"/>
  <c r="BJ702" i="43"/>
  <c r="BI702" i="43"/>
  <c r="BH702" i="43"/>
  <c r="BG702" i="43"/>
  <c r="BF702" i="43"/>
  <c r="BE702" i="43"/>
  <c r="BD702" i="43"/>
  <c r="BC702" i="43"/>
  <c r="BB702" i="43"/>
  <c r="BA702" i="43"/>
  <c r="AZ702" i="43"/>
  <c r="AY702" i="43"/>
  <c r="AX702" i="43"/>
  <c r="AW702" i="43"/>
  <c r="AV702" i="43"/>
  <c r="AU702" i="43"/>
  <c r="AT702" i="43"/>
  <c r="AS702" i="43"/>
  <c r="AR702" i="43"/>
  <c r="AQ702" i="43"/>
  <c r="AP702" i="43"/>
  <c r="AO702" i="43"/>
  <c r="AN702" i="43"/>
  <c r="AM702" i="43"/>
  <c r="AL702" i="43"/>
  <c r="AK702" i="43"/>
  <c r="AJ702" i="43"/>
  <c r="AI702" i="43"/>
  <c r="AH702" i="43"/>
  <c r="AG702" i="43"/>
  <c r="AF702" i="43"/>
  <c r="AE702" i="43"/>
  <c r="AD702" i="43"/>
  <c r="AC702" i="43"/>
  <c r="AB702" i="43"/>
  <c r="AA702" i="43"/>
  <c r="Z702" i="43"/>
  <c r="Y702" i="43"/>
  <c r="X702" i="43"/>
  <c r="W702" i="43"/>
  <c r="V702" i="43"/>
  <c r="U702" i="43"/>
  <c r="T702" i="43"/>
  <c r="S702" i="43"/>
  <c r="R702" i="43"/>
  <c r="Q702" i="43"/>
  <c r="P702" i="43"/>
  <c r="O702" i="43"/>
  <c r="N702" i="43"/>
  <c r="M702" i="43"/>
  <c r="L702" i="43"/>
  <c r="K702" i="43"/>
  <c r="J702" i="43"/>
  <c r="I702" i="43"/>
  <c r="H702" i="43"/>
  <c r="CC702" i="43" s="1"/>
  <c r="CB701" i="43"/>
  <c r="CA701" i="43"/>
  <c r="BZ701" i="43"/>
  <c r="BY701" i="43"/>
  <c r="BX701" i="43"/>
  <c r="BW701" i="43"/>
  <c r="BV701" i="43"/>
  <c r="BU701" i="43"/>
  <c r="BU714" i="43" s="1"/>
  <c r="BU806" i="43" s="1"/>
  <c r="BT701" i="43"/>
  <c r="BT714" i="43" s="1"/>
  <c r="BT806" i="43" s="1"/>
  <c r="BS701" i="43"/>
  <c r="BR701" i="43"/>
  <c r="BQ701" i="43"/>
  <c r="BP701" i="43"/>
  <c r="BO701" i="43"/>
  <c r="BN701" i="43"/>
  <c r="BM701" i="43"/>
  <c r="BL701" i="43"/>
  <c r="BK701" i="43"/>
  <c r="BJ701" i="43"/>
  <c r="BI701" i="43"/>
  <c r="BI714" i="43" s="1"/>
  <c r="BI806" i="43" s="1"/>
  <c r="BH701" i="43"/>
  <c r="BH714" i="43" s="1"/>
  <c r="BH806" i="43" s="1"/>
  <c r="BG701" i="43"/>
  <c r="BF701" i="43"/>
  <c r="BE701" i="43"/>
  <c r="BD701" i="43"/>
  <c r="BC701" i="43"/>
  <c r="BB701" i="43"/>
  <c r="BA701" i="43"/>
  <c r="AZ701" i="43"/>
  <c r="AY701" i="43"/>
  <c r="AX701" i="43"/>
  <c r="AW701" i="43"/>
  <c r="AW714" i="43" s="1"/>
  <c r="AW806" i="43" s="1"/>
  <c r="AV701" i="43"/>
  <c r="AV714" i="43" s="1"/>
  <c r="AV806" i="43" s="1"/>
  <c r="AU701" i="43"/>
  <c r="AT701" i="43"/>
  <c r="AS701" i="43"/>
  <c r="AR701" i="43"/>
  <c r="AQ701" i="43"/>
  <c r="AP701" i="43"/>
  <c r="AO701" i="43"/>
  <c r="AN701" i="43"/>
  <c r="AM701" i="43"/>
  <c r="AL701" i="43"/>
  <c r="AK701" i="43"/>
  <c r="AK714" i="43" s="1"/>
  <c r="AK806" i="43" s="1"/>
  <c r="AJ701" i="43"/>
  <c r="AJ714" i="43" s="1"/>
  <c r="AJ806" i="43" s="1"/>
  <c r="AI701" i="43"/>
  <c r="AH701" i="43"/>
  <c r="AG701" i="43"/>
  <c r="AF701" i="43"/>
  <c r="AE701" i="43"/>
  <c r="AD701" i="43"/>
  <c r="AC701" i="43"/>
  <c r="AB701" i="43"/>
  <c r="AA701" i="43"/>
  <c r="Z701" i="43"/>
  <c r="Y701" i="43"/>
  <c r="Y714" i="43" s="1"/>
  <c r="Y806" i="43" s="1"/>
  <c r="X701" i="43"/>
  <c r="X714" i="43" s="1"/>
  <c r="X806" i="43" s="1"/>
  <c r="W701" i="43"/>
  <c r="V701" i="43"/>
  <c r="U701" i="43"/>
  <c r="T701" i="43"/>
  <c r="S701" i="43"/>
  <c r="R701" i="43"/>
  <c r="Q701" i="43"/>
  <c r="P701" i="43"/>
  <c r="O701" i="43"/>
  <c r="N701" i="43"/>
  <c r="M701" i="43"/>
  <c r="M714" i="43" s="1"/>
  <c r="M806" i="43" s="1"/>
  <c r="L701" i="43"/>
  <c r="L714" i="43" s="1"/>
  <c r="L806" i="43" s="1"/>
  <c r="K701" i="43"/>
  <c r="J701" i="43"/>
  <c r="I701" i="43"/>
  <c r="H701" i="43"/>
  <c r="CC701" i="43" s="1"/>
  <c r="CB700" i="43"/>
  <c r="CB714" i="43" s="1"/>
  <c r="CB806" i="43" s="1"/>
  <c r="CA700" i="43"/>
  <c r="CA714" i="43" s="1"/>
  <c r="CA806" i="43" s="1"/>
  <c r="BZ700" i="43"/>
  <c r="BZ714" i="43" s="1"/>
  <c r="BZ806" i="43" s="1"/>
  <c r="BY700" i="43"/>
  <c r="BY714" i="43" s="1"/>
  <c r="BY806" i="43" s="1"/>
  <c r="BX700" i="43"/>
  <c r="BX714" i="43" s="1"/>
  <c r="BX806" i="43" s="1"/>
  <c r="BW700" i="43"/>
  <c r="BW714" i="43" s="1"/>
  <c r="BW806" i="43" s="1"/>
  <c r="BV700" i="43"/>
  <c r="BV714" i="43" s="1"/>
  <c r="BV806" i="43" s="1"/>
  <c r="BU700" i="43"/>
  <c r="BT700" i="43"/>
  <c r="BS700" i="43"/>
  <c r="BR700" i="43"/>
  <c r="BR714" i="43" s="1"/>
  <c r="BR806" i="43" s="1"/>
  <c r="BQ700" i="43"/>
  <c r="BQ714" i="43" s="1"/>
  <c r="BP700" i="43"/>
  <c r="BP714" i="43" s="1"/>
  <c r="BP806" i="43" s="1"/>
  <c r="BO700" i="43"/>
  <c r="BO714" i="43" s="1"/>
  <c r="BO806" i="43" s="1"/>
  <c r="BN700" i="43"/>
  <c r="BN714" i="43" s="1"/>
  <c r="BN806" i="43" s="1"/>
  <c r="BM700" i="43"/>
  <c r="BM714" i="43" s="1"/>
  <c r="BM806" i="43" s="1"/>
  <c r="BL700" i="43"/>
  <c r="BL714" i="43" s="1"/>
  <c r="BL806" i="43" s="1"/>
  <c r="BK700" i="43"/>
  <c r="BK714" i="43" s="1"/>
  <c r="BK806" i="43" s="1"/>
  <c r="BJ700" i="43"/>
  <c r="BJ714" i="43" s="1"/>
  <c r="BJ806" i="43" s="1"/>
  <c r="BI700" i="43"/>
  <c r="BH700" i="43"/>
  <c r="BG700" i="43"/>
  <c r="BF700" i="43"/>
  <c r="BF714" i="43" s="1"/>
  <c r="BF806" i="43" s="1"/>
  <c r="BE700" i="43"/>
  <c r="BE714" i="43" s="1"/>
  <c r="BD700" i="43"/>
  <c r="BD714" i="43" s="1"/>
  <c r="BD806" i="43" s="1"/>
  <c r="BC700" i="43"/>
  <c r="BC714" i="43" s="1"/>
  <c r="BC806" i="43" s="1"/>
  <c r="BB700" i="43"/>
  <c r="BB714" i="43" s="1"/>
  <c r="BB806" i="43" s="1"/>
  <c r="BA700" i="43"/>
  <c r="BA714" i="43" s="1"/>
  <c r="BA806" i="43" s="1"/>
  <c r="AZ700" i="43"/>
  <c r="AZ714" i="43" s="1"/>
  <c r="AZ806" i="43" s="1"/>
  <c r="AY700" i="43"/>
  <c r="AY714" i="43" s="1"/>
  <c r="AX700" i="43"/>
  <c r="AX714" i="43" s="1"/>
  <c r="AX806" i="43" s="1"/>
  <c r="AW700" i="43"/>
  <c r="AV700" i="43"/>
  <c r="AU700" i="43"/>
  <c r="AT700" i="43"/>
  <c r="AT714" i="43" s="1"/>
  <c r="AT806" i="43" s="1"/>
  <c r="AS700" i="43"/>
  <c r="AS714" i="43" s="1"/>
  <c r="AR700" i="43"/>
  <c r="AR714" i="43" s="1"/>
  <c r="AR806" i="43" s="1"/>
  <c r="AQ700" i="43"/>
  <c r="AQ714" i="43" s="1"/>
  <c r="AQ806" i="43" s="1"/>
  <c r="AP700" i="43"/>
  <c r="AP714" i="43" s="1"/>
  <c r="AP806" i="43" s="1"/>
  <c r="AO700" i="43"/>
  <c r="AO714" i="43" s="1"/>
  <c r="AO806" i="43" s="1"/>
  <c r="AN700" i="43"/>
  <c r="AN714" i="43" s="1"/>
  <c r="AN806" i="43" s="1"/>
  <c r="AM700" i="43"/>
  <c r="AM714" i="43" s="1"/>
  <c r="AL700" i="43"/>
  <c r="AL714" i="43" s="1"/>
  <c r="AL806" i="43" s="1"/>
  <c r="AK700" i="43"/>
  <c r="AJ700" i="43"/>
  <c r="AI700" i="43"/>
  <c r="AH700" i="43"/>
  <c r="AH714" i="43" s="1"/>
  <c r="AH806" i="43" s="1"/>
  <c r="AG700" i="43"/>
  <c r="AG714" i="43" s="1"/>
  <c r="AF700" i="43"/>
  <c r="AF714" i="43" s="1"/>
  <c r="AF806" i="43" s="1"/>
  <c r="AE700" i="43"/>
  <c r="AE714" i="43" s="1"/>
  <c r="AE806" i="43" s="1"/>
  <c r="AD700" i="43"/>
  <c r="AD714" i="43" s="1"/>
  <c r="AD806" i="43" s="1"/>
  <c r="AC700" i="43"/>
  <c r="AC714" i="43" s="1"/>
  <c r="AC806" i="43" s="1"/>
  <c r="AB700" i="43"/>
  <c r="AB714" i="43" s="1"/>
  <c r="AB806" i="43" s="1"/>
  <c r="AA700" i="43"/>
  <c r="AA714" i="43" s="1"/>
  <c r="Z700" i="43"/>
  <c r="Z714" i="43" s="1"/>
  <c r="Z806" i="43" s="1"/>
  <c r="Y700" i="43"/>
  <c r="X700" i="43"/>
  <c r="W700" i="43"/>
  <c r="V700" i="43"/>
  <c r="V714" i="43" s="1"/>
  <c r="V806" i="43" s="1"/>
  <c r="U700" i="43"/>
  <c r="U714" i="43" s="1"/>
  <c r="T700" i="43"/>
  <c r="T714" i="43" s="1"/>
  <c r="T806" i="43" s="1"/>
  <c r="S700" i="43"/>
  <c r="S714" i="43" s="1"/>
  <c r="S806" i="43" s="1"/>
  <c r="R700" i="43"/>
  <c r="R714" i="43" s="1"/>
  <c r="R806" i="43" s="1"/>
  <c r="Q700" i="43"/>
  <c r="Q714" i="43" s="1"/>
  <c r="Q806" i="43" s="1"/>
  <c r="P700" i="43"/>
  <c r="P714" i="43" s="1"/>
  <c r="P806" i="43" s="1"/>
  <c r="O700" i="43"/>
  <c r="O714" i="43" s="1"/>
  <c r="N700" i="43"/>
  <c r="N714" i="43" s="1"/>
  <c r="N806" i="43" s="1"/>
  <c r="M700" i="43"/>
  <c r="L700" i="43"/>
  <c r="K700" i="43"/>
  <c r="J700" i="43"/>
  <c r="J714" i="43" s="1"/>
  <c r="J806" i="43" s="1"/>
  <c r="I700" i="43"/>
  <c r="I714" i="43" s="1"/>
  <c r="H700" i="43"/>
  <c r="H714" i="43" s="1"/>
  <c r="H806" i="43" s="1"/>
  <c r="BY699" i="43"/>
  <c r="BX699" i="43"/>
  <c r="BM699" i="43"/>
  <c r="BL699" i="43"/>
  <c r="BA699" i="43"/>
  <c r="AZ699" i="43"/>
  <c r="AN699" i="43"/>
  <c r="AB699" i="43"/>
  <c r="P699" i="43"/>
  <c r="CB698" i="43"/>
  <c r="CA698" i="43"/>
  <c r="BZ698" i="43"/>
  <c r="BZ699" i="43" s="1"/>
  <c r="BY698" i="43"/>
  <c r="BX698" i="43"/>
  <c r="BW698" i="43"/>
  <c r="BV698" i="43"/>
  <c r="BU698" i="43"/>
  <c r="BT698" i="43"/>
  <c r="BS698" i="43"/>
  <c r="BR698" i="43"/>
  <c r="BQ698" i="43"/>
  <c r="BP698" i="43"/>
  <c r="BO698" i="43"/>
  <c r="BN698" i="43"/>
  <c r="BN699" i="43" s="1"/>
  <c r="BM698" i="43"/>
  <c r="BL698" i="43"/>
  <c r="BK698" i="43"/>
  <c r="BJ698" i="43"/>
  <c r="BI698" i="43"/>
  <c r="BH698" i="43"/>
  <c r="BG698" i="43"/>
  <c r="BF698" i="43"/>
  <c r="BE698" i="43"/>
  <c r="BD698" i="43"/>
  <c r="BC698" i="43"/>
  <c r="BB698" i="43"/>
  <c r="BB699" i="43" s="1"/>
  <c r="BA698" i="43"/>
  <c r="AZ698" i="43"/>
  <c r="AY698" i="43"/>
  <c r="AX698" i="43"/>
  <c r="AW698" i="43"/>
  <c r="AV698" i="43"/>
  <c r="AU698" i="43"/>
  <c r="AT698" i="43"/>
  <c r="AS698" i="43"/>
  <c r="AR698" i="43"/>
  <c r="AQ698" i="43"/>
  <c r="AP698" i="43"/>
  <c r="AP699" i="43" s="1"/>
  <c r="AO698" i="43"/>
  <c r="AN698" i="43"/>
  <c r="AM698" i="43"/>
  <c r="AL698" i="43"/>
  <c r="AK698" i="43"/>
  <c r="AJ698" i="43"/>
  <c r="AI698" i="43"/>
  <c r="AH698" i="43"/>
  <c r="AG698" i="43"/>
  <c r="AF698" i="43"/>
  <c r="AE698" i="43"/>
  <c r="AD698" i="43"/>
  <c r="AD699" i="43" s="1"/>
  <c r="AC698" i="43"/>
  <c r="AB698" i="43"/>
  <c r="AA698" i="43"/>
  <c r="Z698" i="43"/>
  <c r="Y698" i="43"/>
  <c r="X698" i="43"/>
  <c r="W698" i="43"/>
  <c r="V698" i="43"/>
  <c r="U698" i="43"/>
  <c r="T698" i="43"/>
  <c r="S698" i="43"/>
  <c r="R698" i="43"/>
  <c r="R699" i="43" s="1"/>
  <c r="Q698" i="43"/>
  <c r="P698" i="43"/>
  <c r="O698" i="43"/>
  <c r="N698" i="43"/>
  <c r="M698" i="43"/>
  <c r="L698" i="43"/>
  <c r="K698" i="43"/>
  <c r="J698" i="43"/>
  <c r="I698" i="43"/>
  <c r="H698" i="43"/>
  <c r="CC697" i="43"/>
  <c r="CC696" i="43"/>
  <c r="CC695" i="43"/>
  <c r="CC694" i="43"/>
  <c r="CC693" i="43"/>
  <c r="CC692" i="43"/>
  <c r="CC691" i="43"/>
  <c r="CC690" i="43"/>
  <c r="CC689" i="43"/>
  <c r="CC688" i="43"/>
  <c r="CC687" i="43"/>
  <c r="CC686" i="43"/>
  <c r="CC685" i="43"/>
  <c r="CC684" i="43"/>
  <c r="CC683" i="43"/>
  <c r="CC682" i="43"/>
  <c r="CC681" i="43"/>
  <c r="CC680" i="43"/>
  <c r="CC679" i="43"/>
  <c r="CC678" i="43"/>
  <c r="CC677" i="43"/>
  <c r="CC676" i="43"/>
  <c r="CC675" i="43"/>
  <c r="CC674" i="43"/>
  <c r="CC673" i="43"/>
  <c r="CC672" i="43"/>
  <c r="CC671" i="43"/>
  <c r="CC670" i="43"/>
  <c r="CC669" i="43"/>
  <c r="CC668" i="43"/>
  <c r="CC667" i="43"/>
  <c r="CC666" i="43"/>
  <c r="CC665" i="43"/>
  <c r="CC664" i="43"/>
  <c r="CC663" i="43"/>
  <c r="CC662" i="43"/>
  <c r="CC661" i="43"/>
  <c r="CC660" i="43"/>
  <c r="CC659" i="43"/>
  <c r="CC658" i="43"/>
  <c r="CC657" i="43"/>
  <c r="CC656" i="43"/>
  <c r="CC655" i="43"/>
  <c r="CC654" i="43"/>
  <c r="CC653" i="43"/>
  <c r="CC652" i="43"/>
  <c r="CC651" i="43"/>
  <c r="CC650" i="43"/>
  <c r="CC649" i="43"/>
  <c r="CC648" i="43"/>
  <c r="CC647" i="43"/>
  <c r="CC646" i="43"/>
  <c r="CC645" i="43"/>
  <c r="CC644" i="43"/>
  <c r="CC643" i="43"/>
  <c r="CC642" i="43"/>
  <c r="CC641" i="43"/>
  <c r="CC640" i="43"/>
  <c r="CC639" i="43"/>
  <c r="CC638" i="43"/>
  <c r="CC637" i="43"/>
  <c r="CC636" i="43"/>
  <c r="CC635" i="43"/>
  <c r="CC634" i="43"/>
  <c r="CC633" i="43"/>
  <c r="CC632" i="43"/>
  <c r="CC631" i="43"/>
  <c r="CC630" i="43"/>
  <c r="CC629" i="43"/>
  <c r="CC628" i="43"/>
  <c r="CC627" i="43"/>
  <c r="CC626" i="43"/>
  <c r="CC625" i="43"/>
  <c r="CC624" i="43"/>
  <c r="CC623" i="43"/>
  <c r="CC622" i="43"/>
  <c r="CC621" i="43"/>
  <c r="CC620" i="43"/>
  <c r="CC619" i="43"/>
  <c r="CC618" i="43"/>
  <c r="CC617" i="43"/>
  <c r="CC616" i="43"/>
  <c r="CC615" i="43"/>
  <c r="CC614" i="43"/>
  <c r="CC613" i="43"/>
  <c r="CC612" i="43"/>
  <c r="CC611" i="43"/>
  <c r="CC610" i="43"/>
  <c r="CC609" i="43"/>
  <c r="CC608" i="43"/>
  <c r="CC607" i="43"/>
  <c r="CC606" i="43"/>
  <c r="CC605" i="43"/>
  <c r="CC604" i="43"/>
  <c r="CC603" i="43"/>
  <c r="CC602" i="43"/>
  <c r="CC698" i="43" s="1"/>
  <c r="CB601" i="43"/>
  <c r="CB699" i="43" s="1"/>
  <c r="CA601" i="43"/>
  <c r="CA699" i="43" s="1"/>
  <c r="BZ601" i="43"/>
  <c r="BY601" i="43"/>
  <c r="BX601" i="43"/>
  <c r="BW601" i="43"/>
  <c r="BW699" i="43" s="1"/>
  <c r="BV601" i="43"/>
  <c r="BV699" i="43" s="1"/>
  <c r="BU601" i="43"/>
  <c r="BU699" i="43" s="1"/>
  <c r="BT601" i="43"/>
  <c r="BT699" i="43" s="1"/>
  <c r="BS601" i="43"/>
  <c r="BS699" i="43" s="1"/>
  <c r="BR601" i="43"/>
  <c r="BR699" i="43" s="1"/>
  <c r="BQ601" i="43"/>
  <c r="BQ699" i="43" s="1"/>
  <c r="BP601" i="43"/>
  <c r="BP699" i="43" s="1"/>
  <c r="BO601" i="43"/>
  <c r="BO699" i="43" s="1"/>
  <c r="BN601" i="43"/>
  <c r="BM601" i="43"/>
  <c r="BL601" i="43"/>
  <c r="BK601" i="43"/>
  <c r="BK699" i="43" s="1"/>
  <c r="BJ601" i="43"/>
  <c r="BJ699" i="43" s="1"/>
  <c r="BI601" i="43"/>
  <c r="BI699" i="43" s="1"/>
  <c r="BH601" i="43"/>
  <c r="BH699" i="43" s="1"/>
  <c r="BG601" i="43"/>
  <c r="BG699" i="43" s="1"/>
  <c r="BF601" i="43"/>
  <c r="BF699" i="43" s="1"/>
  <c r="BE601" i="43"/>
  <c r="BE699" i="43" s="1"/>
  <c r="BD601" i="43"/>
  <c r="BD699" i="43" s="1"/>
  <c r="BC601" i="43"/>
  <c r="BC699" i="43" s="1"/>
  <c r="BB601" i="43"/>
  <c r="BA601" i="43"/>
  <c r="AZ601" i="43"/>
  <c r="AY601" i="43"/>
  <c r="AY699" i="43" s="1"/>
  <c r="AX601" i="43"/>
  <c r="AX699" i="43" s="1"/>
  <c r="AW601" i="43"/>
  <c r="AW699" i="43" s="1"/>
  <c r="AV601" i="43"/>
  <c r="AV699" i="43" s="1"/>
  <c r="AU601" i="43"/>
  <c r="AU699" i="43" s="1"/>
  <c r="AT601" i="43"/>
  <c r="AT699" i="43" s="1"/>
  <c r="AS601" i="43"/>
  <c r="AS699" i="43" s="1"/>
  <c r="AR601" i="43"/>
  <c r="AR699" i="43" s="1"/>
  <c r="AQ601" i="43"/>
  <c r="AQ699" i="43" s="1"/>
  <c r="AP601" i="43"/>
  <c r="AO601" i="43"/>
  <c r="AO699" i="43" s="1"/>
  <c r="AN601" i="43"/>
  <c r="AM601" i="43"/>
  <c r="AM699" i="43" s="1"/>
  <c r="AL601" i="43"/>
  <c r="AL699" i="43" s="1"/>
  <c r="AK601" i="43"/>
  <c r="AK699" i="43" s="1"/>
  <c r="AJ601" i="43"/>
  <c r="AJ699" i="43" s="1"/>
  <c r="AI601" i="43"/>
  <c r="AI699" i="43" s="1"/>
  <c r="AH601" i="43"/>
  <c r="AH699" i="43" s="1"/>
  <c r="AG601" i="43"/>
  <c r="AG699" i="43" s="1"/>
  <c r="AF601" i="43"/>
  <c r="AF699" i="43" s="1"/>
  <c r="AE601" i="43"/>
  <c r="AE699" i="43" s="1"/>
  <c r="AD601" i="43"/>
  <c r="AC601" i="43"/>
  <c r="AC699" i="43" s="1"/>
  <c r="AB601" i="43"/>
  <c r="AA601" i="43"/>
  <c r="AA699" i="43" s="1"/>
  <c r="Z601" i="43"/>
  <c r="Z699" i="43" s="1"/>
  <c r="Y601" i="43"/>
  <c r="Y699" i="43" s="1"/>
  <c r="X601" i="43"/>
  <c r="X699" i="43" s="1"/>
  <c r="W601" i="43"/>
  <c r="W699" i="43" s="1"/>
  <c r="V601" i="43"/>
  <c r="V699" i="43" s="1"/>
  <c r="U601" i="43"/>
  <c r="U699" i="43" s="1"/>
  <c r="T601" i="43"/>
  <c r="T699" i="43" s="1"/>
  <c r="S601" i="43"/>
  <c r="S699" i="43" s="1"/>
  <c r="R601" i="43"/>
  <c r="Q601" i="43"/>
  <c r="Q699" i="43" s="1"/>
  <c r="P601" i="43"/>
  <c r="O601" i="43"/>
  <c r="O699" i="43" s="1"/>
  <c r="N601" i="43"/>
  <c r="N699" i="43" s="1"/>
  <c r="M601" i="43"/>
  <c r="M699" i="43" s="1"/>
  <c r="L601" i="43"/>
  <c r="L699" i="43" s="1"/>
  <c r="K601" i="43"/>
  <c r="K699" i="43" s="1"/>
  <c r="J601" i="43"/>
  <c r="J699" i="43" s="1"/>
  <c r="I601" i="43"/>
  <c r="I699" i="43" s="1"/>
  <c r="H601" i="43"/>
  <c r="H699" i="43" s="1"/>
  <c r="CC600" i="43"/>
  <c r="CC599" i="43"/>
  <c r="CC598" i="43"/>
  <c r="CC597" i="43"/>
  <c r="CC596" i="43"/>
  <c r="CC595" i="43"/>
  <c r="CC594" i="43"/>
  <c r="CC593" i="43"/>
  <c r="CC592" i="43"/>
  <c r="CC591" i="43"/>
  <c r="CC590" i="43"/>
  <c r="CC589" i="43"/>
  <c r="CC588" i="43"/>
  <c r="CC587" i="43"/>
  <c r="CC586" i="43"/>
  <c r="CC585" i="43"/>
  <c r="CC584" i="43"/>
  <c r="CC583" i="43"/>
  <c r="CC582" i="43"/>
  <c r="CC581" i="43"/>
  <c r="CC580" i="43"/>
  <c r="CC579" i="43"/>
  <c r="CC578" i="43"/>
  <c r="CC577" i="43"/>
  <c r="CC576" i="43"/>
  <c r="CC575" i="43"/>
  <c r="CC574" i="43"/>
  <c r="CC573" i="43"/>
  <c r="CC572" i="43"/>
  <c r="CC571" i="43"/>
  <c r="CC570" i="43"/>
  <c r="CC569" i="43"/>
  <c r="CC568" i="43"/>
  <c r="CC567" i="43"/>
  <c r="CC566" i="43"/>
  <c r="CC565" i="43"/>
  <c r="CC564" i="43"/>
  <c r="CC563" i="43"/>
  <c r="CC562" i="43"/>
  <c r="CC561" i="43"/>
  <c r="CC560" i="43"/>
  <c r="CC559" i="43"/>
  <c r="CC558" i="43"/>
  <c r="CC557" i="43"/>
  <c r="CC556" i="43"/>
  <c r="CC555" i="43"/>
  <c r="CC554" i="43"/>
  <c r="CC553" i="43"/>
  <c r="CC552" i="43"/>
  <c r="CC551" i="43"/>
  <c r="CC550" i="43"/>
  <c r="CC549" i="43"/>
  <c r="CC548" i="43"/>
  <c r="CC547" i="43"/>
  <c r="CC546" i="43"/>
  <c r="CC545" i="43"/>
  <c r="CC544" i="43"/>
  <c r="CC543" i="43"/>
  <c r="CC542" i="43"/>
  <c r="CC541" i="43"/>
  <c r="CC540" i="43"/>
  <c r="CC539" i="43"/>
  <c r="CC538" i="43"/>
  <c r="CC537" i="43"/>
  <c r="CC536" i="43"/>
  <c r="CC535" i="43"/>
  <c r="CC534" i="43"/>
  <c r="CC533" i="43"/>
  <c r="CC532" i="43"/>
  <c r="CC531" i="43"/>
  <c r="CC530" i="43"/>
  <c r="CC529" i="43"/>
  <c r="CC528" i="43"/>
  <c r="CC527" i="43"/>
  <c r="CC526" i="43"/>
  <c r="CC525" i="43"/>
  <c r="CC524" i="43"/>
  <c r="CC523" i="43"/>
  <c r="CC522" i="43"/>
  <c r="CC521" i="43"/>
  <c r="CC520" i="43"/>
  <c r="CC519" i="43"/>
  <c r="CC518" i="43"/>
  <c r="CC517" i="43"/>
  <c r="CC516" i="43"/>
  <c r="CC515" i="43"/>
  <c r="CC514" i="43"/>
  <c r="CC513" i="43"/>
  <c r="CC512" i="43"/>
  <c r="CC511" i="43"/>
  <c r="CC510" i="43"/>
  <c r="CC509" i="43"/>
  <c r="CC508" i="43"/>
  <c r="CC507" i="43"/>
  <c r="CC506" i="43"/>
  <c r="CC505" i="43"/>
  <c r="CC504" i="43"/>
  <c r="CC503" i="43"/>
  <c r="CC502" i="43"/>
  <c r="CC501" i="43"/>
  <c r="CC500" i="43"/>
  <c r="CC499" i="43"/>
  <c r="CC498" i="43"/>
  <c r="CC497" i="43"/>
  <c r="CC496" i="43"/>
  <c r="CC495" i="43"/>
  <c r="CC494" i="43"/>
  <c r="CC493" i="43"/>
  <c r="CC492" i="43"/>
  <c r="CC491" i="43"/>
  <c r="CC490" i="43"/>
  <c r="CC489" i="43"/>
  <c r="CC488" i="43"/>
  <c r="CC487" i="43"/>
  <c r="CC486" i="43"/>
  <c r="CC485" i="43"/>
  <c r="CC484" i="43"/>
  <c r="CC483" i="43"/>
  <c r="CC482" i="43"/>
  <c r="CC481" i="43"/>
  <c r="CC601" i="43" s="1"/>
  <c r="CC480" i="43"/>
  <c r="CC479" i="43"/>
  <c r="CC478" i="43"/>
  <c r="CB470" i="43"/>
  <c r="CB471" i="43" s="1"/>
  <c r="CA470" i="43"/>
  <c r="CA471" i="43" s="1"/>
  <c r="BZ470" i="43"/>
  <c r="BY470" i="43"/>
  <c r="BX470" i="43"/>
  <c r="BX471" i="43" s="1"/>
  <c r="BW470" i="43"/>
  <c r="BW471" i="43" s="1"/>
  <c r="BV470" i="43"/>
  <c r="BV471" i="43" s="1"/>
  <c r="BU470" i="43"/>
  <c r="BT470" i="43"/>
  <c r="BT471" i="43" s="1"/>
  <c r="BS470" i="43"/>
  <c r="BS471" i="43" s="1"/>
  <c r="BR470" i="43"/>
  <c r="BQ470" i="43"/>
  <c r="BQ471" i="43" s="1"/>
  <c r="BP470" i="43"/>
  <c r="BP471" i="43" s="1"/>
  <c r="BO470" i="43"/>
  <c r="BO471" i="43" s="1"/>
  <c r="BN470" i="43"/>
  <c r="BM470" i="43"/>
  <c r="BL470" i="43"/>
  <c r="BL471" i="43" s="1"/>
  <c r="BK470" i="43"/>
  <c r="BK471" i="43" s="1"/>
  <c r="BJ470" i="43"/>
  <c r="BJ471" i="43" s="1"/>
  <c r="BI470" i="43"/>
  <c r="BH470" i="43"/>
  <c r="BH471" i="43" s="1"/>
  <c r="BG470" i="43"/>
  <c r="BG471" i="43" s="1"/>
  <c r="BF470" i="43"/>
  <c r="BE470" i="43"/>
  <c r="BE471" i="43" s="1"/>
  <c r="BD470" i="43"/>
  <c r="BD471" i="43" s="1"/>
  <c r="BC470" i="43"/>
  <c r="BC471" i="43" s="1"/>
  <c r="BB470" i="43"/>
  <c r="BA470" i="43"/>
  <c r="AZ470" i="43"/>
  <c r="AZ471" i="43" s="1"/>
  <c r="AY470" i="43"/>
  <c r="AY471" i="43" s="1"/>
  <c r="AX470" i="43"/>
  <c r="AX471" i="43" s="1"/>
  <c r="AW470" i="43"/>
  <c r="AV470" i="43"/>
  <c r="AV471" i="43" s="1"/>
  <c r="AU470" i="43"/>
  <c r="AU471" i="43" s="1"/>
  <c r="AT470" i="43"/>
  <c r="AS470" i="43"/>
  <c r="AS471" i="43" s="1"/>
  <c r="AR470" i="43"/>
  <c r="AR471" i="43" s="1"/>
  <c r="AQ470" i="43"/>
  <c r="AQ471" i="43" s="1"/>
  <c r="AP470" i="43"/>
  <c r="AO470" i="43"/>
  <c r="AN470" i="43"/>
  <c r="AN471" i="43" s="1"/>
  <c r="AM470" i="43"/>
  <c r="AM471" i="43" s="1"/>
  <c r="AL470" i="43"/>
  <c r="AL471" i="43" s="1"/>
  <c r="AK470" i="43"/>
  <c r="AJ470" i="43"/>
  <c r="AJ471" i="43" s="1"/>
  <c r="AI470" i="43"/>
  <c r="AI471" i="43" s="1"/>
  <c r="AH470" i="43"/>
  <c r="AG470" i="43"/>
  <c r="AG471" i="43" s="1"/>
  <c r="AF470" i="43"/>
  <c r="AF471" i="43" s="1"/>
  <c r="AE470" i="43"/>
  <c r="AE471" i="43" s="1"/>
  <c r="AD470" i="43"/>
  <c r="AC470" i="43"/>
  <c r="AB470" i="43"/>
  <c r="AB471" i="43" s="1"/>
  <c r="AA470" i="43"/>
  <c r="AA471" i="43" s="1"/>
  <c r="Z470" i="43"/>
  <c r="Z471" i="43" s="1"/>
  <c r="Y470" i="43"/>
  <c r="X470" i="43"/>
  <c r="X471" i="43" s="1"/>
  <c r="W470" i="43"/>
  <c r="W471" i="43" s="1"/>
  <c r="V470" i="43"/>
  <c r="U470" i="43"/>
  <c r="U471" i="43" s="1"/>
  <c r="T470" i="43"/>
  <c r="T471" i="43" s="1"/>
  <c r="S470" i="43"/>
  <c r="S471" i="43" s="1"/>
  <c r="R470" i="43"/>
  <c r="Q470" i="43"/>
  <c r="P470" i="43"/>
  <c r="P471" i="43" s="1"/>
  <c r="O470" i="43"/>
  <c r="O471" i="43" s="1"/>
  <c r="N470" i="43"/>
  <c r="N471" i="43" s="1"/>
  <c r="M470" i="43"/>
  <c r="L470" i="43"/>
  <c r="L471" i="43" s="1"/>
  <c r="K470" i="43"/>
  <c r="K471" i="43" s="1"/>
  <c r="J470" i="43"/>
  <c r="I470" i="43"/>
  <c r="I471" i="43" s="1"/>
  <c r="H470" i="43"/>
  <c r="H471" i="43" s="1"/>
  <c r="CC469" i="43"/>
  <c r="CC468" i="43"/>
  <c r="CC467" i="43"/>
  <c r="CC466" i="43"/>
  <c r="CC465" i="43"/>
  <c r="CC464" i="43"/>
  <c r="CC463" i="43"/>
  <c r="CC462" i="43"/>
  <c r="CC470" i="43" s="1"/>
  <c r="CB461" i="43"/>
  <c r="CA461" i="43"/>
  <c r="BZ461" i="43"/>
  <c r="BZ471" i="43" s="1"/>
  <c r="BY461" i="43"/>
  <c r="BY471" i="43" s="1"/>
  <c r="BX461" i="43"/>
  <c r="BW461" i="43"/>
  <c r="BV461" i="43"/>
  <c r="BU461" i="43"/>
  <c r="BU471" i="43" s="1"/>
  <c r="BT461" i="43"/>
  <c r="BS461" i="43"/>
  <c r="BR461" i="43"/>
  <c r="BR471" i="43" s="1"/>
  <c r="BQ461" i="43"/>
  <c r="BP461" i="43"/>
  <c r="BO461" i="43"/>
  <c r="BN461" i="43"/>
  <c r="BN471" i="43" s="1"/>
  <c r="BM461" i="43"/>
  <c r="BM471" i="43" s="1"/>
  <c r="BL461" i="43"/>
  <c r="BK461" i="43"/>
  <c r="BJ461" i="43"/>
  <c r="BI461" i="43"/>
  <c r="BI471" i="43" s="1"/>
  <c r="BH461" i="43"/>
  <c r="BG461" i="43"/>
  <c r="BF461" i="43"/>
  <c r="BF471" i="43" s="1"/>
  <c r="BE461" i="43"/>
  <c r="BD461" i="43"/>
  <c r="BC461" i="43"/>
  <c r="BB461" i="43"/>
  <c r="BB471" i="43" s="1"/>
  <c r="BA461" i="43"/>
  <c r="BA471" i="43" s="1"/>
  <c r="AZ461" i="43"/>
  <c r="AY461" i="43"/>
  <c r="AX461" i="43"/>
  <c r="AW461" i="43"/>
  <c r="AW471" i="43" s="1"/>
  <c r="AV461" i="43"/>
  <c r="AU461" i="43"/>
  <c r="AT461" i="43"/>
  <c r="AT471" i="43" s="1"/>
  <c r="AS461" i="43"/>
  <c r="AR461" i="43"/>
  <c r="AQ461" i="43"/>
  <c r="AP461" i="43"/>
  <c r="AP471" i="43" s="1"/>
  <c r="AO461" i="43"/>
  <c r="AO471" i="43" s="1"/>
  <c r="AN461" i="43"/>
  <c r="AM461" i="43"/>
  <c r="AL461" i="43"/>
  <c r="AK461" i="43"/>
  <c r="AK471" i="43" s="1"/>
  <c r="AJ461" i="43"/>
  <c r="AI461" i="43"/>
  <c r="AH461" i="43"/>
  <c r="AH471" i="43" s="1"/>
  <c r="AG461" i="43"/>
  <c r="AF461" i="43"/>
  <c r="AE461" i="43"/>
  <c r="AD461" i="43"/>
  <c r="AD471" i="43" s="1"/>
  <c r="AC461" i="43"/>
  <c r="AC471" i="43" s="1"/>
  <c r="AB461" i="43"/>
  <c r="AA461" i="43"/>
  <c r="Z461" i="43"/>
  <c r="Y461" i="43"/>
  <c r="Y471" i="43" s="1"/>
  <c r="X461" i="43"/>
  <c r="W461" i="43"/>
  <c r="V461" i="43"/>
  <c r="V471" i="43" s="1"/>
  <c r="U461" i="43"/>
  <c r="T461" i="43"/>
  <c r="S461" i="43"/>
  <c r="R461" i="43"/>
  <c r="R471" i="43" s="1"/>
  <c r="Q461" i="43"/>
  <c r="Q471" i="43" s="1"/>
  <c r="P461" i="43"/>
  <c r="O461" i="43"/>
  <c r="N461" i="43"/>
  <c r="M461" i="43"/>
  <c r="M471" i="43" s="1"/>
  <c r="L461" i="43"/>
  <c r="K461" i="43"/>
  <c r="J461" i="43"/>
  <c r="J471" i="43" s="1"/>
  <c r="I461" i="43"/>
  <c r="H461" i="43"/>
  <c r="CC460" i="43"/>
  <c r="CC459" i="43"/>
  <c r="CC458" i="43"/>
  <c r="CC457" i="43"/>
  <c r="CC456" i="43"/>
  <c r="CC455" i="43"/>
  <c r="CC454" i="43"/>
  <c r="CC453" i="43"/>
  <c r="CC452" i="43"/>
  <c r="CC451" i="43"/>
  <c r="CC450" i="43"/>
  <c r="CC449" i="43"/>
  <c r="CC448" i="43"/>
  <c r="CC447" i="43"/>
  <c r="CC446" i="43"/>
  <c r="CC445" i="43"/>
  <c r="CC444" i="43"/>
  <c r="CC443" i="43"/>
  <c r="CC442" i="43"/>
  <c r="CC441" i="43"/>
  <c r="CC440" i="43"/>
  <c r="CC439" i="43"/>
  <c r="CC438" i="43"/>
  <c r="CC437" i="43"/>
  <c r="CC436" i="43"/>
  <c r="CC435" i="43"/>
  <c r="CC434" i="43"/>
  <c r="CC433" i="43"/>
  <c r="CC432" i="43"/>
  <c r="CC431" i="43"/>
  <c r="CC430" i="43"/>
  <c r="CC429" i="43"/>
  <c r="CC428" i="43"/>
  <c r="CC427" i="43"/>
  <c r="CC426" i="43"/>
  <c r="CC425" i="43"/>
  <c r="CC424" i="43"/>
  <c r="CC423" i="43"/>
  <c r="CC422" i="43"/>
  <c r="CC421" i="43"/>
  <c r="CC420" i="43"/>
  <c r="CC419" i="43"/>
  <c r="CC418" i="43"/>
  <c r="CC417" i="43"/>
  <c r="CC416" i="43"/>
  <c r="CC415" i="43"/>
  <c r="CC414" i="43"/>
  <c r="CC461" i="43" s="1"/>
  <c r="CC413" i="43"/>
  <c r="CB412" i="43"/>
  <c r="CA412" i="43"/>
  <c r="BZ412" i="43"/>
  <c r="BY412" i="43"/>
  <c r="BX412" i="43"/>
  <c r="BW412" i="43"/>
  <c r="BV412" i="43"/>
  <c r="BU412" i="43"/>
  <c r="BT412" i="43"/>
  <c r="BS412" i="43"/>
  <c r="BR412" i="43"/>
  <c r="BQ412" i="43"/>
  <c r="BP412" i="43"/>
  <c r="BO412" i="43"/>
  <c r="BN412" i="43"/>
  <c r="BM412" i="43"/>
  <c r="BL412" i="43"/>
  <c r="BK412" i="43"/>
  <c r="BJ412" i="43"/>
  <c r="BI412" i="43"/>
  <c r="BH412" i="43"/>
  <c r="BG412" i="43"/>
  <c r="BF412" i="43"/>
  <c r="BE412" i="43"/>
  <c r="BD412" i="43"/>
  <c r="BC412" i="43"/>
  <c r="BB412" i="43"/>
  <c r="BA412" i="43"/>
  <c r="AZ412" i="43"/>
  <c r="AY412" i="43"/>
  <c r="AX412" i="43"/>
  <c r="AW412" i="43"/>
  <c r="AV412" i="43"/>
  <c r="AU412" i="43"/>
  <c r="AT412" i="43"/>
  <c r="AS412" i="43"/>
  <c r="AR412" i="43"/>
  <c r="AQ412" i="43"/>
  <c r="AP412" i="43"/>
  <c r="AO412" i="43"/>
  <c r="AN412" i="43"/>
  <c r="AM412" i="43"/>
  <c r="AL412" i="43"/>
  <c r="AK412" i="43"/>
  <c r="AJ412" i="43"/>
  <c r="AI412" i="43"/>
  <c r="AH412" i="43"/>
  <c r="AG412" i="43"/>
  <c r="AF412" i="43"/>
  <c r="AE412" i="43"/>
  <c r="AD412" i="43"/>
  <c r="AC412" i="43"/>
  <c r="AB412" i="43"/>
  <c r="AA412" i="43"/>
  <c r="Z412" i="43"/>
  <c r="Y412" i="43"/>
  <c r="X412" i="43"/>
  <c r="W412" i="43"/>
  <c r="V412" i="43"/>
  <c r="U412" i="43"/>
  <c r="T412" i="43"/>
  <c r="S412" i="43"/>
  <c r="R412" i="43"/>
  <c r="Q412" i="43"/>
  <c r="P412" i="43"/>
  <c r="O412" i="43"/>
  <c r="N412" i="43"/>
  <c r="M412" i="43"/>
  <c r="L412" i="43"/>
  <c r="K412" i="43"/>
  <c r="J412" i="43"/>
  <c r="I412" i="43"/>
  <c r="H412" i="43"/>
  <c r="CC411" i="43"/>
  <c r="CC410" i="43"/>
  <c r="CC409" i="43"/>
  <c r="CC408" i="43"/>
  <c r="CC407" i="43"/>
  <c r="CC406" i="43"/>
  <c r="CC405" i="43"/>
  <c r="CC404" i="43"/>
  <c r="CC403" i="43"/>
  <c r="CC402" i="43"/>
  <c r="CC401" i="43"/>
  <c r="CC400" i="43"/>
  <c r="CC399" i="43"/>
  <c r="CC412" i="43" s="1"/>
  <c r="CC398" i="43"/>
  <c r="CC397" i="43"/>
  <c r="CB396" i="43"/>
  <c r="CA396" i="43"/>
  <c r="BZ396" i="43"/>
  <c r="BY396" i="43"/>
  <c r="BX396" i="43"/>
  <c r="BW396" i="43"/>
  <c r="BV396" i="43"/>
  <c r="BU396" i="43"/>
  <c r="BT396" i="43"/>
  <c r="BS396" i="43"/>
  <c r="BR396" i="43"/>
  <c r="BQ396" i="43"/>
  <c r="BP396" i="43"/>
  <c r="BO396" i="43"/>
  <c r="BN396" i="43"/>
  <c r="BM396" i="43"/>
  <c r="BL396" i="43"/>
  <c r="BK396" i="43"/>
  <c r="BJ396" i="43"/>
  <c r="BI396" i="43"/>
  <c r="BH396" i="43"/>
  <c r="BG396" i="43"/>
  <c r="BF396" i="43"/>
  <c r="BE396" i="43"/>
  <c r="BD396" i="43"/>
  <c r="BC396" i="43"/>
  <c r="BB396" i="43"/>
  <c r="BA396" i="43"/>
  <c r="AZ396" i="43"/>
  <c r="AY396" i="43"/>
  <c r="AX396" i="43"/>
  <c r="AW396" i="43"/>
  <c r="AV396" i="43"/>
  <c r="AU396" i="43"/>
  <c r="AT396" i="43"/>
  <c r="AS396" i="43"/>
  <c r="AR396" i="43"/>
  <c r="AQ396" i="43"/>
  <c r="AP396" i="43"/>
  <c r="AO396" i="43"/>
  <c r="AN396" i="43"/>
  <c r="AM396" i="43"/>
  <c r="AL396" i="43"/>
  <c r="AK396" i="43"/>
  <c r="AJ396" i="43"/>
  <c r="AI396" i="43"/>
  <c r="AH396" i="43"/>
  <c r="AG396" i="43"/>
  <c r="AF396" i="43"/>
  <c r="AE396" i="43"/>
  <c r="AD396" i="43"/>
  <c r="AC396" i="43"/>
  <c r="AB396" i="43"/>
  <c r="AA396" i="43"/>
  <c r="Z396" i="43"/>
  <c r="Y396" i="43"/>
  <c r="X396" i="43"/>
  <c r="W396" i="43"/>
  <c r="V396" i="43"/>
  <c r="U396" i="43"/>
  <c r="T396" i="43"/>
  <c r="S396" i="43"/>
  <c r="R396" i="43"/>
  <c r="Q396" i="43"/>
  <c r="P396" i="43"/>
  <c r="O396" i="43"/>
  <c r="N396" i="43"/>
  <c r="M396" i="43"/>
  <c r="L396" i="43"/>
  <c r="K396" i="43"/>
  <c r="J396" i="43"/>
  <c r="I396" i="43"/>
  <c r="H396" i="43"/>
  <c r="CC395" i="43"/>
  <c r="CC394" i="43"/>
  <c r="CC393" i="43"/>
  <c r="CC392" i="43"/>
  <c r="CC391" i="43"/>
  <c r="CC390" i="43"/>
  <c r="CC389" i="43"/>
  <c r="CC388" i="43"/>
  <c r="CC387" i="43"/>
  <c r="CC386" i="43"/>
  <c r="CC385" i="43"/>
  <c r="CC384" i="43"/>
  <c r="CC383" i="43"/>
  <c r="CC382" i="43"/>
  <c r="CC381" i="43"/>
  <c r="CC380" i="43"/>
  <c r="CC379" i="43"/>
  <c r="CC378" i="43"/>
  <c r="CC377" i="43"/>
  <c r="CC376" i="43"/>
  <c r="CC375" i="43"/>
  <c r="CC374" i="43"/>
  <c r="CC373" i="43"/>
  <c r="CC372" i="43"/>
  <c r="CC371" i="43"/>
  <c r="CC370" i="43"/>
  <c r="CC369" i="43"/>
  <c r="CC368" i="43"/>
  <c r="CC367" i="43"/>
  <c r="CC366" i="43"/>
  <c r="CC365" i="43"/>
  <c r="CC364" i="43"/>
  <c r="CC363" i="43"/>
  <c r="CC362" i="43"/>
  <c r="CC361" i="43"/>
  <c r="CC360" i="43"/>
  <c r="CC359" i="43"/>
  <c r="CC358" i="43"/>
  <c r="CC357" i="43"/>
  <c r="CC356" i="43"/>
  <c r="CC355" i="43"/>
  <c r="CC354" i="43"/>
  <c r="CC353" i="43"/>
  <c r="CC352" i="43"/>
  <c r="CC351" i="43"/>
  <c r="CC350" i="43"/>
  <c r="CC349" i="43"/>
  <c r="CC348" i="43"/>
  <c r="CC347" i="43"/>
  <c r="CC346" i="43"/>
  <c r="CC396" i="43" s="1"/>
  <c r="CB345" i="43"/>
  <c r="CA345" i="43"/>
  <c r="BZ345" i="43"/>
  <c r="BY345" i="43"/>
  <c r="BX345" i="43"/>
  <c r="BW345" i="43"/>
  <c r="BV345" i="43"/>
  <c r="BU345" i="43"/>
  <c r="BT345" i="43"/>
  <c r="BS345" i="43"/>
  <c r="BR345" i="43"/>
  <c r="BQ345" i="43"/>
  <c r="BP345" i="43"/>
  <c r="BO345" i="43"/>
  <c r="BN345" i="43"/>
  <c r="BM345" i="43"/>
  <c r="BL345" i="43"/>
  <c r="BK345" i="43"/>
  <c r="BJ345" i="43"/>
  <c r="BI345" i="43"/>
  <c r="BH345" i="43"/>
  <c r="BG345" i="43"/>
  <c r="BF345" i="43"/>
  <c r="BE345" i="43"/>
  <c r="BD345" i="43"/>
  <c r="BC345" i="43"/>
  <c r="BB345" i="43"/>
  <c r="BA345" i="43"/>
  <c r="AZ345" i="43"/>
  <c r="AY345" i="43"/>
  <c r="AX345" i="43"/>
  <c r="AW345" i="43"/>
  <c r="AV345" i="43"/>
  <c r="AU345" i="43"/>
  <c r="AT345" i="43"/>
  <c r="AS345" i="43"/>
  <c r="AR345" i="43"/>
  <c r="AQ345" i="43"/>
  <c r="AP345" i="43"/>
  <c r="AO345" i="43"/>
  <c r="AN345" i="43"/>
  <c r="AM345" i="43"/>
  <c r="AL345" i="43"/>
  <c r="AK345" i="43"/>
  <c r="AJ345" i="43"/>
  <c r="AI345" i="43"/>
  <c r="AH345" i="43"/>
  <c r="AG345" i="43"/>
  <c r="AF345" i="43"/>
  <c r="AE345" i="43"/>
  <c r="AD345" i="43"/>
  <c r="AC345" i="43"/>
  <c r="AB345" i="43"/>
  <c r="AA345" i="43"/>
  <c r="Z345" i="43"/>
  <c r="Y345" i="43"/>
  <c r="X345" i="43"/>
  <c r="W345" i="43"/>
  <c r="V345" i="43"/>
  <c r="U345" i="43"/>
  <c r="T345" i="43"/>
  <c r="S345" i="43"/>
  <c r="R345" i="43"/>
  <c r="Q345" i="43"/>
  <c r="P345" i="43"/>
  <c r="O345" i="43"/>
  <c r="N345" i="43"/>
  <c r="M345" i="43"/>
  <c r="L345" i="43"/>
  <c r="K345" i="43"/>
  <c r="J345" i="43"/>
  <c r="I345" i="43"/>
  <c r="H345" i="43"/>
  <c r="CC344" i="43"/>
  <c r="CC343" i="43"/>
  <c r="CC342" i="43"/>
  <c r="CC341" i="43"/>
  <c r="CC340" i="43"/>
  <c r="CC339" i="43"/>
  <c r="CC338" i="43"/>
  <c r="CC337" i="43"/>
  <c r="CC336" i="43"/>
  <c r="CC335" i="43"/>
  <c r="CC334" i="43"/>
  <c r="CC345" i="43" s="1"/>
  <c r="CC333" i="43"/>
  <c r="CC332" i="43"/>
  <c r="CB331" i="43"/>
  <c r="CA331" i="43"/>
  <c r="BZ331" i="43"/>
  <c r="BY331" i="43"/>
  <c r="BX331" i="43"/>
  <c r="BW331" i="43"/>
  <c r="BV331" i="43"/>
  <c r="BU331" i="43"/>
  <c r="BT331" i="43"/>
  <c r="BS331" i="43"/>
  <c r="BR331" i="43"/>
  <c r="BQ331" i="43"/>
  <c r="BP331" i="43"/>
  <c r="BO331" i="43"/>
  <c r="BN331" i="43"/>
  <c r="BM331" i="43"/>
  <c r="BL331" i="43"/>
  <c r="BK331" i="43"/>
  <c r="BJ331" i="43"/>
  <c r="BI331" i="43"/>
  <c r="BH331" i="43"/>
  <c r="BG331" i="43"/>
  <c r="BF331" i="43"/>
  <c r="BE331" i="43"/>
  <c r="BD331" i="43"/>
  <c r="BC331" i="43"/>
  <c r="BB331" i="43"/>
  <c r="BA331" i="43"/>
  <c r="AZ331" i="43"/>
  <c r="AY331" i="43"/>
  <c r="AX331" i="43"/>
  <c r="AW331" i="43"/>
  <c r="AV331" i="43"/>
  <c r="AU331" i="43"/>
  <c r="AT331" i="43"/>
  <c r="AS331" i="43"/>
  <c r="AR331" i="43"/>
  <c r="AQ331" i="43"/>
  <c r="AP331" i="43"/>
  <c r="AO331" i="43"/>
  <c r="AN331" i="43"/>
  <c r="AM331" i="43"/>
  <c r="AL331" i="43"/>
  <c r="AK331" i="43"/>
  <c r="AJ331" i="43"/>
  <c r="AI331" i="43"/>
  <c r="AH331" i="43"/>
  <c r="AG331" i="43"/>
  <c r="AF331" i="43"/>
  <c r="AE331" i="43"/>
  <c r="AD331" i="43"/>
  <c r="AC331" i="43"/>
  <c r="AB331" i="43"/>
  <c r="AA331" i="43"/>
  <c r="Z331" i="43"/>
  <c r="Y331" i="43"/>
  <c r="X331" i="43"/>
  <c r="W331" i="43"/>
  <c r="V331" i="43"/>
  <c r="U331" i="43"/>
  <c r="T331" i="43"/>
  <c r="S331" i="43"/>
  <c r="R331" i="43"/>
  <c r="Q331" i="43"/>
  <c r="P331" i="43"/>
  <c r="O331" i="43"/>
  <c r="N331" i="43"/>
  <c r="M331" i="43"/>
  <c r="L331" i="43"/>
  <c r="K331" i="43"/>
  <c r="J331" i="43"/>
  <c r="I331" i="43"/>
  <c r="H331" i="43"/>
  <c r="CC330" i="43"/>
  <c r="CC331" i="43" s="1"/>
  <c r="CC329" i="43"/>
  <c r="CC328" i="43"/>
  <c r="CC327" i="43"/>
  <c r="CC326" i="43"/>
  <c r="CB325" i="43"/>
  <c r="CA325" i="43"/>
  <c r="BZ325" i="43"/>
  <c r="BY325" i="43"/>
  <c r="BX325" i="43"/>
  <c r="BW325" i="43"/>
  <c r="BV325" i="43"/>
  <c r="BU325" i="43"/>
  <c r="BT325" i="43"/>
  <c r="BS325" i="43"/>
  <c r="BR325" i="43"/>
  <c r="BQ325" i="43"/>
  <c r="BP325" i="43"/>
  <c r="BO325" i="43"/>
  <c r="BN325" i="43"/>
  <c r="BM325" i="43"/>
  <c r="BL325" i="43"/>
  <c r="BK325" i="43"/>
  <c r="BJ325" i="43"/>
  <c r="BI325" i="43"/>
  <c r="BH325" i="43"/>
  <c r="BG325" i="43"/>
  <c r="BF325" i="43"/>
  <c r="BE325" i="43"/>
  <c r="BD325" i="43"/>
  <c r="BC325" i="43"/>
  <c r="BB325" i="43"/>
  <c r="BA325" i="43"/>
  <c r="AZ325" i="43"/>
  <c r="AY325" i="43"/>
  <c r="AX325" i="43"/>
  <c r="AW325" i="43"/>
  <c r="AV325" i="43"/>
  <c r="AU325" i="43"/>
  <c r="AT325" i="43"/>
  <c r="AS325" i="43"/>
  <c r="AR325" i="43"/>
  <c r="AQ325" i="43"/>
  <c r="AP325" i="43"/>
  <c r="AO325" i="43"/>
  <c r="AN325" i="43"/>
  <c r="AM325" i="43"/>
  <c r="AL325" i="43"/>
  <c r="AK325" i="43"/>
  <c r="AJ325" i="43"/>
  <c r="AI325" i="43"/>
  <c r="AH325" i="43"/>
  <c r="AG325" i="43"/>
  <c r="AF325" i="43"/>
  <c r="AE325" i="43"/>
  <c r="AD325" i="43"/>
  <c r="AC325" i="43"/>
  <c r="AB325" i="43"/>
  <c r="AA325" i="43"/>
  <c r="Z325" i="43"/>
  <c r="Y325" i="43"/>
  <c r="X325" i="43"/>
  <c r="W325" i="43"/>
  <c r="V325" i="43"/>
  <c r="U325" i="43"/>
  <c r="T325" i="43"/>
  <c r="S325" i="43"/>
  <c r="R325" i="43"/>
  <c r="Q325" i="43"/>
  <c r="P325" i="43"/>
  <c r="O325" i="43"/>
  <c r="N325" i="43"/>
  <c r="M325" i="43"/>
  <c r="L325" i="43"/>
  <c r="K325" i="43"/>
  <c r="J325" i="43"/>
  <c r="I325" i="43"/>
  <c r="H325" i="43"/>
  <c r="CC324" i="43"/>
  <c r="CC323" i="43"/>
  <c r="CC322" i="43"/>
  <c r="CC321" i="43"/>
  <c r="CC320" i="43"/>
  <c r="CC319" i="43"/>
  <c r="CC318" i="43"/>
  <c r="CC317" i="43"/>
  <c r="CC316" i="43"/>
  <c r="CC315" i="43"/>
  <c r="CC314" i="43"/>
  <c r="CC313" i="43"/>
  <c r="CC312" i="43"/>
  <c r="CC311" i="43"/>
  <c r="CC310" i="43"/>
  <c r="CC309" i="43"/>
  <c r="CC308" i="43"/>
  <c r="CC307" i="43"/>
  <c r="CC306" i="43"/>
  <c r="CC305" i="43"/>
  <c r="CC304" i="43"/>
  <c r="CC303" i="43"/>
  <c r="CC302" i="43"/>
  <c r="CC301" i="43"/>
  <c r="CC300" i="43"/>
  <c r="CC299" i="43"/>
  <c r="CC298" i="43"/>
  <c r="CC297" i="43"/>
  <c r="CC296" i="43"/>
  <c r="CC295" i="43"/>
  <c r="CC294" i="43"/>
  <c r="CC293" i="43"/>
  <c r="CC292" i="43"/>
  <c r="CC291" i="43"/>
  <c r="CC290" i="43"/>
  <c r="CC289" i="43"/>
  <c r="CC288" i="43"/>
  <c r="CC287" i="43"/>
  <c r="CC286" i="43"/>
  <c r="CC285" i="43"/>
  <c r="CC284" i="43"/>
  <c r="CC325" i="43" s="1"/>
  <c r="CB283" i="43"/>
  <c r="CA283" i="43"/>
  <c r="BZ283" i="43"/>
  <c r="BY283" i="43"/>
  <c r="BX283" i="43"/>
  <c r="BW283" i="43"/>
  <c r="BV283" i="43"/>
  <c r="BU283" i="43"/>
  <c r="BT283" i="43"/>
  <c r="BS283" i="43"/>
  <c r="BR283" i="43"/>
  <c r="BQ283" i="43"/>
  <c r="BP283" i="43"/>
  <c r="BO283" i="43"/>
  <c r="BN283" i="43"/>
  <c r="BM283" i="43"/>
  <c r="BL283" i="43"/>
  <c r="BK283" i="43"/>
  <c r="BJ283" i="43"/>
  <c r="BI283" i="43"/>
  <c r="BH283" i="43"/>
  <c r="BG283" i="43"/>
  <c r="BF283" i="43"/>
  <c r="BE283" i="43"/>
  <c r="BD283" i="43"/>
  <c r="BC283" i="43"/>
  <c r="BB283" i="43"/>
  <c r="BA283" i="43"/>
  <c r="AZ283" i="43"/>
  <c r="AY283" i="43"/>
  <c r="AX283" i="43"/>
  <c r="AW283" i="43"/>
  <c r="AV283" i="43"/>
  <c r="AU283" i="43"/>
  <c r="AT283" i="43"/>
  <c r="AS283" i="43"/>
  <c r="AR283" i="43"/>
  <c r="AQ283" i="43"/>
  <c r="AP283" i="43"/>
  <c r="AO283" i="43"/>
  <c r="AN283" i="43"/>
  <c r="AM283" i="43"/>
  <c r="AL283" i="43"/>
  <c r="AK283" i="43"/>
  <c r="AJ283" i="43"/>
  <c r="AI283" i="43"/>
  <c r="AH283" i="43"/>
  <c r="AG283" i="43"/>
  <c r="AF283" i="43"/>
  <c r="AE283" i="43"/>
  <c r="AD283" i="43"/>
  <c r="AC283" i="43"/>
  <c r="AB283" i="43"/>
  <c r="AA283" i="43"/>
  <c r="Z283" i="43"/>
  <c r="Y283" i="43"/>
  <c r="X283" i="43"/>
  <c r="W283" i="43"/>
  <c r="V283" i="43"/>
  <c r="U283" i="43"/>
  <c r="T283" i="43"/>
  <c r="S283" i="43"/>
  <c r="R283" i="43"/>
  <c r="Q283" i="43"/>
  <c r="P283" i="43"/>
  <c r="O283" i="43"/>
  <c r="N283" i="43"/>
  <c r="M283" i="43"/>
  <c r="L283" i="43"/>
  <c r="K283" i="43"/>
  <c r="J283" i="43"/>
  <c r="I283" i="43"/>
  <c r="H283" i="43"/>
  <c r="CC282" i="43"/>
  <c r="CC281" i="43"/>
  <c r="CC280" i="43"/>
  <c r="CC279" i="43"/>
  <c r="CC278" i="43"/>
  <c r="CC277" i="43"/>
  <c r="CC276" i="43"/>
  <c r="CC275" i="43"/>
  <c r="CC274" i="43"/>
  <c r="CC273" i="43"/>
  <c r="CC272" i="43"/>
  <c r="CC271" i="43"/>
  <c r="CC270" i="43"/>
  <c r="CC269" i="43"/>
  <c r="CC268" i="43"/>
  <c r="CC267" i="43"/>
  <c r="CC266" i="43"/>
  <c r="CC265" i="43"/>
  <c r="CC264" i="43"/>
  <c r="CC263" i="43"/>
  <c r="CC262" i="43"/>
  <c r="CC261" i="43"/>
  <c r="CC260" i="43"/>
  <c r="CC283" i="43" s="1"/>
  <c r="CC259" i="43"/>
  <c r="CC258" i="43"/>
  <c r="CC257" i="43"/>
  <c r="CC256" i="43"/>
  <c r="CC255" i="43"/>
  <c r="CC254" i="43"/>
  <c r="CC253" i="43"/>
  <c r="CC252" i="43"/>
  <c r="CB251" i="43"/>
  <c r="CA251" i="43"/>
  <c r="BZ251" i="43"/>
  <c r="BY251" i="43"/>
  <c r="BX251" i="43"/>
  <c r="BW251" i="43"/>
  <c r="BV251" i="43"/>
  <c r="BU251" i="43"/>
  <c r="BT251" i="43"/>
  <c r="BS251" i="43"/>
  <c r="BR251" i="43"/>
  <c r="BQ251" i="43"/>
  <c r="BP251" i="43"/>
  <c r="BO251" i="43"/>
  <c r="BN251" i="43"/>
  <c r="BM251" i="43"/>
  <c r="BL251" i="43"/>
  <c r="BK251" i="43"/>
  <c r="BJ251" i="43"/>
  <c r="BI251" i="43"/>
  <c r="BH251" i="43"/>
  <c r="BG251" i="43"/>
  <c r="BF251" i="43"/>
  <c r="BE251" i="43"/>
  <c r="BD251" i="43"/>
  <c r="BC251" i="43"/>
  <c r="BB251" i="43"/>
  <c r="BA251" i="43"/>
  <c r="AZ251" i="43"/>
  <c r="AY251" i="43"/>
  <c r="AX251" i="43"/>
  <c r="AW251" i="43"/>
  <c r="AV251" i="43"/>
  <c r="AU251" i="43"/>
  <c r="AT251" i="43"/>
  <c r="AS251" i="43"/>
  <c r="AR251" i="43"/>
  <c r="AQ251" i="43"/>
  <c r="AP251" i="43"/>
  <c r="AO251" i="43"/>
  <c r="AN251" i="43"/>
  <c r="AM251" i="43"/>
  <c r="AL251" i="43"/>
  <c r="AK251" i="43"/>
  <c r="AJ251" i="43"/>
  <c r="AI251" i="43"/>
  <c r="AH251" i="43"/>
  <c r="AG251" i="43"/>
  <c r="AF251" i="43"/>
  <c r="AE251" i="43"/>
  <c r="AD251" i="43"/>
  <c r="AC251" i="43"/>
  <c r="AB251" i="43"/>
  <c r="AA251" i="43"/>
  <c r="Z251" i="43"/>
  <c r="Y251" i="43"/>
  <c r="X251" i="43"/>
  <c r="W251" i="43"/>
  <c r="V251" i="43"/>
  <c r="U251" i="43"/>
  <c r="T251" i="43"/>
  <c r="S251" i="43"/>
  <c r="R251" i="43"/>
  <c r="Q251" i="43"/>
  <c r="P251" i="43"/>
  <c r="O251" i="43"/>
  <c r="N251" i="43"/>
  <c r="M251" i="43"/>
  <c r="L251" i="43"/>
  <c r="K251" i="43"/>
  <c r="J251" i="43"/>
  <c r="I251" i="43"/>
  <c r="H251" i="43"/>
  <c r="CC250" i="43"/>
  <c r="CC249" i="43"/>
  <c r="CC248" i="43"/>
  <c r="CC247" i="43"/>
  <c r="CC246" i="43"/>
  <c r="CC245" i="43"/>
  <c r="CC244" i="43"/>
  <c r="CC243" i="43"/>
  <c r="CC242" i="43"/>
  <c r="CC241" i="43"/>
  <c r="CC240" i="43"/>
  <c r="CC239" i="43"/>
  <c r="CC238" i="43"/>
  <c r="CC237" i="43"/>
  <c r="CC236" i="43"/>
  <c r="CC235" i="43"/>
  <c r="CC234" i="43"/>
  <c r="CC233" i="43"/>
  <c r="CC232" i="43"/>
  <c r="CC231" i="43"/>
  <c r="CC230" i="43"/>
  <c r="CC229" i="43"/>
  <c r="CC228" i="43"/>
  <c r="CC227" i="43"/>
  <c r="CC226" i="43"/>
  <c r="CC225" i="43"/>
  <c r="CC251" i="43" s="1"/>
  <c r="CB224" i="43"/>
  <c r="CA224" i="43"/>
  <c r="BZ224" i="43"/>
  <c r="BY224" i="43"/>
  <c r="BX224" i="43"/>
  <c r="BW224" i="43"/>
  <c r="BV224" i="43"/>
  <c r="BU224" i="43"/>
  <c r="BT224" i="43"/>
  <c r="BS224" i="43"/>
  <c r="BR224" i="43"/>
  <c r="BQ224" i="43"/>
  <c r="BP224" i="43"/>
  <c r="BO224" i="43"/>
  <c r="BN224" i="43"/>
  <c r="BM224" i="43"/>
  <c r="BL224" i="43"/>
  <c r="BK224" i="43"/>
  <c r="BJ224" i="43"/>
  <c r="BI224" i="43"/>
  <c r="BH224" i="43"/>
  <c r="BG224" i="43"/>
  <c r="BF224" i="43"/>
  <c r="BE224" i="43"/>
  <c r="BD224" i="43"/>
  <c r="BC224" i="43"/>
  <c r="BB224" i="43"/>
  <c r="BA224" i="43"/>
  <c r="AZ224" i="43"/>
  <c r="AY224" i="43"/>
  <c r="AX224" i="43"/>
  <c r="AW224" i="43"/>
  <c r="AV224" i="43"/>
  <c r="AU224" i="43"/>
  <c r="AT224" i="43"/>
  <c r="AS224" i="43"/>
  <c r="AR224" i="43"/>
  <c r="AQ224" i="43"/>
  <c r="AP224" i="43"/>
  <c r="AO224" i="43"/>
  <c r="AN224" i="43"/>
  <c r="AM224" i="43"/>
  <c r="AL224" i="43"/>
  <c r="AK224" i="43"/>
  <c r="AJ224" i="43"/>
  <c r="AI224" i="43"/>
  <c r="AH224" i="43"/>
  <c r="AG224" i="43"/>
  <c r="AF224" i="43"/>
  <c r="AE224" i="43"/>
  <c r="AD224" i="43"/>
  <c r="AC224" i="43"/>
  <c r="AB224" i="43"/>
  <c r="AA224" i="43"/>
  <c r="Z224" i="43"/>
  <c r="Y224" i="43"/>
  <c r="X224" i="43"/>
  <c r="W224" i="43"/>
  <c r="V224" i="43"/>
  <c r="U224" i="43"/>
  <c r="T224" i="43"/>
  <c r="S224" i="43"/>
  <c r="R224" i="43"/>
  <c r="Q224" i="43"/>
  <c r="P224" i="43"/>
  <c r="O224" i="43"/>
  <c r="N224" i="43"/>
  <c r="M224" i="43"/>
  <c r="L224" i="43"/>
  <c r="K224" i="43"/>
  <c r="J224" i="43"/>
  <c r="I224" i="43"/>
  <c r="H224" i="43"/>
  <c r="CC223" i="43"/>
  <c r="CC222" i="43"/>
  <c r="CC221" i="43"/>
  <c r="CC220" i="43"/>
  <c r="CC219" i="43"/>
  <c r="CC218" i="43"/>
  <c r="CC224" i="43" s="1"/>
  <c r="CB217" i="43"/>
  <c r="CA217" i="43"/>
  <c r="BZ217" i="43"/>
  <c r="BY217" i="43"/>
  <c r="BX217" i="43"/>
  <c r="BW217" i="43"/>
  <c r="BV217" i="43"/>
  <c r="BU217" i="43"/>
  <c r="BT217" i="43"/>
  <c r="BS217" i="43"/>
  <c r="BR217" i="43"/>
  <c r="BQ217" i="43"/>
  <c r="BP217" i="43"/>
  <c r="BO217" i="43"/>
  <c r="BN217" i="43"/>
  <c r="BM217" i="43"/>
  <c r="BL217" i="43"/>
  <c r="BK217" i="43"/>
  <c r="BJ217" i="43"/>
  <c r="BI217" i="43"/>
  <c r="BH217" i="43"/>
  <c r="BG217" i="43"/>
  <c r="BF217" i="43"/>
  <c r="BE217" i="43"/>
  <c r="BD217" i="43"/>
  <c r="BC217" i="43"/>
  <c r="BB217" i="43"/>
  <c r="BA217" i="43"/>
  <c r="AZ217" i="43"/>
  <c r="AY217" i="43"/>
  <c r="AX217" i="43"/>
  <c r="AW217" i="43"/>
  <c r="AV217" i="43"/>
  <c r="AU217" i="43"/>
  <c r="AT217" i="43"/>
  <c r="AS217" i="43"/>
  <c r="AR217" i="43"/>
  <c r="AQ217" i="43"/>
  <c r="AP217" i="43"/>
  <c r="AO217" i="43"/>
  <c r="AN217" i="43"/>
  <c r="AM217" i="43"/>
  <c r="AL217" i="43"/>
  <c r="AK217" i="43"/>
  <c r="AJ217" i="43"/>
  <c r="AI217" i="43"/>
  <c r="AH217" i="43"/>
  <c r="AG217" i="43"/>
  <c r="AF217" i="43"/>
  <c r="AE217" i="43"/>
  <c r="AD217" i="43"/>
  <c r="AC217" i="43"/>
  <c r="AB217" i="43"/>
  <c r="AA217" i="43"/>
  <c r="Z217" i="43"/>
  <c r="Y217" i="43"/>
  <c r="X217" i="43"/>
  <c r="W217" i="43"/>
  <c r="V217" i="43"/>
  <c r="U217" i="43"/>
  <c r="T217" i="43"/>
  <c r="S217" i="43"/>
  <c r="R217" i="43"/>
  <c r="Q217" i="43"/>
  <c r="P217" i="43"/>
  <c r="O217" i="43"/>
  <c r="N217" i="43"/>
  <c r="M217" i="43"/>
  <c r="L217" i="43"/>
  <c r="K217" i="43"/>
  <c r="J217" i="43"/>
  <c r="I217" i="43"/>
  <c r="H217" i="43"/>
  <c r="CC216" i="43"/>
  <c r="CC215" i="43"/>
  <c r="CC214" i="43"/>
  <c r="CC213" i="43"/>
  <c r="CC212" i="43"/>
  <c r="CC211" i="43"/>
  <c r="CC210" i="43"/>
  <c r="CC209" i="43"/>
  <c r="CC208" i="43"/>
  <c r="CC207" i="43"/>
  <c r="CC206" i="43"/>
  <c r="CC205" i="43"/>
  <c r="CC204" i="43"/>
  <c r="CC203" i="43"/>
  <c r="CC202" i="43"/>
  <c r="CC201" i="43"/>
  <c r="CC200" i="43"/>
  <c r="CC199" i="43"/>
  <c r="CC198" i="43"/>
  <c r="CC197" i="43"/>
  <c r="CC196" i="43"/>
  <c r="CC217" i="43" s="1"/>
  <c r="CB195" i="43"/>
  <c r="CA195" i="43"/>
  <c r="BZ195" i="43"/>
  <c r="BY195" i="43"/>
  <c r="BX195" i="43"/>
  <c r="BW195" i="43"/>
  <c r="BV195" i="43"/>
  <c r="BU195" i="43"/>
  <c r="BT195" i="43"/>
  <c r="BS195" i="43"/>
  <c r="BR195" i="43"/>
  <c r="BQ195" i="43"/>
  <c r="BP195" i="43"/>
  <c r="BO195" i="43"/>
  <c r="BN195" i="43"/>
  <c r="BM195" i="43"/>
  <c r="BL195" i="43"/>
  <c r="BK195" i="43"/>
  <c r="BJ195" i="43"/>
  <c r="BI195" i="43"/>
  <c r="BH195" i="43"/>
  <c r="BG195" i="43"/>
  <c r="BF195" i="43"/>
  <c r="BE195" i="43"/>
  <c r="BD195" i="43"/>
  <c r="BC195" i="43"/>
  <c r="BB195" i="43"/>
  <c r="BA195" i="43"/>
  <c r="AZ195" i="43"/>
  <c r="AY195" i="43"/>
  <c r="AX195" i="43"/>
  <c r="AW195" i="43"/>
  <c r="AV195" i="43"/>
  <c r="AU195" i="43"/>
  <c r="AT195" i="43"/>
  <c r="AS195" i="43"/>
  <c r="AR195" i="43"/>
  <c r="AQ195" i="43"/>
  <c r="AP195" i="43"/>
  <c r="AO195" i="43"/>
  <c r="AN195" i="43"/>
  <c r="AM195" i="43"/>
  <c r="AL195" i="43"/>
  <c r="AK195" i="43"/>
  <c r="AJ195" i="43"/>
  <c r="AI195" i="43"/>
  <c r="AH195" i="43"/>
  <c r="AG195" i="43"/>
  <c r="AF195" i="43"/>
  <c r="AE195" i="43"/>
  <c r="AD195" i="43"/>
  <c r="AC195" i="43"/>
  <c r="AB195" i="43"/>
  <c r="AA195" i="43"/>
  <c r="Z195" i="43"/>
  <c r="Y195" i="43"/>
  <c r="X195" i="43"/>
  <c r="W195" i="43"/>
  <c r="V195" i="43"/>
  <c r="U195" i="43"/>
  <c r="T195" i="43"/>
  <c r="S195" i="43"/>
  <c r="R195" i="43"/>
  <c r="Q195" i="43"/>
  <c r="P195" i="43"/>
  <c r="O195" i="43"/>
  <c r="N195" i="43"/>
  <c r="M195" i="43"/>
  <c r="L195" i="43"/>
  <c r="K195" i="43"/>
  <c r="J195" i="43"/>
  <c r="I195" i="43"/>
  <c r="H195" i="43"/>
  <c r="CC194" i="43"/>
  <c r="CC195" i="43" s="1"/>
  <c r="CC193" i="43"/>
  <c r="CB193" i="43"/>
  <c r="CA193" i="43"/>
  <c r="BZ193" i="43"/>
  <c r="BY193" i="43"/>
  <c r="BX193" i="43"/>
  <c r="BW193" i="43"/>
  <c r="BV193" i="43"/>
  <c r="BU193" i="43"/>
  <c r="BT193" i="43"/>
  <c r="BS193" i="43"/>
  <c r="BR193" i="43"/>
  <c r="BQ193" i="43"/>
  <c r="BP193" i="43"/>
  <c r="BO193" i="43"/>
  <c r="BN193" i="43"/>
  <c r="BM193" i="43"/>
  <c r="BL193" i="43"/>
  <c r="BK193" i="43"/>
  <c r="BJ193" i="43"/>
  <c r="BI193" i="43"/>
  <c r="BH193" i="43"/>
  <c r="BG193" i="43"/>
  <c r="BF193" i="43"/>
  <c r="BE193" i="43"/>
  <c r="BD193" i="43"/>
  <c r="BC193" i="43"/>
  <c r="BB193" i="43"/>
  <c r="BA193" i="43"/>
  <c r="AZ193" i="43"/>
  <c r="AY193" i="43"/>
  <c r="AX193" i="43"/>
  <c r="AW193" i="43"/>
  <c r="AV193" i="43"/>
  <c r="AU193" i="43"/>
  <c r="AT193" i="43"/>
  <c r="AS193" i="43"/>
  <c r="AR193" i="43"/>
  <c r="AQ193" i="43"/>
  <c r="AP193" i="43"/>
  <c r="AO193" i="43"/>
  <c r="AN193" i="43"/>
  <c r="AM193" i="43"/>
  <c r="AL193" i="43"/>
  <c r="AK193" i="43"/>
  <c r="AJ193" i="43"/>
  <c r="AI193" i="43"/>
  <c r="AH193" i="43"/>
  <c r="AG193" i="43"/>
  <c r="AF193" i="43"/>
  <c r="AE193" i="43"/>
  <c r="AD193" i="43"/>
  <c r="AC193" i="43"/>
  <c r="AB193" i="43"/>
  <c r="AA193" i="43"/>
  <c r="Z193" i="43"/>
  <c r="Y193" i="43"/>
  <c r="X193" i="43"/>
  <c r="W193" i="43"/>
  <c r="V193" i="43"/>
  <c r="U193" i="43"/>
  <c r="T193" i="43"/>
  <c r="S193" i="43"/>
  <c r="R193" i="43"/>
  <c r="Q193" i="43"/>
  <c r="P193" i="43"/>
  <c r="O193" i="43"/>
  <c r="N193" i="43"/>
  <c r="M193" i="43"/>
  <c r="L193" i="43"/>
  <c r="K193" i="43"/>
  <c r="J193" i="43"/>
  <c r="I193" i="43"/>
  <c r="H193" i="43"/>
  <c r="CC192" i="43"/>
  <c r="CB191" i="43"/>
  <c r="CA191" i="43"/>
  <c r="BZ191" i="43"/>
  <c r="BY191" i="43"/>
  <c r="BX191" i="43"/>
  <c r="BW191" i="43"/>
  <c r="BV191" i="43"/>
  <c r="BU191" i="43"/>
  <c r="BT191" i="43"/>
  <c r="BS191" i="43"/>
  <c r="BR191" i="43"/>
  <c r="BQ191" i="43"/>
  <c r="BP191" i="43"/>
  <c r="BO191" i="43"/>
  <c r="BN191" i="43"/>
  <c r="BM191" i="43"/>
  <c r="BL191" i="43"/>
  <c r="BK191" i="43"/>
  <c r="BJ191" i="43"/>
  <c r="BI191" i="43"/>
  <c r="BH191" i="43"/>
  <c r="BG191" i="43"/>
  <c r="BF191" i="43"/>
  <c r="BE191" i="43"/>
  <c r="BD191" i="43"/>
  <c r="BC191" i="43"/>
  <c r="BB191" i="43"/>
  <c r="BA191" i="43"/>
  <c r="AZ191" i="43"/>
  <c r="AY191" i="43"/>
  <c r="AX191" i="43"/>
  <c r="AW191" i="43"/>
  <c r="AV191" i="43"/>
  <c r="AU191" i="43"/>
  <c r="AT191" i="43"/>
  <c r="AS191" i="43"/>
  <c r="AR191" i="43"/>
  <c r="AQ191" i="43"/>
  <c r="AP191" i="43"/>
  <c r="AO191" i="43"/>
  <c r="AN191" i="43"/>
  <c r="AM191" i="43"/>
  <c r="AL191" i="43"/>
  <c r="AK191" i="43"/>
  <c r="AJ191" i="43"/>
  <c r="AI191" i="43"/>
  <c r="AH191" i="43"/>
  <c r="AG191" i="43"/>
  <c r="AF191" i="43"/>
  <c r="AE191" i="43"/>
  <c r="AD191" i="43"/>
  <c r="AC191" i="43"/>
  <c r="AB191" i="43"/>
  <c r="AA191" i="43"/>
  <c r="Z191" i="43"/>
  <c r="Y191" i="43"/>
  <c r="X191" i="43"/>
  <c r="W191" i="43"/>
  <c r="V191" i="43"/>
  <c r="U191" i="43"/>
  <c r="T191" i="43"/>
  <c r="S191" i="43"/>
  <c r="R191" i="43"/>
  <c r="Q191" i="43"/>
  <c r="P191" i="43"/>
  <c r="O191" i="43"/>
  <c r="N191" i="43"/>
  <c r="M191" i="43"/>
  <c r="L191" i="43"/>
  <c r="K191" i="43"/>
  <c r="J191" i="43"/>
  <c r="I191" i="43"/>
  <c r="H191" i="43"/>
  <c r="CC190" i="43"/>
  <c r="CC189" i="43"/>
  <c r="CC188" i="43"/>
  <c r="CC191" i="43" s="1"/>
  <c r="CC187" i="43"/>
  <c r="CB187" i="43"/>
  <c r="CA187" i="43"/>
  <c r="BZ187" i="43"/>
  <c r="BY187" i="43"/>
  <c r="BX187" i="43"/>
  <c r="BW187" i="43"/>
  <c r="BV187" i="43"/>
  <c r="BU187" i="43"/>
  <c r="BT187" i="43"/>
  <c r="BS187" i="43"/>
  <c r="BR187" i="43"/>
  <c r="BQ187" i="43"/>
  <c r="BP187" i="43"/>
  <c r="BO187" i="43"/>
  <c r="BN187" i="43"/>
  <c r="BM187" i="43"/>
  <c r="BL187" i="43"/>
  <c r="BK187" i="43"/>
  <c r="BJ187" i="43"/>
  <c r="BI187" i="43"/>
  <c r="BH187" i="43"/>
  <c r="BG187" i="43"/>
  <c r="BF187" i="43"/>
  <c r="BE187" i="43"/>
  <c r="BD187" i="43"/>
  <c r="BC187" i="43"/>
  <c r="BB187" i="43"/>
  <c r="BA187" i="43"/>
  <c r="AZ187" i="43"/>
  <c r="AY187" i="43"/>
  <c r="AX187" i="43"/>
  <c r="AW187" i="43"/>
  <c r="AV187" i="43"/>
  <c r="AU187" i="43"/>
  <c r="AT187" i="43"/>
  <c r="AS187" i="43"/>
  <c r="AR187" i="43"/>
  <c r="AQ187" i="43"/>
  <c r="AP187" i="43"/>
  <c r="AO187" i="43"/>
  <c r="AN187" i="43"/>
  <c r="AM187" i="43"/>
  <c r="AL187" i="43"/>
  <c r="AK187" i="43"/>
  <c r="AJ187" i="43"/>
  <c r="AI187" i="43"/>
  <c r="AH187" i="43"/>
  <c r="AG187" i="43"/>
  <c r="AF187" i="43"/>
  <c r="AE187" i="43"/>
  <c r="AD187" i="43"/>
  <c r="AC187" i="43"/>
  <c r="AB187" i="43"/>
  <c r="AA187" i="43"/>
  <c r="Z187" i="43"/>
  <c r="Y187" i="43"/>
  <c r="X187" i="43"/>
  <c r="W187" i="43"/>
  <c r="V187" i="43"/>
  <c r="U187" i="43"/>
  <c r="T187" i="43"/>
  <c r="S187" i="43"/>
  <c r="R187" i="43"/>
  <c r="Q187" i="43"/>
  <c r="P187" i="43"/>
  <c r="O187" i="43"/>
  <c r="N187" i="43"/>
  <c r="M187" i="43"/>
  <c r="L187" i="43"/>
  <c r="K187" i="43"/>
  <c r="J187" i="43"/>
  <c r="I187" i="43"/>
  <c r="H187" i="43"/>
  <c r="CC186" i="43"/>
  <c r="CC184" i="43"/>
  <c r="CB184" i="43"/>
  <c r="CA184" i="43"/>
  <c r="BZ184" i="43"/>
  <c r="BY184" i="43"/>
  <c r="BX184" i="43"/>
  <c r="BW184" i="43"/>
  <c r="BW185" i="43" s="1"/>
  <c r="BW472" i="43" s="1"/>
  <c r="BW473" i="43" s="1"/>
  <c r="BV184" i="43"/>
  <c r="BV185" i="43" s="1"/>
  <c r="BV472" i="43" s="1"/>
  <c r="BV473" i="43" s="1"/>
  <c r="BU184" i="43"/>
  <c r="BT184" i="43"/>
  <c r="BS184" i="43"/>
  <c r="BR184" i="43"/>
  <c r="BQ184" i="43"/>
  <c r="BP184" i="43"/>
  <c r="BO184" i="43"/>
  <c r="BN184" i="43"/>
  <c r="BM184" i="43"/>
  <c r="BL184" i="43"/>
  <c r="BK184" i="43"/>
  <c r="BK185" i="43" s="1"/>
  <c r="BK472" i="43" s="1"/>
  <c r="BK473" i="43" s="1"/>
  <c r="BJ184" i="43"/>
  <c r="BJ185" i="43" s="1"/>
  <c r="BJ472" i="43" s="1"/>
  <c r="BJ473" i="43" s="1"/>
  <c r="BI184" i="43"/>
  <c r="BH184" i="43"/>
  <c r="BG184" i="43"/>
  <c r="BF184" i="43"/>
  <c r="BE184" i="43"/>
  <c r="BD184" i="43"/>
  <c r="BC184" i="43"/>
  <c r="BB184" i="43"/>
  <c r="BA184" i="43"/>
  <c r="AZ184" i="43"/>
  <c r="AY184" i="43"/>
  <c r="AY185" i="43" s="1"/>
  <c r="AY472" i="43" s="1"/>
  <c r="AY473" i="43" s="1"/>
  <c r="AX184" i="43"/>
  <c r="AX185" i="43" s="1"/>
  <c r="AX472" i="43" s="1"/>
  <c r="AX473" i="43" s="1"/>
  <c r="AW184" i="43"/>
  <c r="AV184" i="43"/>
  <c r="AU184" i="43"/>
  <c r="AT184" i="43"/>
  <c r="AS184" i="43"/>
  <c r="AR184" i="43"/>
  <c r="AQ184" i="43"/>
  <c r="AP184" i="43"/>
  <c r="AO184" i="43"/>
  <c r="AN184" i="43"/>
  <c r="AM184" i="43"/>
  <c r="AM185" i="43" s="1"/>
  <c r="AM472" i="43" s="1"/>
  <c r="AM473" i="43" s="1"/>
  <c r="AL184" i="43"/>
  <c r="AL185" i="43" s="1"/>
  <c r="AL472" i="43" s="1"/>
  <c r="AL473" i="43" s="1"/>
  <c r="AK184" i="43"/>
  <c r="AJ184" i="43"/>
  <c r="AI184" i="43"/>
  <c r="AH184" i="43"/>
  <c r="AG184" i="43"/>
  <c r="AF184" i="43"/>
  <c r="AE184" i="43"/>
  <c r="AD184" i="43"/>
  <c r="AC184" i="43"/>
  <c r="AB184" i="43"/>
  <c r="AA184" i="43"/>
  <c r="AA185" i="43" s="1"/>
  <c r="AA472" i="43" s="1"/>
  <c r="AA473" i="43" s="1"/>
  <c r="Z184" i="43"/>
  <c r="Z185" i="43" s="1"/>
  <c r="Z472" i="43" s="1"/>
  <c r="Z473" i="43" s="1"/>
  <c r="Y184" i="43"/>
  <c r="X184" i="43"/>
  <c r="W184" i="43"/>
  <c r="V184" i="43"/>
  <c r="U184" i="43"/>
  <c r="T184" i="43"/>
  <c r="S184" i="43"/>
  <c r="R184" i="43"/>
  <c r="Q184" i="43"/>
  <c r="P184" i="43"/>
  <c r="O184" i="43"/>
  <c r="O185" i="43" s="1"/>
  <c r="O472" i="43" s="1"/>
  <c r="O473" i="43" s="1"/>
  <c r="N184" i="43"/>
  <c r="N185" i="43" s="1"/>
  <c r="N472" i="43" s="1"/>
  <c r="N473" i="43" s="1"/>
  <c r="M184" i="43"/>
  <c r="L184" i="43"/>
  <c r="K184" i="43"/>
  <c r="J184" i="43"/>
  <c r="I184" i="43"/>
  <c r="H184" i="43"/>
  <c r="CC183" i="43"/>
  <c r="CC182" i="43"/>
  <c r="CC181" i="43"/>
  <c r="CC180" i="43"/>
  <c r="CC179" i="43"/>
  <c r="CB178" i="43"/>
  <c r="CA178" i="43"/>
  <c r="BZ178" i="43"/>
  <c r="BZ185" i="43" s="1"/>
  <c r="BY178" i="43"/>
  <c r="BY185" i="43" s="1"/>
  <c r="BY472" i="43" s="1"/>
  <c r="BY473" i="43" s="1"/>
  <c r="BX178" i="43"/>
  <c r="BX185" i="43" s="1"/>
  <c r="BW178" i="43"/>
  <c r="BV178" i="43"/>
  <c r="BU178" i="43"/>
  <c r="BT178" i="43"/>
  <c r="BS178" i="43"/>
  <c r="BS185" i="43" s="1"/>
  <c r="BS472" i="43" s="1"/>
  <c r="BS473" i="43" s="1"/>
  <c r="BR178" i="43"/>
  <c r="BR185" i="43" s="1"/>
  <c r="BR472" i="43" s="1"/>
  <c r="BR473" i="43" s="1"/>
  <c r="BQ178" i="43"/>
  <c r="BQ185" i="43" s="1"/>
  <c r="BQ472" i="43" s="1"/>
  <c r="BQ473" i="43" s="1"/>
  <c r="BP178" i="43"/>
  <c r="BO178" i="43"/>
  <c r="BN178" i="43"/>
  <c r="BN185" i="43" s="1"/>
  <c r="BM178" i="43"/>
  <c r="BM185" i="43" s="1"/>
  <c r="BM472" i="43" s="1"/>
  <c r="BM473" i="43" s="1"/>
  <c r="BL178" i="43"/>
  <c r="BL185" i="43" s="1"/>
  <c r="BK178" i="43"/>
  <c r="BJ178" i="43"/>
  <c r="BI178" i="43"/>
  <c r="BH178" i="43"/>
  <c r="BG178" i="43"/>
  <c r="BG185" i="43" s="1"/>
  <c r="BG472" i="43" s="1"/>
  <c r="BG473" i="43" s="1"/>
  <c r="BF178" i="43"/>
  <c r="BF185" i="43" s="1"/>
  <c r="BF472" i="43" s="1"/>
  <c r="BF473" i="43" s="1"/>
  <c r="BE178" i="43"/>
  <c r="BE185" i="43" s="1"/>
  <c r="BE472" i="43" s="1"/>
  <c r="BE473" i="43" s="1"/>
  <c r="BD178" i="43"/>
  <c r="BC178" i="43"/>
  <c r="BB178" i="43"/>
  <c r="BB185" i="43" s="1"/>
  <c r="BA178" i="43"/>
  <c r="BA185" i="43" s="1"/>
  <c r="BA472" i="43" s="1"/>
  <c r="BA473" i="43" s="1"/>
  <c r="AZ178" i="43"/>
  <c r="AZ185" i="43" s="1"/>
  <c r="AY178" i="43"/>
  <c r="AX178" i="43"/>
  <c r="AW178" i="43"/>
  <c r="AV178" i="43"/>
  <c r="AU178" i="43"/>
  <c r="AU185" i="43" s="1"/>
  <c r="AU472" i="43" s="1"/>
  <c r="AU473" i="43" s="1"/>
  <c r="AT178" i="43"/>
  <c r="AT185" i="43" s="1"/>
  <c r="AT472" i="43" s="1"/>
  <c r="AT473" i="43" s="1"/>
  <c r="AS178" i="43"/>
  <c r="AS185" i="43" s="1"/>
  <c r="AS472" i="43" s="1"/>
  <c r="AS473" i="43" s="1"/>
  <c r="AR178" i="43"/>
  <c r="AQ178" i="43"/>
  <c r="AP178" i="43"/>
  <c r="AP185" i="43" s="1"/>
  <c r="AO178" i="43"/>
  <c r="AO185" i="43" s="1"/>
  <c r="AO472" i="43" s="1"/>
  <c r="AO473" i="43" s="1"/>
  <c r="AN178" i="43"/>
  <c r="AN185" i="43" s="1"/>
  <c r="AM178" i="43"/>
  <c r="AL178" i="43"/>
  <c r="AK178" i="43"/>
  <c r="AJ178" i="43"/>
  <c r="AI178" i="43"/>
  <c r="AI185" i="43" s="1"/>
  <c r="AI472" i="43" s="1"/>
  <c r="AI473" i="43" s="1"/>
  <c r="AH178" i="43"/>
  <c r="AH185" i="43" s="1"/>
  <c r="AH472" i="43" s="1"/>
  <c r="AH473" i="43" s="1"/>
  <c r="AG178" i="43"/>
  <c r="AG185" i="43" s="1"/>
  <c r="AG472" i="43" s="1"/>
  <c r="AG473" i="43" s="1"/>
  <c r="AF178" i="43"/>
  <c r="AE178" i="43"/>
  <c r="AD178" i="43"/>
  <c r="AD185" i="43" s="1"/>
  <c r="AC178" i="43"/>
  <c r="AC185" i="43" s="1"/>
  <c r="AC472" i="43" s="1"/>
  <c r="AC473" i="43" s="1"/>
  <c r="AB178" i="43"/>
  <c r="AB185" i="43" s="1"/>
  <c r="AA178" i="43"/>
  <c r="Z178" i="43"/>
  <c r="Y178" i="43"/>
  <c r="X178" i="43"/>
  <c r="W178" i="43"/>
  <c r="W185" i="43" s="1"/>
  <c r="W472" i="43" s="1"/>
  <c r="W473" i="43" s="1"/>
  <c r="V178" i="43"/>
  <c r="V185" i="43" s="1"/>
  <c r="V472" i="43" s="1"/>
  <c r="V473" i="43" s="1"/>
  <c r="U178" i="43"/>
  <c r="U185" i="43" s="1"/>
  <c r="U472" i="43" s="1"/>
  <c r="U473" i="43" s="1"/>
  <c r="T178" i="43"/>
  <c r="S178" i="43"/>
  <c r="R178" i="43"/>
  <c r="R185" i="43" s="1"/>
  <c r="Q178" i="43"/>
  <c r="Q185" i="43" s="1"/>
  <c r="Q472" i="43" s="1"/>
  <c r="Q473" i="43" s="1"/>
  <c r="P178" i="43"/>
  <c r="P185" i="43" s="1"/>
  <c r="O178" i="43"/>
  <c r="N178" i="43"/>
  <c r="M178" i="43"/>
  <c r="L178" i="43"/>
  <c r="K178" i="43"/>
  <c r="K185" i="43" s="1"/>
  <c r="K472" i="43" s="1"/>
  <c r="K473" i="43" s="1"/>
  <c r="J178" i="43"/>
  <c r="J185" i="43" s="1"/>
  <c r="J472" i="43" s="1"/>
  <c r="J473" i="43" s="1"/>
  <c r="I178" i="43"/>
  <c r="I185" i="43" s="1"/>
  <c r="I472" i="43" s="1"/>
  <c r="I473" i="43" s="1"/>
  <c r="H178" i="43"/>
  <c r="CC177" i="43"/>
  <c r="CC176" i="43"/>
  <c r="CC175" i="43"/>
  <c r="CC174" i="43"/>
  <c r="CC178" i="43" s="1"/>
  <c r="CC173" i="43"/>
  <c r="CC172" i="43"/>
  <c r="CC171" i="43"/>
  <c r="CC170" i="43"/>
  <c r="CB169" i="43"/>
  <c r="CB185" i="43" s="1"/>
  <c r="CB472" i="43" s="1"/>
  <c r="CB473" i="43" s="1"/>
  <c r="CA169" i="43"/>
  <c r="BZ169" i="43"/>
  <c r="BY169" i="43"/>
  <c r="BX169" i="43"/>
  <c r="BW169" i="43"/>
  <c r="BV169" i="43"/>
  <c r="BU169" i="43"/>
  <c r="BU185" i="43" s="1"/>
  <c r="BT169" i="43"/>
  <c r="BS169" i="43"/>
  <c r="BR169" i="43"/>
  <c r="BQ169" i="43"/>
  <c r="BP169" i="43"/>
  <c r="BP185" i="43" s="1"/>
  <c r="BP472" i="43" s="1"/>
  <c r="BP473" i="43" s="1"/>
  <c r="BO169" i="43"/>
  <c r="BN169" i="43"/>
  <c r="BM169" i="43"/>
  <c r="BL169" i="43"/>
  <c r="BK169" i="43"/>
  <c r="BJ169" i="43"/>
  <c r="BI169" i="43"/>
  <c r="BI185" i="43" s="1"/>
  <c r="BH169" i="43"/>
  <c r="BG169" i="43"/>
  <c r="BF169" i="43"/>
  <c r="BE169" i="43"/>
  <c r="BD169" i="43"/>
  <c r="BD185" i="43" s="1"/>
  <c r="BD472" i="43" s="1"/>
  <c r="BD473" i="43" s="1"/>
  <c r="BC169" i="43"/>
  <c r="BB169" i="43"/>
  <c r="BA169" i="43"/>
  <c r="AZ169" i="43"/>
  <c r="AY169" i="43"/>
  <c r="AX169" i="43"/>
  <c r="AW169" i="43"/>
  <c r="AW185" i="43" s="1"/>
  <c r="AV169" i="43"/>
  <c r="AU169" i="43"/>
  <c r="AT169" i="43"/>
  <c r="AS169" i="43"/>
  <c r="AR169" i="43"/>
  <c r="AR185" i="43" s="1"/>
  <c r="AR472" i="43" s="1"/>
  <c r="AR473" i="43" s="1"/>
  <c r="AQ169" i="43"/>
  <c r="AP169" i="43"/>
  <c r="AO169" i="43"/>
  <c r="AN169" i="43"/>
  <c r="AM169" i="43"/>
  <c r="AL169" i="43"/>
  <c r="AK169" i="43"/>
  <c r="AK185" i="43" s="1"/>
  <c r="AJ169" i="43"/>
  <c r="AI169" i="43"/>
  <c r="AH169" i="43"/>
  <c r="AG169" i="43"/>
  <c r="AF169" i="43"/>
  <c r="AF185" i="43" s="1"/>
  <c r="AF472" i="43" s="1"/>
  <c r="AF473" i="43" s="1"/>
  <c r="AE169" i="43"/>
  <c r="AD169" i="43"/>
  <c r="AC169" i="43"/>
  <c r="AB169" i="43"/>
  <c r="AA169" i="43"/>
  <c r="Z169" i="43"/>
  <c r="Y169" i="43"/>
  <c r="Y185" i="43" s="1"/>
  <c r="X169" i="43"/>
  <c r="W169" i="43"/>
  <c r="V169" i="43"/>
  <c r="U169" i="43"/>
  <c r="T169" i="43"/>
  <c r="T185" i="43" s="1"/>
  <c r="T472" i="43" s="1"/>
  <c r="T473" i="43" s="1"/>
  <c r="S169" i="43"/>
  <c r="R169" i="43"/>
  <c r="Q169" i="43"/>
  <c r="P169" i="43"/>
  <c r="O169" i="43"/>
  <c r="N169" i="43"/>
  <c r="M169" i="43"/>
  <c r="M185" i="43" s="1"/>
  <c r="L169" i="43"/>
  <c r="K169" i="43"/>
  <c r="J169" i="43"/>
  <c r="I169" i="43"/>
  <c r="H169" i="43"/>
  <c r="H185" i="43" s="1"/>
  <c r="H472" i="43" s="1"/>
  <c r="H473" i="43" s="1"/>
  <c r="CC168" i="43"/>
  <c r="CC167" i="43"/>
  <c r="CC166" i="43"/>
  <c r="CC165" i="43"/>
  <c r="CC164" i="43"/>
  <c r="CC163" i="43"/>
  <c r="CC162" i="43"/>
  <c r="CC161" i="43"/>
  <c r="CC160" i="43"/>
  <c r="CC159" i="43"/>
  <c r="CC158" i="43"/>
  <c r="CC157" i="43"/>
  <c r="CC156" i="43"/>
  <c r="CC155" i="43"/>
  <c r="CC154" i="43"/>
  <c r="CC153" i="43"/>
  <c r="CC152" i="43"/>
  <c r="CC151" i="43"/>
  <c r="CC150" i="43"/>
  <c r="CC149" i="43"/>
  <c r="CC148" i="43"/>
  <c r="CC147" i="43"/>
  <c r="CC146" i="43"/>
  <c r="CC145" i="43"/>
  <c r="CC144" i="43"/>
  <c r="CC143" i="43"/>
  <c r="CC142" i="43"/>
  <c r="CC141" i="43"/>
  <c r="CC140" i="43"/>
  <c r="CC139" i="43"/>
  <c r="CC138" i="43"/>
  <c r="CC137" i="43"/>
  <c r="CC136" i="43"/>
  <c r="CC135" i="43"/>
  <c r="CC134" i="43"/>
  <c r="CC133" i="43"/>
  <c r="CC132" i="43"/>
  <c r="CC131" i="43"/>
  <c r="CC130" i="43"/>
  <c r="CC129" i="43"/>
  <c r="CC128" i="43"/>
  <c r="CC127" i="43"/>
  <c r="CC126" i="43"/>
  <c r="CC169" i="43" s="1"/>
  <c r="CB125" i="43"/>
  <c r="CA125" i="43"/>
  <c r="BZ125" i="43"/>
  <c r="BY125" i="43"/>
  <c r="BX125" i="43"/>
  <c r="BW125" i="43"/>
  <c r="BV125" i="43"/>
  <c r="BU125" i="43"/>
  <c r="BT125" i="43"/>
  <c r="BT185" i="43" s="1"/>
  <c r="BT472" i="43" s="1"/>
  <c r="BT473" i="43" s="1"/>
  <c r="BS125" i="43"/>
  <c r="BR125" i="43"/>
  <c r="BQ125" i="43"/>
  <c r="BP125" i="43"/>
  <c r="BO125" i="43"/>
  <c r="BN125" i="43"/>
  <c r="BM125" i="43"/>
  <c r="BL125" i="43"/>
  <c r="BK125" i="43"/>
  <c r="BJ125" i="43"/>
  <c r="BI125" i="43"/>
  <c r="BH125" i="43"/>
  <c r="BH185" i="43" s="1"/>
  <c r="BH472" i="43" s="1"/>
  <c r="BH473" i="43" s="1"/>
  <c r="BG125" i="43"/>
  <c r="BF125" i="43"/>
  <c r="BE125" i="43"/>
  <c r="BD125" i="43"/>
  <c r="BC125" i="43"/>
  <c r="BB125" i="43"/>
  <c r="BA125" i="43"/>
  <c r="AZ125" i="43"/>
  <c r="AY125" i="43"/>
  <c r="AX125" i="43"/>
  <c r="AW125" i="43"/>
  <c r="AV125" i="43"/>
  <c r="AV185" i="43" s="1"/>
  <c r="AV472" i="43" s="1"/>
  <c r="AV473" i="43" s="1"/>
  <c r="AU125" i="43"/>
  <c r="AT125" i="43"/>
  <c r="AS125" i="43"/>
  <c r="AR125" i="43"/>
  <c r="AQ125" i="43"/>
  <c r="AP125" i="43"/>
  <c r="AO125" i="43"/>
  <c r="AN125" i="43"/>
  <c r="AM125" i="43"/>
  <c r="AL125" i="43"/>
  <c r="AK125" i="43"/>
  <c r="AJ125" i="43"/>
  <c r="AI125" i="43"/>
  <c r="AH125" i="43"/>
  <c r="AG125" i="43"/>
  <c r="AF125" i="43"/>
  <c r="AE125" i="43"/>
  <c r="AD125" i="43"/>
  <c r="AC125" i="43"/>
  <c r="AB125" i="43"/>
  <c r="AA125" i="43"/>
  <c r="Z125" i="43"/>
  <c r="Y125" i="43"/>
  <c r="X125" i="43"/>
  <c r="W125" i="43"/>
  <c r="V125" i="43"/>
  <c r="U125" i="43"/>
  <c r="T125" i="43"/>
  <c r="S125" i="43"/>
  <c r="R125" i="43"/>
  <c r="Q125" i="43"/>
  <c r="P125" i="43"/>
  <c r="O125" i="43"/>
  <c r="N125" i="43"/>
  <c r="M125" i="43"/>
  <c r="L125" i="43"/>
  <c r="K125" i="43"/>
  <c r="J125" i="43"/>
  <c r="I125" i="43"/>
  <c r="H125" i="43"/>
  <c r="CC124" i="43"/>
  <c r="CC125" i="43" s="1"/>
  <c r="CB123" i="43"/>
  <c r="CA123" i="43"/>
  <c r="CA185" i="43" s="1"/>
  <c r="CA472" i="43" s="1"/>
  <c r="CA473" i="43" s="1"/>
  <c r="BZ123" i="43"/>
  <c r="BY123" i="43"/>
  <c r="BX123" i="43"/>
  <c r="BW123" i="43"/>
  <c r="BV123" i="43"/>
  <c r="BU123" i="43"/>
  <c r="BT123" i="43"/>
  <c r="BS123" i="43"/>
  <c r="BR123" i="43"/>
  <c r="BQ123" i="43"/>
  <c r="BP123" i="43"/>
  <c r="BO123" i="43"/>
  <c r="BO185" i="43" s="1"/>
  <c r="BO472" i="43" s="1"/>
  <c r="BO473" i="43" s="1"/>
  <c r="BN123" i="43"/>
  <c r="BM123" i="43"/>
  <c r="BL123" i="43"/>
  <c r="BK123" i="43"/>
  <c r="BJ123" i="43"/>
  <c r="BI123" i="43"/>
  <c r="BH123" i="43"/>
  <c r="BG123" i="43"/>
  <c r="BF123" i="43"/>
  <c r="BE123" i="43"/>
  <c r="BD123" i="43"/>
  <c r="BC123" i="43"/>
  <c r="BC185" i="43" s="1"/>
  <c r="BC472" i="43" s="1"/>
  <c r="BC473" i="43" s="1"/>
  <c r="BB123" i="43"/>
  <c r="BA123" i="43"/>
  <c r="AZ123" i="43"/>
  <c r="AY123" i="43"/>
  <c r="AX123" i="43"/>
  <c r="AW123" i="43"/>
  <c r="AV123" i="43"/>
  <c r="AU123" i="43"/>
  <c r="AT123" i="43"/>
  <c r="AS123" i="43"/>
  <c r="AR123" i="43"/>
  <c r="AQ123" i="43"/>
  <c r="AQ185" i="43" s="1"/>
  <c r="AQ472" i="43" s="1"/>
  <c r="AQ473" i="43" s="1"/>
  <c r="AP123" i="43"/>
  <c r="AO123" i="43"/>
  <c r="AN123" i="43"/>
  <c r="AM123" i="43"/>
  <c r="AL123" i="43"/>
  <c r="AK123" i="43"/>
  <c r="AJ123" i="43"/>
  <c r="AI123" i="43"/>
  <c r="AH123" i="43"/>
  <c r="AG123" i="43"/>
  <c r="AF123" i="43"/>
  <c r="AE123" i="43"/>
  <c r="AE185" i="43" s="1"/>
  <c r="AE472" i="43" s="1"/>
  <c r="AE473" i="43" s="1"/>
  <c r="AD123" i="43"/>
  <c r="AC123" i="43"/>
  <c r="AB123" i="43"/>
  <c r="AA123" i="43"/>
  <c r="Z123" i="43"/>
  <c r="Y123" i="43"/>
  <c r="X123" i="43"/>
  <c r="W123" i="43"/>
  <c r="V123" i="43"/>
  <c r="U123" i="43"/>
  <c r="T123" i="43"/>
  <c r="S123" i="43"/>
  <c r="S185" i="43" s="1"/>
  <c r="S472" i="43" s="1"/>
  <c r="S473" i="43" s="1"/>
  <c r="R123" i="43"/>
  <c r="Q123" i="43"/>
  <c r="P123" i="43"/>
  <c r="O123" i="43"/>
  <c r="N123" i="43"/>
  <c r="M123" i="43"/>
  <c r="L123" i="43"/>
  <c r="K123" i="43"/>
  <c r="J123" i="43"/>
  <c r="I123" i="43"/>
  <c r="H123" i="43"/>
  <c r="CC122" i="43"/>
  <c r="CC121" i="43"/>
  <c r="CC120" i="43"/>
  <c r="CC119" i="43"/>
  <c r="CC118" i="43"/>
  <c r="CC117" i="43"/>
  <c r="CC116" i="43"/>
  <c r="CC115" i="43"/>
  <c r="CC114" i="43"/>
  <c r="CC113" i="43"/>
  <c r="CC112" i="43"/>
  <c r="CC111" i="43"/>
  <c r="CC110" i="43"/>
  <c r="CC109" i="43"/>
  <c r="CC108" i="43"/>
  <c r="CC107" i="43"/>
  <c r="CC106" i="43"/>
  <c r="CC105" i="43"/>
  <c r="CC104" i="43"/>
  <c r="CC103" i="43"/>
  <c r="CC102" i="43"/>
  <c r="CC101" i="43"/>
  <c r="CC100" i="43"/>
  <c r="CC99" i="43"/>
  <c r="CC98" i="43"/>
  <c r="CC123" i="43" s="1"/>
  <c r="CB97" i="43"/>
  <c r="CA97" i="43"/>
  <c r="BZ97" i="43"/>
  <c r="BY97" i="43"/>
  <c r="BX97" i="43"/>
  <c r="BW97" i="43"/>
  <c r="BV97" i="43"/>
  <c r="BU97" i="43"/>
  <c r="BT97" i="43"/>
  <c r="BS97" i="43"/>
  <c r="BR97" i="43"/>
  <c r="BQ97" i="43"/>
  <c r="BP97" i="43"/>
  <c r="BO97" i="43"/>
  <c r="BN97" i="43"/>
  <c r="BM97" i="43"/>
  <c r="BL97" i="43"/>
  <c r="BK97" i="43"/>
  <c r="BJ97" i="43"/>
  <c r="BI97" i="43"/>
  <c r="BH97" i="43"/>
  <c r="BG97" i="43"/>
  <c r="BF97" i="43"/>
  <c r="BE97" i="43"/>
  <c r="BD97" i="43"/>
  <c r="BC97" i="43"/>
  <c r="BB97" i="43"/>
  <c r="BA97" i="43"/>
  <c r="AZ97" i="43"/>
  <c r="AY97" i="43"/>
  <c r="AX97" i="43"/>
  <c r="AW97" i="43"/>
  <c r="AV97" i="43"/>
  <c r="AU97" i="43"/>
  <c r="AT97" i="43"/>
  <c r="AS97" i="43"/>
  <c r="AR97" i="43"/>
  <c r="AQ97" i="43"/>
  <c r="AP97" i="43"/>
  <c r="AO97" i="43"/>
  <c r="AN97" i="43"/>
  <c r="AM97" i="43"/>
  <c r="AL97" i="43"/>
  <c r="AK97" i="43"/>
  <c r="AJ97" i="43"/>
  <c r="AJ185" i="43" s="1"/>
  <c r="AJ472" i="43" s="1"/>
  <c r="AJ473" i="43" s="1"/>
  <c r="AI97" i="43"/>
  <c r="AH97" i="43"/>
  <c r="AG97" i="43"/>
  <c r="AF97" i="43"/>
  <c r="AE97" i="43"/>
  <c r="AD97" i="43"/>
  <c r="AC97" i="43"/>
  <c r="AB97" i="43"/>
  <c r="AA97" i="43"/>
  <c r="Z97" i="43"/>
  <c r="Y97" i="43"/>
  <c r="X97" i="43"/>
  <c r="X185" i="43" s="1"/>
  <c r="X472" i="43" s="1"/>
  <c r="X473" i="43" s="1"/>
  <c r="W97" i="43"/>
  <c r="V97" i="43"/>
  <c r="U97" i="43"/>
  <c r="T97" i="43"/>
  <c r="S97" i="43"/>
  <c r="R97" i="43"/>
  <c r="Q97" i="43"/>
  <c r="P97" i="43"/>
  <c r="O97" i="43"/>
  <c r="N97" i="43"/>
  <c r="M97" i="43"/>
  <c r="L97" i="43"/>
  <c r="L185" i="43" s="1"/>
  <c r="L472" i="43" s="1"/>
  <c r="L473" i="43" s="1"/>
  <c r="K97" i="43"/>
  <c r="J97" i="43"/>
  <c r="I97" i="43"/>
  <c r="H97" i="43"/>
  <c r="CC96" i="43"/>
  <c r="CC95" i="43"/>
  <c r="CC94" i="43"/>
  <c r="CC93" i="43"/>
  <c r="CC92" i="43"/>
  <c r="CC91" i="43"/>
  <c r="CC90" i="43"/>
  <c r="CC89" i="43"/>
  <c r="CC88" i="43"/>
  <c r="CC87" i="43"/>
  <c r="CC86" i="43"/>
  <c r="CC85" i="43"/>
  <c r="CC84" i="43"/>
  <c r="CC83" i="43"/>
  <c r="CC82" i="43"/>
  <c r="CC81" i="43"/>
  <c r="CC97" i="43" s="1"/>
  <c r="CB80" i="43"/>
  <c r="CA80" i="43"/>
  <c r="BZ80" i="43"/>
  <c r="BY80" i="43"/>
  <c r="BX80" i="43"/>
  <c r="BW80" i="43"/>
  <c r="BV80" i="43"/>
  <c r="BU80" i="43"/>
  <c r="BT80" i="43"/>
  <c r="BS80" i="43"/>
  <c r="BR80" i="43"/>
  <c r="BQ80" i="43"/>
  <c r="BP80" i="43"/>
  <c r="BO80" i="43"/>
  <c r="BN80" i="43"/>
  <c r="BM80" i="43"/>
  <c r="BL80" i="43"/>
  <c r="BK80" i="43"/>
  <c r="BJ80" i="43"/>
  <c r="BI80" i="43"/>
  <c r="BH80" i="43"/>
  <c r="BG80" i="43"/>
  <c r="BF80" i="43"/>
  <c r="BE80" i="43"/>
  <c r="BD80" i="43"/>
  <c r="BC80" i="43"/>
  <c r="BB80" i="43"/>
  <c r="BA80" i="43"/>
  <c r="AZ80" i="43"/>
  <c r="AY80" i="43"/>
  <c r="AX80" i="43"/>
  <c r="AW80" i="43"/>
  <c r="AV80" i="43"/>
  <c r="AU80" i="43"/>
  <c r="AT80" i="43"/>
  <c r="AS80" i="43"/>
  <c r="AR80" i="43"/>
  <c r="AQ80" i="43"/>
  <c r="AP80" i="43"/>
  <c r="AO80" i="43"/>
  <c r="AN80" i="43"/>
  <c r="AM80" i="43"/>
  <c r="AL80" i="43"/>
  <c r="AK80" i="43"/>
  <c r="AJ80" i="43"/>
  <c r="AI80" i="43"/>
  <c r="AH80" i="43"/>
  <c r="AG80" i="43"/>
  <c r="AF80" i="43"/>
  <c r="AE80" i="43"/>
  <c r="AD80" i="43"/>
  <c r="AC80" i="43"/>
  <c r="AB80" i="43"/>
  <c r="AA80" i="43"/>
  <c r="Z80" i="43"/>
  <c r="Y80" i="43"/>
  <c r="X80" i="43"/>
  <c r="W80" i="43"/>
  <c r="V80" i="43"/>
  <c r="U80" i="43"/>
  <c r="T80" i="43"/>
  <c r="S80" i="43"/>
  <c r="R80" i="43"/>
  <c r="Q80" i="43"/>
  <c r="P80" i="43"/>
  <c r="O80" i="43"/>
  <c r="N80" i="43"/>
  <c r="M80" i="43"/>
  <c r="L80" i="43"/>
  <c r="K80" i="43"/>
  <c r="J80" i="43"/>
  <c r="I80" i="43"/>
  <c r="H80" i="43"/>
  <c r="CC79" i="43"/>
  <c r="CC78" i="43"/>
  <c r="CC77" i="43"/>
  <c r="CC76" i="43"/>
  <c r="CC75" i="43"/>
  <c r="CC74" i="43"/>
  <c r="CC73" i="43"/>
  <c r="CC72" i="43"/>
  <c r="CC71" i="43"/>
  <c r="CC70" i="43"/>
  <c r="CC69" i="43"/>
  <c r="CC68" i="43"/>
  <c r="CC67" i="43"/>
  <c r="CC66" i="43"/>
  <c r="CC65" i="43"/>
  <c r="CC64" i="43"/>
  <c r="CC63" i="43"/>
  <c r="CC80" i="43" s="1"/>
  <c r="CB62" i="43"/>
  <c r="CA62" i="43"/>
  <c r="BZ62" i="43"/>
  <c r="BY62" i="43"/>
  <c r="BX62" i="43"/>
  <c r="BW62" i="43"/>
  <c r="BV62" i="43"/>
  <c r="BU62" i="43"/>
  <c r="BT62" i="43"/>
  <c r="BS62" i="43"/>
  <c r="BR62" i="43"/>
  <c r="BQ62" i="43"/>
  <c r="BP62" i="43"/>
  <c r="BO62" i="43"/>
  <c r="BN62" i="43"/>
  <c r="BM62" i="43"/>
  <c r="BL62" i="43"/>
  <c r="BK62" i="43"/>
  <c r="BJ62" i="43"/>
  <c r="BI62" i="43"/>
  <c r="BH62" i="43"/>
  <c r="BG62" i="43"/>
  <c r="BF62" i="43"/>
  <c r="BE62" i="43"/>
  <c r="BD62" i="43"/>
  <c r="BC62" i="43"/>
  <c r="BB62" i="43"/>
  <c r="BA62" i="43"/>
  <c r="AZ62" i="43"/>
  <c r="AY62" i="43"/>
  <c r="AX62" i="43"/>
  <c r="AW62" i="43"/>
  <c r="AV62" i="43"/>
  <c r="AU62" i="43"/>
  <c r="AT62" i="43"/>
  <c r="AS62" i="43"/>
  <c r="AR62" i="43"/>
  <c r="AQ62" i="43"/>
  <c r="AP62" i="43"/>
  <c r="AO62" i="43"/>
  <c r="AN62" i="43"/>
  <c r="AM62" i="43"/>
  <c r="AL62" i="43"/>
  <c r="AK62" i="43"/>
  <c r="AJ62" i="43"/>
  <c r="AI62" i="43"/>
  <c r="AH62" i="43"/>
  <c r="AG62" i="43"/>
  <c r="AF62" i="43"/>
  <c r="AE62" i="43"/>
  <c r="AD62" i="43"/>
  <c r="AC62" i="43"/>
  <c r="AB62" i="43"/>
  <c r="AA62" i="43"/>
  <c r="Z62" i="43"/>
  <c r="Y62" i="43"/>
  <c r="X62" i="43"/>
  <c r="W62" i="43"/>
  <c r="V62" i="43"/>
  <c r="U62" i="43"/>
  <c r="T62" i="43"/>
  <c r="S62" i="43"/>
  <c r="R62" i="43"/>
  <c r="Q62" i="43"/>
  <c r="P62" i="43"/>
  <c r="O62" i="43"/>
  <c r="N62" i="43"/>
  <c r="M62" i="43"/>
  <c r="L62" i="43"/>
  <c r="K62" i="43"/>
  <c r="J62" i="43"/>
  <c r="I62" i="43"/>
  <c r="H62" i="43"/>
  <c r="CC61" i="43"/>
  <c r="CC60" i="43"/>
  <c r="CC59" i="43"/>
  <c r="CC58" i="43"/>
  <c r="CC57" i="43"/>
  <c r="CC62" i="43" s="1"/>
  <c r="CB56" i="43"/>
  <c r="CA56" i="43"/>
  <c r="BZ56" i="43"/>
  <c r="BY56" i="43"/>
  <c r="BX56" i="43"/>
  <c r="BW56" i="43"/>
  <c r="BV56" i="43"/>
  <c r="BU56" i="43"/>
  <c r="BT56" i="43"/>
  <c r="BS56" i="43"/>
  <c r="BR56" i="43"/>
  <c r="BQ56" i="43"/>
  <c r="BP56" i="43"/>
  <c r="BO56" i="43"/>
  <c r="BN56" i="43"/>
  <c r="BM56" i="43"/>
  <c r="BL56" i="43"/>
  <c r="BK56" i="43"/>
  <c r="BJ56" i="43"/>
  <c r="BI56" i="43"/>
  <c r="BH56" i="43"/>
  <c r="BG56" i="43"/>
  <c r="BF56" i="43"/>
  <c r="BE56" i="43"/>
  <c r="BD56" i="43"/>
  <c r="BC56" i="43"/>
  <c r="BB56" i="43"/>
  <c r="BA56" i="43"/>
  <c r="AZ56" i="43"/>
  <c r="AY56" i="43"/>
  <c r="AX56" i="43"/>
  <c r="AW56" i="43"/>
  <c r="AV56" i="43"/>
  <c r="AU56" i="43"/>
  <c r="AT56" i="43"/>
  <c r="AS56" i="43"/>
  <c r="AR56" i="43"/>
  <c r="AQ56" i="43"/>
  <c r="AP56" i="43"/>
  <c r="AO56" i="43"/>
  <c r="AN56" i="43"/>
  <c r="AM56" i="43"/>
  <c r="AL56" i="43"/>
  <c r="AK56" i="43"/>
  <c r="AJ56" i="43"/>
  <c r="AI56" i="43"/>
  <c r="AH56" i="43"/>
  <c r="AG56" i="43"/>
  <c r="AF56" i="43"/>
  <c r="AE56" i="43"/>
  <c r="AD56" i="43"/>
  <c r="AC56" i="43"/>
  <c r="AB56" i="43"/>
  <c r="AA56" i="43"/>
  <c r="Z56" i="43"/>
  <c r="Y56" i="43"/>
  <c r="X56" i="43"/>
  <c r="W56" i="43"/>
  <c r="V56" i="43"/>
  <c r="U56" i="43"/>
  <c r="T56" i="43"/>
  <c r="S56" i="43"/>
  <c r="R56" i="43"/>
  <c r="Q56" i="43"/>
  <c r="P56" i="43"/>
  <c r="O56" i="43"/>
  <c r="N56" i="43"/>
  <c r="M56" i="43"/>
  <c r="L56" i="43"/>
  <c r="K56" i="43"/>
  <c r="J56" i="43"/>
  <c r="I56" i="43"/>
  <c r="H56" i="43"/>
  <c r="CC55" i="43"/>
  <c r="CC54" i="43"/>
  <c r="CC53" i="43"/>
  <c r="CC52" i="43"/>
  <c r="CC51" i="43"/>
  <c r="CC50" i="43"/>
  <c r="CC49" i="43"/>
  <c r="CC48" i="43"/>
  <c r="CC56" i="43" s="1"/>
  <c r="CB47" i="43"/>
  <c r="CA47" i="43"/>
  <c r="BZ47" i="43"/>
  <c r="BY47" i="43"/>
  <c r="BX47" i="43"/>
  <c r="BW47" i="43"/>
  <c r="BV47" i="43"/>
  <c r="BU47" i="43"/>
  <c r="BT47" i="43"/>
  <c r="BS47" i="43"/>
  <c r="BR47" i="43"/>
  <c r="BQ47" i="43"/>
  <c r="BP47" i="43"/>
  <c r="BO47" i="43"/>
  <c r="BN47" i="43"/>
  <c r="BM47" i="43"/>
  <c r="BL47" i="43"/>
  <c r="BK47" i="43"/>
  <c r="BJ47" i="43"/>
  <c r="BI47" i="43"/>
  <c r="BH47" i="43"/>
  <c r="BG47" i="43"/>
  <c r="BF47" i="43"/>
  <c r="BE47" i="43"/>
  <c r="BD47" i="43"/>
  <c r="BC47" i="43"/>
  <c r="BB47" i="43"/>
  <c r="BA47" i="43"/>
  <c r="AZ47" i="43"/>
  <c r="AY47" i="43"/>
  <c r="AX47" i="43"/>
  <c r="AW47" i="43"/>
  <c r="AV47" i="43"/>
  <c r="AU47" i="43"/>
  <c r="AT47" i="43"/>
  <c r="AS47" i="43"/>
  <c r="AR47" i="43"/>
  <c r="AQ47" i="43"/>
  <c r="AP47" i="43"/>
  <c r="AO47" i="43"/>
  <c r="AN47" i="43"/>
  <c r="AM47" i="43"/>
  <c r="AL47" i="43"/>
  <c r="AK47" i="43"/>
  <c r="AJ47" i="43"/>
  <c r="AI47" i="43"/>
  <c r="AH47" i="43"/>
  <c r="AG47" i="43"/>
  <c r="AF47" i="43"/>
  <c r="AE47" i="43"/>
  <c r="AD47" i="43"/>
  <c r="AC47" i="43"/>
  <c r="AB47" i="43"/>
  <c r="AA47" i="43"/>
  <c r="Z47" i="43"/>
  <c r="Y47" i="43"/>
  <c r="X47" i="43"/>
  <c r="W47" i="43"/>
  <c r="V47" i="43"/>
  <c r="U47" i="43"/>
  <c r="T47" i="43"/>
  <c r="S47" i="43"/>
  <c r="R47" i="43"/>
  <c r="Q47" i="43"/>
  <c r="P47" i="43"/>
  <c r="O47" i="43"/>
  <c r="N47" i="43"/>
  <c r="M47" i="43"/>
  <c r="L47" i="43"/>
  <c r="K47" i="43"/>
  <c r="J47" i="43"/>
  <c r="I47" i="43"/>
  <c r="H47" i="43"/>
  <c r="CC46" i="43"/>
  <c r="CC45" i="43"/>
  <c r="CC44" i="43"/>
  <c r="CC43" i="43"/>
  <c r="CC42" i="43"/>
  <c r="CC41" i="43"/>
  <c r="CC47" i="43" s="1"/>
  <c r="CB40" i="43"/>
  <c r="CA40" i="43"/>
  <c r="BZ40" i="43"/>
  <c r="BY40" i="43"/>
  <c r="BX40" i="43"/>
  <c r="BW40" i="43"/>
  <c r="BV40" i="43"/>
  <c r="BU40" i="43"/>
  <c r="BT40" i="43"/>
  <c r="BS40" i="43"/>
  <c r="BR40" i="43"/>
  <c r="BQ40" i="43"/>
  <c r="BP40" i="43"/>
  <c r="BO40" i="43"/>
  <c r="BN40" i="43"/>
  <c r="BM40" i="43"/>
  <c r="BL40" i="43"/>
  <c r="BK40" i="43"/>
  <c r="BJ40" i="43"/>
  <c r="BI40" i="43"/>
  <c r="BH40" i="43"/>
  <c r="BG40" i="43"/>
  <c r="BF40" i="43"/>
  <c r="BE40" i="43"/>
  <c r="BD40" i="43"/>
  <c r="BC40" i="43"/>
  <c r="BB40" i="43"/>
  <c r="BA40" i="43"/>
  <c r="AZ40" i="43"/>
  <c r="AY40" i="43"/>
  <c r="AX40" i="43"/>
  <c r="AW40" i="43"/>
  <c r="AV40" i="43"/>
  <c r="AU40" i="43"/>
  <c r="AT40" i="43"/>
  <c r="AS40" i="43"/>
  <c r="AR40" i="43"/>
  <c r="AQ40" i="43"/>
  <c r="AP40" i="43"/>
  <c r="AO40" i="43"/>
  <c r="AN40" i="43"/>
  <c r="AM40" i="43"/>
  <c r="AL40" i="43"/>
  <c r="AK40" i="43"/>
  <c r="AJ40" i="43"/>
  <c r="AI40" i="43"/>
  <c r="AH40" i="43"/>
  <c r="AG40" i="43"/>
  <c r="AF40" i="43"/>
  <c r="AE40" i="43"/>
  <c r="AD40" i="43"/>
  <c r="AC40" i="43"/>
  <c r="AB40" i="43"/>
  <c r="AA40" i="43"/>
  <c r="Z40" i="43"/>
  <c r="Y40" i="43"/>
  <c r="X40" i="43"/>
  <c r="W40" i="43"/>
  <c r="V40" i="43"/>
  <c r="U40" i="43"/>
  <c r="T40" i="43"/>
  <c r="S40" i="43"/>
  <c r="R40" i="43"/>
  <c r="Q40" i="43"/>
  <c r="P40" i="43"/>
  <c r="O40" i="43"/>
  <c r="N40" i="43"/>
  <c r="M40" i="43"/>
  <c r="L40" i="43"/>
  <c r="K40" i="43"/>
  <c r="J40" i="43"/>
  <c r="I40" i="43"/>
  <c r="H40" i="43"/>
  <c r="CC39" i="43"/>
  <c r="CC40" i="43" s="1"/>
  <c r="CB38" i="43"/>
  <c r="CA38" i="43"/>
  <c r="BZ38" i="43"/>
  <c r="BY38" i="43"/>
  <c r="BX38" i="43"/>
  <c r="BW38" i="43"/>
  <c r="BV38" i="43"/>
  <c r="BU38" i="43"/>
  <c r="BT38" i="43"/>
  <c r="BS38" i="43"/>
  <c r="BR38" i="43"/>
  <c r="BQ38" i="43"/>
  <c r="BP38" i="43"/>
  <c r="BO38" i="43"/>
  <c r="BN38" i="43"/>
  <c r="BM38" i="43"/>
  <c r="BL38" i="43"/>
  <c r="BK38" i="43"/>
  <c r="BJ38" i="43"/>
  <c r="BI38" i="43"/>
  <c r="BH38" i="43"/>
  <c r="BG38" i="43"/>
  <c r="BF38" i="43"/>
  <c r="BE38" i="43"/>
  <c r="BD38" i="43"/>
  <c r="BC38" i="43"/>
  <c r="BB38" i="43"/>
  <c r="BA38" i="43"/>
  <c r="AZ38" i="43"/>
  <c r="AY38" i="43"/>
  <c r="AX38" i="43"/>
  <c r="AW38" i="43"/>
  <c r="AV38" i="43"/>
  <c r="AU38" i="43"/>
  <c r="AT38" i="43"/>
  <c r="AS38" i="43"/>
  <c r="AR38" i="43"/>
  <c r="AQ38" i="43"/>
  <c r="AP38" i="43"/>
  <c r="AO38" i="43"/>
  <c r="AN38" i="43"/>
  <c r="AM38" i="43"/>
  <c r="AL38" i="43"/>
  <c r="AK38" i="43"/>
  <c r="AJ38" i="43"/>
  <c r="AI38" i="43"/>
  <c r="AH38" i="43"/>
  <c r="AG38" i="43"/>
  <c r="AF38" i="43"/>
  <c r="AE38" i="43"/>
  <c r="AD38" i="43"/>
  <c r="AC38" i="43"/>
  <c r="AB38" i="43"/>
  <c r="AA38" i="43"/>
  <c r="Z38" i="43"/>
  <c r="Y38" i="43"/>
  <c r="X38" i="43"/>
  <c r="W38" i="43"/>
  <c r="V38" i="43"/>
  <c r="U38" i="43"/>
  <c r="T38" i="43"/>
  <c r="S38" i="43"/>
  <c r="R38" i="43"/>
  <c r="Q38" i="43"/>
  <c r="P38" i="43"/>
  <c r="O38" i="43"/>
  <c r="N38" i="43"/>
  <c r="M38" i="43"/>
  <c r="L38" i="43"/>
  <c r="K38" i="43"/>
  <c r="J38" i="43"/>
  <c r="I38" i="43"/>
  <c r="H38" i="43"/>
  <c r="CC37" i="43"/>
  <c r="CC36" i="43"/>
  <c r="CC35" i="43"/>
  <c r="CC34" i="43"/>
  <c r="CC33" i="43"/>
  <c r="CC32" i="43"/>
  <c r="CC31" i="43"/>
  <c r="CC30" i="43"/>
  <c r="CC29" i="43"/>
  <c r="CC28" i="43"/>
  <c r="CC27" i="43"/>
  <c r="CC26" i="43"/>
  <c r="CC25" i="43"/>
  <c r="CC24" i="43"/>
  <c r="CC23" i="43"/>
  <c r="CC22" i="43"/>
  <c r="CC21" i="43"/>
  <c r="CC20" i="43"/>
  <c r="CC19" i="43"/>
  <c r="CC18" i="43"/>
  <c r="CC17" i="43"/>
  <c r="CC16" i="43"/>
  <c r="CC15" i="43"/>
  <c r="CC14" i="43"/>
  <c r="CC13" i="43"/>
  <c r="CC12" i="43"/>
  <c r="CC11" i="43"/>
  <c r="CC10" i="43"/>
  <c r="CC9" i="43"/>
  <c r="CC38" i="43" s="1"/>
  <c r="CC8" i="43"/>
  <c r="CC7" i="43"/>
  <c r="CC6" i="43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2" i="9"/>
  <c r="I21" i="9"/>
  <c r="I20" i="9"/>
  <c r="I19" i="9"/>
  <c r="I18" i="9"/>
  <c r="I17" i="9"/>
  <c r="I16" i="9"/>
  <c r="I15" i="9"/>
  <c r="I14" i="9"/>
  <c r="I13" i="9"/>
  <c r="I12" i="9"/>
  <c r="I11" i="9"/>
  <c r="I22" i="8"/>
  <c r="I21" i="8"/>
  <c r="I20" i="8"/>
  <c r="I19" i="8"/>
  <c r="I18" i="8"/>
  <c r="I17" i="8"/>
  <c r="I16" i="8"/>
  <c r="I15" i="8"/>
  <c r="I14" i="8"/>
  <c r="I13" i="8"/>
  <c r="I12" i="8"/>
  <c r="I11" i="8"/>
  <c r="I22" i="7"/>
  <c r="I21" i="7"/>
  <c r="I20" i="7"/>
  <c r="I19" i="7"/>
  <c r="I18" i="7"/>
  <c r="I17" i="7"/>
  <c r="I16" i="7"/>
  <c r="I15" i="7"/>
  <c r="I14" i="7"/>
  <c r="I13" i="7"/>
  <c r="I12" i="7"/>
  <c r="I11" i="7"/>
  <c r="I22" i="6"/>
  <c r="I21" i="6"/>
  <c r="I20" i="6"/>
  <c r="I19" i="6"/>
  <c r="I18" i="6"/>
  <c r="I17" i="6"/>
  <c r="I16" i="6"/>
  <c r="I15" i="6"/>
  <c r="I14" i="6"/>
  <c r="I13" i="6"/>
  <c r="I12" i="6"/>
  <c r="I11" i="6"/>
  <c r="I22" i="5"/>
  <c r="I21" i="5"/>
  <c r="I20" i="5"/>
  <c r="I19" i="5"/>
  <c r="I18" i="5"/>
  <c r="I17" i="5"/>
  <c r="I16" i="5"/>
  <c r="I15" i="5"/>
  <c r="I14" i="5"/>
  <c r="I13" i="5"/>
  <c r="I12" i="5"/>
  <c r="I11" i="5"/>
  <c r="I22" i="4"/>
  <c r="I21" i="4"/>
  <c r="I20" i="4"/>
  <c r="I19" i="4"/>
  <c r="I18" i="4"/>
  <c r="I17" i="4"/>
  <c r="I16" i="4"/>
  <c r="I15" i="4"/>
  <c r="I14" i="4"/>
  <c r="I13" i="4"/>
  <c r="I12" i="4"/>
  <c r="I11" i="4"/>
  <c r="I22" i="3"/>
  <c r="I21" i="3"/>
  <c r="I20" i="3"/>
  <c r="I19" i="3"/>
  <c r="I18" i="3"/>
  <c r="I17" i="3"/>
  <c r="I16" i="3"/>
  <c r="I15" i="3"/>
  <c r="I14" i="3"/>
  <c r="I13" i="3"/>
  <c r="I12" i="3"/>
  <c r="I11" i="3"/>
  <c r="I22" i="2"/>
  <c r="I21" i="2"/>
  <c r="I20" i="2"/>
  <c r="I19" i="2"/>
  <c r="I18" i="2"/>
  <c r="I17" i="2"/>
  <c r="I16" i="2"/>
  <c r="I15" i="2"/>
  <c r="I14" i="2"/>
  <c r="I13" i="2"/>
  <c r="I12" i="2"/>
  <c r="I11" i="2"/>
  <c r="I48" i="1"/>
  <c r="I47" i="1"/>
  <c r="I46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O806" i="43" l="1"/>
  <c r="AA806" i="43"/>
  <c r="AM806" i="43"/>
  <c r="AY806" i="43"/>
  <c r="M472" i="43"/>
  <c r="M473" i="43" s="1"/>
  <c r="Y472" i="43"/>
  <c r="Y473" i="43" s="1"/>
  <c r="AK472" i="43"/>
  <c r="AK473" i="43" s="1"/>
  <c r="AW472" i="43"/>
  <c r="AW473" i="43" s="1"/>
  <c r="BI472" i="43"/>
  <c r="BI473" i="43" s="1"/>
  <c r="BU472" i="43"/>
  <c r="BU473" i="43" s="1"/>
  <c r="CC185" i="43"/>
  <c r="P472" i="43"/>
  <c r="P473" i="43" s="1"/>
  <c r="AB472" i="43"/>
  <c r="AB473" i="43" s="1"/>
  <c r="AN472" i="43"/>
  <c r="AN473" i="43" s="1"/>
  <c r="AZ472" i="43"/>
  <c r="AZ473" i="43" s="1"/>
  <c r="BL472" i="43"/>
  <c r="BL473" i="43" s="1"/>
  <c r="BX472" i="43"/>
  <c r="BX473" i="43" s="1"/>
  <c r="R472" i="43"/>
  <c r="R473" i="43" s="1"/>
  <c r="AD472" i="43"/>
  <c r="AD473" i="43" s="1"/>
  <c r="AP472" i="43"/>
  <c r="AP473" i="43" s="1"/>
  <c r="BB472" i="43"/>
  <c r="BB473" i="43" s="1"/>
  <c r="BN472" i="43"/>
  <c r="BN473" i="43" s="1"/>
  <c r="BZ472" i="43"/>
  <c r="BZ473" i="43" s="1"/>
  <c r="CC471" i="43"/>
  <c r="CC699" i="43"/>
  <c r="I806" i="43"/>
  <c r="U806" i="43"/>
  <c r="AG806" i="43"/>
  <c r="AS806" i="43"/>
  <c r="BE806" i="43"/>
  <c r="BQ806" i="43"/>
  <c r="CC715" i="43"/>
  <c r="CC805" i="43" s="1"/>
  <c r="CC700" i="43"/>
  <c r="CC714" i="43" s="1"/>
  <c r="D48" i="11"/>
  <c r="E48" i="11"/>
  <c r="F48" i="11"/>
  <c r="G48" i="11"/>
  <c r="H48" i="11"/>
  <c r="I48" i="11"/>
  <c r="J48" i="11"/>
  <c r="K48" i="11"/>
  <c r="C48" i="11"/>
  <c r="CC806" i="43" l="1"/>
  <c r="CC472" i="43"/>
  <c r="CC473" i="43" s="1"/>
  <c r="D50" i="4"/>
  <c r="D50" i="9" l="1"/>
  <c r="D49" i="9"/>
  <c r="D50" i="8"/>
  <c r="D49" i="8"/>
  <c r="D50" i="6"/>
  <c r="D49" i="6"/>
  <c r="D50" i="5"/>
  <c r="D49" i="5"/>
  <c r="D49" i="4"/>
  <c r="D50" i="3"/>
  <c r="D49" i="3"/>
  <c r="D50" i="2"/>
  <c r="D49" i="2"/>
  <c r="D50" i="1"/>
  <c r="D49" i="1"/>
  <c r="D49" i="7"/>
  <c r="D50" i="7"/>
  <c r="I42" i="1" l="1"/>
  <c r="I43" i="1" s="1"/>
  <c r="I44" i="1" s="1"/>
  <c r="C134" i="9" l="1"/>
  <c r="C123" i="9"/>
  <c r="C107" i="9"/>
  <c r="C93" i="9"/>
  <c r="C87" i="9"/>
  <c r="C70" i="9"/>
  <c r="C134" i="8"/>
  <c r="C123" i="8"/>
  <c r="C107" i="8"/>
  <c r="C93" i="8"/>
  <c r="C87" i="8"/>
  <c r="C70" i="8"/>
  <c r="C134" i="7"/>
  <c r="C123" i="7"/>
  <c r="C107" i="7"/>
  <c r="C93" i="7"/>
  <c r="C87" i="7"/>
  <c r="C70" i="7"/>
  <c r="C134" i="6"/>
  <c r="C123" i="6"/>
  <c r="C107" i="6"/>
  <c r="C93" i="6"/>
  <c r="C87" i="6"/>
  <c r="C70" i="6"/>
  <c r="C134" i="5"/>
  <c r="C123" i="5"/>
  <c r="C107" i="5"/>
  <c r="C93" i="5"/>
  <c r="C87" i="5"/>
  <c r="C70" i="5"/>
  <c r="C134" i="4"/>
  <c r="C123" i="4"/>
  <c r="C107" i="4"/>
  <c r="C93" i="4"/>
  <c r="C87" i="4"/>
  <c r="C70" i="4"/>
  <c r="C134" i="3"/>
  <c r="C123" i="3"/>
  <c r="C107" i="3"/>
  <c r="C93" i="3"/>
  <c r="C87" i="3"/>
  <c r="C70" i="3"/>
  <c r="C134" i="2"/>
  <c r="C123" i="2"/>
  <c r="C107" i="2"/>
  <c r="C93" i="2"/>
  <c r="C87" i="2"/>
  <c r="C70" i="2"/>
  <c r="J28" i="9" l="1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27" i="9"/>
  <c r="J12" i="9"/>
  <c r="J13" i="9"/>
  <c r="J14" i="9"/>
  <c r="J15" i="9"/>
  <c r="J16" i="9"/>
  <c r="J17" i="9"/>
  <c r="J18" i="9"/>
  <c r="J19" i="9"/>
  <c r="J20" i="9"/>
  <c r="J21" i="9"/>
  <c r="J22" i="9"/>
  <c r="J11" i="9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27" i="8"/>
  <c r="J12" i="8"/>
  <c r="J13" i="8"/>
  <c r="J14" i="8"/>
  <c r="J15" i="8"/>
  <c r="J16" i="8"/>
  <c r="J17" i="8"/>
  <c r="J18" i="8"/>
  <c r="J19" i="8"/>
  <c r="J20" i="8"/>
  <c r="J21" i="8"/>
  <c r="J22" i="8"/>
  <c r="J11" i="8"/>
  <c r="P26" i="1" l="1"/>
  <c r="P45" i="1"/>
  <c r="O26" i="1"/>
  <c r="O45" i="1"/>
  <c r="I42" i="9"/>
  <c r="I43" i="9" s="1"/>
  <c r="I44" i="9" s="1"/>
  <c r="I42" i="8"/>
  <c r="I43" i="8" s="1"/>
  <c r="I44" i="8" s="1"/>
  <c r="I42" i="7"/>
  <c r="I43" i="7" s="1"/>
  <c r="I44" i="7" s="1"/>
  <c r="I42" i="6"/>
  <c r="I43" i="6" s="1"/>
  <c r="I44" i="6" s="1"/>
  <c r="I42" i="5"/>
  <c r="I43" i="5" s="1"/>
  <c r="I44" i="5" s="1"/>
  <c r="I42" i="4"/>
  <c r="I43" i="4" s="1"/>
  <c r="I44" i="4" s="1"/>
  <c r="I42" i="3"/>
  <c r="I43" i="3" s="1"/>
  <c r="I44" i="3" s="1"/>
  <c r="I42" i="2"/>
  <c r="I43" i="2" s="1"/>
  <c r="I44" i="2" s="1"/>
  <c r="I23" i="9"/>
  <c r="I24" i="9" s="1"/>
  <c r="I25" i="9" s="1"/>
  <c r="I23" i="8"/>
  <c r="I24" i="8" s="1"/>
  <c r="I25" i="8" s="1"/>
  <c r="I23" i="7"/>
  <c r="I24" i="7" s="1"/>
  <c r="I25" i="7" s="1"/>
  <c r="I23" i="6"/>
  <c r="I24" i="6" s="1"/>
  <c r="I25" i="6" s="1"/>
  <c r="I23" i="5"/>
  <c r="I24" i="5" s="1"/>
  <c r="I25" i="5" s="1"/>
  <c r="I23" i="4"/>
  <c r="I24" i="4" s="1"/>
  <c r="I25" i="4" s="1"/>
  <c r="I23" i="3"/>
  <c r="I24" i="3" s="1"/>
  <c r="I25" i="3" s="1"/>
  <c r="I23" i="2"/>
  <c r="I24" i="2" s="1"/>
  <c r="I25" i="2" s="1"/>
  <c r="M39" i="9" l="1"/>
  <c r="K39" i="9"/>
  <c r="L39" i="9" s="1"/>
  <c r="M33" i="9"/>
  <c r="K33" i="9"/>
  <c r="L33" i="9" s="1"/>
  <c r="K40" i="9"/>
  <c r="L40" i="9" s="1"/>
  <c r="M40" i="9"/>
  <c r="M38" i="9"/>
  <c r="K38" i="9"/>
  <c r="L38" i="9" s="1"/>
  <c r="K35" i="9"/>
  <c r="L35" i="9" s="1"/>
  <c r="M35" i="9"/>
  <c r="M32" i="9"/>
  <c r="K32" i="9"/>
  <c r="L32" i="9" s="1"/>
  <c r="M31" i="9"/>
  <c r="K31" i="9"/>
  <c r="L31" i="9" s="1"/>
  <c r="M28" i="9"/>
  <c r="K28" i="9"/>
  <c r="L28" i="9" s="1"/>
  <c r="M36" i="9"/>
  <c r="K36" i="9"/>
  <c r="L36" i="9" s="1"/>
  <c r="M27" i="9"/>
  <c r="K27" i="9"/>
  <c r="L27" i="9" s="1"/>
  <c r="K30" i="9"/>
  <c r="L30" i="9" s="1"/>
  <c r="M30" i="9"/>
  <c r="M37" i="9"/>
  <c r="K37" i="9"/>
  <c r="L37" i="9" s="1"/>
  <c r="M34" i="9"/>
  <c r="K34" i="9"/>
  <c r="L34" i="9" s="1"/>
  <c r="M41" i="9"/>
  <c r="K41" i="9"/>
  <c r="L41" i="9" s="1"/>
  <c r="M29" i="9"/>
  <c r="K29" i="9"/>
  <c r="L29" i="9" s="1"/>
  <c r="M20" i="9"/>
  <c r="K20" i="9"/>
  <c r="L20" i="9" s="1"/>
  <c r="M18" i="9"/>
  <c r="K18" i="9"/>
  <c r="L18" i="9" s="1"/>
  <c r="M14" i="9"/>
  <c r="K14" i="9"/>
  <c r="L14" i="9" s="1"/>
  <c r="K21" i="9"/>
  <c r="L21" i="9" s="1"/>
  <c r="M21" i="9"/>
  <c r="M17" i="9"/>
  <c r="K17" i="9"/>
  <c r="L17" i="9" s="1"/>
  <c r="M13" i="9"/>
  <c r="K13" i="9"/>
  <c r="L13" i="9" s="1"/>
  <c r="M12" i="9"/>
  <c r="K12" i="9"/>
  <c r="L12" i="9" s="1"/>
  <c r="M19" i="9"/>
  <c r="K19" i="9"/>
  <c r="L19" i="9" s="1"/>
  <c r="K16" i="9"/>
  <c r="L16" i="9" s="1"/>
  <c r="M16" i="9"/>
  <c r="M15" i="9"/>
  <c r="K15" i="9"/>
  <c r="L15" i="9" s="1"/>
  <c r="M11" i="9"/>
  <c r="K11" i="9"/>
  <c r="L11" i="9" s="1"/>
  <c r="M22" i="9"/>
  <c r="K22" i="9"/>
  <c r="L22" i="9" s="1"/>
  <c r="J42" i="9"/>
  <c r="J23" i="9"/>
  <c r="J43" i="9" l="1"/>
  <c r="K42" i="9"/>
  <c r="L42" i="9" s="1"/>
  <c r="J24" i="9"/>
  <c r="K23" i="9"/>
  <c r="L23" i="9" s="1"/>
  <c r="J37" i="11"/>
  <c r="J18" i="11"/>
  <c r="J23" i="8" s="1"/>
  <c r="J38" i="11" l="1"/>
  <c r="J42" i="8"/>
  <c r="J40" i="11"/>
  <c r="J41" i="11" s="1"/>
  <c r="J44" i="9"/>
  <c r="K43" i="9"/>
  <c r="L43" i="9" s="1"/>
  <c r="J25" i="9"/>
  <c r="K24" i="9"/>
  <c r="L24" i="9" s="1"/>
  <c r="J19" i="11"/>
  <c r="J39" i="11" l="1"/>
  <c r="J43" i="8"/>
  <c r="J20" i="11"/>
  <c r="J24" i="8"/>
  <c r="K44" i="9"/>
  <c r="L44" i="9" s="1"/>
  <c r="K25" i="9"/>
  <c r="L25" i="9" s="1"/>
  <c r="L47" i="11"/>
  <c r="J42" i="11" l="1"/>
  <c r="C42" i="1"/>
  <c r="C43" i="1" s="1"/>
  <c r="C44" i="1" s="1"/>
  <c r="C23" i="1"/>
  <c r="C24" i="1" s="1"/>
  <c r="C25" i="1" s="1"/>
  <c r="C37" i="11" l="1"/>
  <c r="C38" i="11" l="1"/>
  <c r="J42" i="1"/>
  <c r="K47" i="38"/>
  <c r="J47" i="38"/>
  <c r="I47" i="38"/>
  <c r="H47" i="38"/>
  <c r="G47" i="38"/>
  <c r="F47" i="38"/>
  <c r="E47" i="38"/>
  <c r="D47" i="38"/>
  <c r="C47" i="38"/>
  <c r="L47" i="38" s="1"/>
  <c r="L46" i="38"/>
  <c r="L45" i="38"/>
  <c r="L44" i="38"/>
  <c r="F39" i="38"/>
  <c r="E39" i="38"/>
  <c r="D39" i="38"/>
  <c r="C39" i="38"/>
  <c r="F38" i="38"/>
  <c r="E38" i="38"/>
  <c r="D38" i="38"/>
  <c r="C38" i="38"/>
  <c r="K37" i="38"/>
  <c r="F37" i="38"/>
  <c r="E37" i="38"/>
  <c r="D37" i="38"/>
  <c r="C37" i="38"/>
  <c r="K36" i="38"/>
  <c r="J36" i="38"/>
  <c r="J37" i="38" s="1"/>
  <c r="I36" i="38"/>
  <c r="I37" i="38" s="1"/>
  <c r="H36" i="38"/>
  <c r="H37" i="38" s="1"/>
  <c r="G36" i="38"/>
  <c r="G37" i="38" s="1"/>
  <c r="F36" i="38"/>
  <c r="E36" i="38"/>
  <c r="D36" i="38"/>
  <c r="C36" i="38"/>
  <c r="L35" i="38"/>
  <c r="L34" i="38"/>
  <c r="L33" i="38"/>
  <c r="L32" i="38"/>
  <c r="L31" i="38"/>
  <c r="L30" i="38"/>
  <c r="L29" i="38"/>
  <c r="L28" i="38"/>
  <c r="L27" i="38"/>
  <c r="L26" i="38"/>
  <c r="L25" i="38"/>
  <c r="L24" i="38"/>
  <c r="L23" i="38"/>
  <c r="L22" i="38"/>
  <c r="L21" i="38"/>
  <c r="L36" i="38" s="1"/>
  <c r="L37" i="38" s="1"/>
  <c r="K19" i="38"/>
  <c r="J19" i="38"/>
  <c r="F19" i="38"/>
  <c r="E19" i="38"/>
  <c r="D19" i="38"/>
  <c r="C19" i="38"/>
  <c r="K18" i="38"/>
  <c r="K38" i="38" s="1"/>
  <c r="K39" i="38" s="1"/>
  <c r="J18" i="38"/>
  <c r="J38" i="38" s="1"/>
  <c r="J39" i="38" s="1"/>
  <c r="I18" i="38"/>
  <c r="I38" i="38" s="1"/>
  <c r="I39" i="38" s="1"/>
  <c r="H18" i="38"/>
  <c r="H19" i="38" s="1"/>
  <c r="G18" i="38"/>
  <c r="G19" i="38" s="1"/>
  <c r="F18" i="38"/>
  <c r="E18" i="38"/>
  <c r="D18" i="38"/>
  <c r="C18" i="38"/>
  <c r="L17" i="38"/>
  <c r="L16" i="38"/>
  <c r="L15" i="38"/>
  <c r="L14" i="38"/>
  <c r="L13" i="38"/>
  <c r="L12" i="38"/>
  <c r="L11" i="38"/>
  <c r="L10" i="38"/>
  <c r="L18" i="38" s="1"/>
  <c r="L9" i="38"/>
  <c r="L8" i="38"/>
  <c r="L7" i="38"/>
  <c r="L6" i="38"/>
  <c r="K42" i="1" l="1"/>
  <c r="L42" i="1" s="1"/>
  <c r="O42" i="1"/>
  <c r="C39" i="11"/>
  <c r="J43" i="1"/>
  <c r="L19" i="38"/>
  <c r="L38" i="38"/>
  <c r="L39" i="38" s="1"/>
  <c r="I19" i="38"/>
  <c r="G38" i="38"/>
  <c r="G39" i="38" s="1"/>
  <c r="H38" i="38"/>
  <c r="H39" i="38" s="1"/>
  <c r="K43" i="1" l="1"/>
  <c r="L43" i="1" s="1"/>
  <c r="O43" i="1"/>
  <c r="C127" i="12"/>
  <c r="C128" i="12"/>
  <c r="C129" i="12"/>
  <c r="C130" i="12"/>
  <c r="C131" i="12"/>
  <c r="C132" i="12"/>
  <c r="C133" i="12"/>
  <c r="C134" i="12"/>
  <c r="C122" i="12"/>
  <c r="C123" i="1"/>
  <c r="C86" i="12"/>
  <c r="C87" i="1"/>
  <c r="C18" i="11" l="1"/>
  <c r="J23" i="1" s="1"/>
  <c r="O23" i="1" l="1"/>
  <c r="K23" i="1"/>
  <c r="L23" i="1" s="1"/>
  <c r="J46" i="1"/>
  <c r="C19" i="11"/>
  <c r="C40" i="11"/>
  <c r="C41" i="11" s="1"/>
  <c r="O46" i="1" l="1"/>
  <c r="C20" i="11"/>
  <c r="C42" i="11" s="1"/>
  <c r="J24" i="1"/>
  <c r="C54" i="12"/>
  <c r="D54" i="12" s="1"/>
  <c r="D54" i="9"/>
  <c r="D53" i="9"/>
  <c r="D52" i="9"/>
  <c r="D51" i="9"/>
  <c r="D54" i="8"/>
  <c r="D53" i="8"/>
  <c r="D52" i="8"/>
  <c r="D51" i="8"/>
  <c r="D54" i="7"/>
  <c r="D53" i="7"/>
  <c r="D52" i="7"/>
  <c r="D51" i="7"/>
  <c r="D54" i="6"/>
  <c r="D53" i="6"/>
  <c r="D52" i="6"/>
  <c r="D51" i="6"/>
  <c r="D54" i="5"/>
  <c r="D53" i="5"/>
  <c r="D52" i="5"/>
  <c r="D51" i="5"/>
  <c r="D54" i="4"/>
  <c r="D53" i="4"/>
  <c r="D52" i="4"/>
  <c r="D51" i="4"/>
  <c r="D54" i="3"/>
  <c r="D53" i="3"/>
  <c r="D52" i="3"/>
  <c r="D51" i="3"/>
  <c r="D54" i="2"/>
  <c r="D53" i="2"/>
  <c r="D52" i="2"/>
  <c r="D51" i="2"/>
  <c r="O24" i="1" l="1"/>
  <c r="K24" i="1"/>
  <c r="L24" i="1" s="1"/>
  <c r="J47" i="1"/>
  <c r="C101" i="12"/>
  <c r="C134" i="1"/>
  <c r="C107" i="1"/>
  <c r="C93" i="1"/>
  <c r="C70" i="1"/>
  <c r="D54" i="1"/>
  <c r="K47" i="1" l="1"/>
  <c r="O47" i="1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1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39" i="1"/>
  <c r="J40" i="1"/>
  <c r="J41" i="1"/>
  <c r="M34" i="2" l="1"/>
  <c r="K34" i="2"/>
  <c r="L34" i="2" s="1"/>
  <c r="M41" i="5"/>
  <c r="K41" i="5"/>
  <c r="L41" i="5" s="1"/>
  <c r="M29" i="5"/>
  <c r="K29" i="5"/>
  <c r="L29" i="5" s="1"/>
  <c r="M31" i="6"/>
  <c r="K31" i="6"/>
  <c r="L31" i="6" s="1"/>
  <c r="M33" i="7"/>
  <c r="K33" i="7"/>
  <c r="L33" i="7" s="1"/>
  <c r="M35" i="8"/>
  <c r="K35" i="8"/>
  <c r="L35" i="8" s="1"/>
  <c r="M33" i="2"/>
  <c r="K33" i="2"/>
  <c r="L33" i="2" s="1"/>
  <c r="M41" i="6"/>
  <c r="K41" i="6"/>
  <c r="L41" i="6" s="1"/>
  <c r="M29" i="6"/>
  <c r="K29" i="6"/>
  <c r="L29" i="6" s="1"/>
  <c r="M31" i="7"/>
  <c r="K31" i="7"/>
  <c r="L31" i="7" s="1"/>
  <c r="M33" i="8"/>
  <c r="K33" i="8"/>
  <c r="L33" i="8" s="1"/>
  <c r="M34" i="8"/>
  <c r="K34" i="8"/>
  <c r="L34" i="8" s="1"/>
  <c r="M31" i="2"/>
  <c r="K31" i="2"/>
  <c r="L31" i="2" s="1"/>
  <c r="M36" i="4"/>
  <c r="K36" i="4"/>
  <c r="L36" i="4" s="1"/>
  <c r="M38" i="5"/>
  <c r="K38" i="5"/>
  <c r="L38" i="5" s="1"/>
  <c r="M40" i="6"/>
  <c r="K40" i="6"/>
  <c r="L40" i="6" s="1"/>
  <c r="M28" i="6"/>
  <c r="K28" i="6"/>
  <c r="L28" i="6" s="1"/>
  <c r="M30" i="7"/>
  <c r="K30" i="7"/>
  <c r="L30" i="7" s="1"/>
  <c r="M32" i="8"/>
  <c r="K32" i="8"/>
  <c r="L32" i="8" s="1"/>
  <c r="M38" i="4"/>
  <c r="K38" i="4"/>
  <c r="L38" i="4" s="1"/>
  <c r="M32" i="2"/>
  <c r="K32" i="2"/>
  <c r="L32" i="2" s="1"/>
  <c r="M41" i="1"/>
  <c r="O41" i="1"/>
  <c r="P41" i="1"/>
  <c r="M30" i="2"/>
  <c r="K30" i="2"/>
  <c r="L30" i="2" s="1"/>
  <c r="M33" i="3"/>
  <c r="K33" i="3"/>
  <c r="L33" i="3" s="1"/>
  <c r="M35" i="4"/>
  <c r="K35" i="4"/>
  <c r="L35" i="4" s="1"/>
  <c r="K37" i="5"/>
  <c r="L37" i="5" s="1"/>
  <c r="M37" i="5"/>
  <c r="K39" i="6"/>
  <c r="L39" i="6" s="1"/>
  <c r="M39" i="6"/>
  <c r="M41" i="7"/>
  <c r="K41" i="7"/>
  <c r="L41" i="7" s="1"/>
  <c r="M29" i="7"/>
  <c r="K29" i="7"/>
  <c r="L29" i="7" s="1"/>
  <c r="M31" i="8"/>
  <c r="K31" i="8"/>
  <c r="L31" i="8" s="1"/>
  <c r="M40" i="5"/>
  <c r="K40" i="5"/>
  <c r="L40" i="5" s="1"/>
  <c r="M36" i="5"/>
  <c r="K36" i="5"/>
  <c r="L36" i="5" s="1"/>
  <c r="M28" i="7"/>
  <c r="K28" i="7"/>
  <c r="L28" i="7" s="1"/>
  <c r="K30" i="8"/>
  <c r="L30" i="8" s="1"/>
  <c r="M30" i="8"/>
  <c r="M28" i="5"/>
  <c r="K28" i="5"/>
  <c r="L28" i="5" s="1"/>
  <c r="M34" i="3"/>
  <c r="K34" i="3"/>
  <c r="L34" i="3" s="1"/>
  <c r="M37" i="6"/>
  <c r="K37" i="6"/>
  <c r="L37" i="6" s="1"/>
  <c r="M41" i="8"/>
  <c r="K41" i="8"/>
  <c r="L41" i="8" s="1"/>
  <c r="M29" i="8"/>
  <c r="K29" i="8"/>
  <c r="L29" i="8" s="1"/>
  <c r="M37" i="3"/>
  <c r="K37" i="3"/>
  <c r="L37" i="3" s="1"/>
  <c r="M37" i="4"/>
  <c r="K37" i="4"/>
  <c r="L37" i="4" s="1"/>
  <c r="M34" i="4"/>
  <c r="K34" i="4"/>
  <c r="L34" i="4" s="1"/>
  <c r="K31" i="3"/>
  <c r="L31" i="3" s="1"/>
  <c r="M31" i="3"/>
  <c r="M34" i="5"/>
  <c r="K34" i="5"/>
  <c r="L34" i="5" s="1"/>
  <c r="M38" i="7"/>
  <c r="K38" i="7"/>
  <c r="L38" i="7" s="1"/>
  <c r="M28" i="8"/>
  <c r="K28" i="8"/>
  <c r="L28" i="8" s="1"/>
  <c r="M32" i="7"/>
  <c r="K32" i="7"/>
  <c r="L32" i="7" s="1"/>
  <c r="M39" i="5"/>
  <c r="K39" i="5"/>
  <c r="L39" i="5" s="1"/>
  <c r="K40" i="1"/>
  <c r="M40" i="1"/>
  <c r="O40" i="1"/>
  <c r="P40" i="1"/>
  <c r="M29" i="2"/>
  <c r="K29" i="2"/>
  <c r="L29" i="2" s="1"/>
  <c r="M40" i="2"/>
  <c r="K40" i="2"/>
  <c r="L40" i="2" s="1"/>
  <c r="M33" i="4"/>
  <c r="K33" i="4"/>
  <c r="L33" i="4" s="1"/>
  <c r="M39" i="7"/>
  <c r="K39" i="7"/>
  <c r="L39" i="7" s="1"/>
  <c r="M41" i="2"/>
  <c r="K41" i="2"/>
  <c r="L41" i="2" s="1"/>
  <c r="M30" i="3"/>
  <c r="K30" i="3"/>
  <c r="L30" i="3" s="1"/>
  <c r="M40" i="8"/>
  <c r="K40" i="8"/>
  <c r="L40" i="8" s="1"/>
  <c r="M38" i="2"/>
  <c r="K38" i="2"/>
  <c r="L38" i="2" s="1"/>
  <c r="M41" i="3"/>
  <c r="K41" i="3"/>
  <c r="L41" i="3" s="1"/>
  <c r="K29" i="3"/>
  <c r="L29" i="3" s="1"/>
  <c r="M29" i="3"/>
  <c r="M31" i="4"/>
  <c r="K31" i="4"/>
  <c r="L31" i="4" s="1"/>
  <c r="M33" i="5"/>
  <c r="K33" i="5"/>
  <c r="L33" i="5" s="1"/>
  <c r="M35" i="6"/>
  <c r="K35" i="6"/>
  <c r="L35" i="6" s="1"/>
  <c r="M37" i="7"/>
  <c r="K37" i="7"/>
  <c r="L37" i="7" s="1"/>
  <c r="K39" i="8"/>
  <c r="L39" i="8" s="1"/>
  <c r="M39" i="8"/>
  <c r="M36" i="3"/>
  <c r="K36" i="3"/>
  <c r="L36" i="3" s="1"/>
  <c r="M35" i="3"/>
  <c r="K35" i="3"/>
  <c r="L35" i="3" s="1"/>
  <c r="K39" i="1"/>
  <c r="O39" i="1"/>
  <c r="P39" i="1"/>
  <c r="M39" i="1"/>
  <c r="M32" i="3"/>
  <c r="K32" i="3"/>
  <c r="L32" i="3" s="1"/>
  <c r="M28" i="2"/>
  <c r="K28" i="2"/>
  <c r="L28" i="2" s="1"/>
  <c r="M35" i="5"/>
  <c r="K35" i="5"/>
  <c r="L35" i="5" s="1"/>
  <c r="K39" i="2"/>
  <c r="L39" i="2" s="1"/>
  <c r="M39" i="2"/>
  <c r="M32" i="4"/>
  <c r="K32" i="4"/>
  <c r="L32" i="4" s="1"/>
  <c r="M36" i="6"/>
  <c r="K36" i="6"/>
  <c r="L36" i="6" s="1"/>
  <c r="M37" i="2"/>
  <c r="K37" i="2"/>
  <c r="L37" i="2" s="1"/>
  <c r="M40" i="3"/>
  <c r="K40" i="3"/>
  <c r="L40" i="3" s="1"/>
  <c r="M28" i="3"/>
  <c r="K28" i="3"/>
  <c r="L28" i="3" s="1"/>
  <c r="M30" i="4"/>
  <c r="K30" i="4"/>
  <c r="L30" i="4" s="1"/>
  <c r="K32" i="5"/>
  <c r="L32" i="5" s="1"/>
  <c r="M32" i="5"/>
  <c r="K34" i="6"/>
  <c r="L34" i="6" s="1"/>
  <c r="M34" i="6"/>
  <c r="M36" i="7"/>
  <c r="K36" i="7"/>
  <c r="L36" i="7" s="1"/>
  <c r="M38" i="8"/>
  <c r="K38" i="8"/>
  <c r="L38" i="8" s="1"/>
  <c r="M30" i="6"/>
  <c r="K30" i="6"/>
  <c r="L30" i="6" s="1"/>
  <c r="M40" i="7"/>
  <c r="K40" i="7"/>
  <c r="L40" i="7" s="1"/>
  <c r="M39" i="3"/>
  <c r="K39" i="3"/>
  <c r="L39" i="3" s="1"/>
  <c r="M41" i="4"/>
  <c r="K41" i="4"/>
  <c r="L41" i="4" s="1"/>
  <c r="K29" i="4"/>
  <c r="L29" i="4" s="1"/>
  <c r="M29" i="4"/>
  <c r="M31" i="5"/>
  <c r="K31" i="5"/>
  <c r="L31" i="5" s="1"/>
  <c r="M33" i="6"/>
  <c r="K33" i="6"/>
  <c r="L33" i="6" s="1"/>
  <c r="M35" i="7"/>
  <c r="K35" i="7"/>
  <c r="L35" i="7" s="1"/>
  <c r="M37" i="8"/>
  <c r="K37" i="8"/>
  <c r="L37" i="8" s="1"/>
  <c r="M39" i="4"/>
  <c r="K39" i="4"/>
  <c r="L39" i="4" s="1"/>
  <c r="M38" i="6"/>
  <c r="K38" i="6"/>
  <c r="L38" i="6" s="1"/>
  <c r="M36" i="2"/>
  <c r="K36" i="2"/>
  <c r="L36" i="2" s="1"/>
  <c r="M35" i="2"/>
  <c r="K35" i="2"/>
  <c r="L35" i="2" s="1"/>
  <c r="M38" i="3"/>
  <c r="K38" i="3"/>
  <c r="L38" i="3" s="1"/>
  <c r="K40" i="4"/>
  <c r="L40" i="4" s="1"/>
  <c r="M40" i="4"/>
  <c r="M28" i="4"/>
  <c r="K28" i="4"/>
  <c r="L28" i="4" s="1"/>
  <c r="M30" i="5"/>
  <c r="K30" i="5"/>
  <c r="L30" i="5" s="1"/>
  <c r="M32" i="6"/>
  <c r="K32" i="6"/>
  <c r="L32" i="6" s="1"/>
  <c r="M34" i="7"/>
  <c r="K34" i="7"/>
  <c r="L34" i="7" s="1"/>
  <c r="M36" i="8"/>
  <c r="K36" i="8"/>
  <c r="L36" i="8" s="1"/>
  <c r="J44" i="1"/>
  <c r="K41" i="1"/>
  <c r="L39" i="1"/>
  <c r="L40" i="1"/>
  <c r="C119" i="12"/>
  <c r="C120" i="12"/>
  <c r="C121" i="12"/>
  <c r="C118" i="12"/>
  <c r="C109" i="12"/>
  <c r="C110" i="12"/>
  <c r="C111" i="12"/>
  <c r="C112" i="12"/>
  <c r="C113" i="12"/>
  <c r="C114" i="12"/>
  <c r="C108" i="12"/>
  <c r="C95" i="12"/>
  <c r="C96" i="12"/>
  <c r="C97" i="12"/>
  <c r="C98" i="12"/>
  <c r="C99" i="12"/>
  <c r="C100" i="12"/>
  <c r="C94" i="12"/>
  <c r="C76" i="12"/>
  <c r="C77" i="12"/>
  <c r="C78" i="12"/>
  <c r="C79" i="12"/>
  <c r="C80" i="12"/>
  <c r="C81" i="12"/>
  <c r="C82" i="12"/>
  <c r="C83" i="12"/>
  <c r="C84" i="12"/>
  <c r="C85" i="12"/>
  <c r="C75" i="12"/>
  <c r="C68" i="12"/>
  <c r="C69" i="12"/>
  <c r="C6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1" i="12"/>
  <c r="D40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1" i="12"/>
  <c r="C40" i="12"/>
  <c r="D12" i="12"/>
  <c r="D13" i="12"/>
  <c r="D14" i="12"/>
  <c r="D15" i="12"/>
  <c r="D16" i="12"/>
  <c r="D17" i="12"/>
  <c r="D18" i="12"/>
  <c r="D19" i="12"/>
  <c r="D20" i="12"/>
  <c r="D21" i="12"/>
  <c r="D22" i="12"/>
  <c r="C12" i="12"/>
  <c r="C13" i="12"/>
  <c r="C14" i="12"/>
  <c r="C15" i="12"/>
  <c r="C16" i="12"/>
  <c r="C17" i="12"/>
  <c r="C18" i="12"/>
  <c r="C19" i="12"/>
  <c r="C20" i="12"/>
  <c r="C21" i="12"/>
  <c r="C22" i="12"/>
  <c r="C42" i="7"/>
  <c r="C23" i="2"/>
  <c r="C46" i="2" s="1"/>
  <c r="C42" i="2"/>
  <c r="K44" i="1" l="1"/>
  <c r="O44" i="1"/>
  <c r="L41" i="1"/>
  <c r="L44" i="1"/>
  <c r="C123" i="12"/>
  <c r="C87" i="12"/>
  <c r="C93" i="12"/>
  <c r="C53" i="12"/>
  <c r="D53" i="12" s="1"/>
  <c r="C52" i="12"/>
  <c r="D52" i="12" s="1"/>
  <c r="C51" i="12"/>
  <c r="D51" i="12" s="1"/>
  <c r="D53" i="1"/>
  <c r="D52" i="1"/>
  <c r="D51" i="1"/>
  <c r="D42" i="9"/>
  <c r="M42" i="9" s="1"/>
  <c r="C42" i="9"/>
  <c r="D42" i="8"/>
  <c r="C42" i="8"/>
  <c r="D42" i="7"/>
  <c r="D42" i="6"/>
  <c r="C42" i="6"/>
  <c r="D42" i="5"/>
  <c r="C42" i="5"/>
  <c r="D42" i="4"/>
  <c r="C42" i="4"/>
  <c r="D42" i="3"/>
  <c r="C42" i="3"/>
  <c r="D42" i="2"/>
  <c r="D27" i="12" l="1"/>
  <c r="F42" i="12" s="1"/>
  <c r="F43" i="12" s="1"/>
  <c r="F44" i="12" s="1"/>
  <c r="C27" i="12"/>
  <c r="C42" i="12" s="1"/>
  <c r="C43" i="12" s="1"/>
  <c r="C44" i="12" s="1"/>
  <c r="D11" i="12"/>
  <c r="F23" i="12" s="1"/>
  <c r="C11" i="12"/>
  <c r="C23" i="12" s="1"/>
  <c r="J21" i="7"/>
  <c r="J21" i="6"/>
  <c r="J21" i="5"/>
  <c r="C23" i="5"/>
  <c r="C46" i="5" s="1"/>
  <c r="J21" i="4"/>
  <c r="C23" i="4"/>
  <c r="C46" i="4" s="1"/>
  <c r="C23" i="3"/>
  <c r="C46" i="3" s="1"/>
  <c r="J21" i="3"/>
  <c r="J20" i="1"/>
  <c r="J21" i="1"/>
  <c r="J22" i="1"/>
  <c r="J21" i="2"/>
  <c r="J22" i="2"/>
  <c r="D23" i="2"/>
  <c r="D46" i="2" s="1"/>
  <c r="E46" i="2" s="1"/>
  <c r="C24" i="2"/>
  <c r="D23" i="1"/>
  <c r="C46" i="1"/>
  <c r="E40" i="9"/>
  <c r="E40" i="8"/>
  <c r="E40" i="7"/>
  <c r="E40" i="6"/>
  <c r="E40" i="5"/>
  <c r="E40" i="4"/>
  <c r="E40" i="3"/>
  <c r="E41" i="2"/>
  <c r="E21" i="9"/>
  <c r="E21" i="8"/>
  <c r="E21" i="7"/>
  <c r="E21" i="6"/>
  <c r="E21" i="5"/>
  <c r="E21" i="4"/>
  <c r="E21" i="3"/>
  <c r="E21" i="2"/>
  <c r="D42" i="1"/>
  <c r="E40" i="1"/>
  <c r="E21" i="1"/>
  <c r="D37" i="11"/>
  <c r="E37" i="11"/>
  <c r="F37" i="11"/>
  <c r="G37" i="11"/>
  <c r="H37" i="11"/>
  <c r="I37" i="11"/>
  <c r="K37" i="11"/>
  <c r="L36" i="11"/>
  <c r="G41" i="12" s="1"/>
  <c r="J41" i="12" s="1"/>
  <c r="L16" i="11"/>
  <c r="G21" i="12" s="1"/>
  <c r="J21" i="12" s="1"/>
  <c r="P42" i="1" l="1"/>
  <c r="M42" i="1"/>
  <c r="P23" i="1"/>
  <c r="F46" i="12"/>
  <c r="F24" i="12"/>
  <c r="M21" i="5"/>
  <c r="K21" i="5"/>
  <c r="L21" i="5" s="1"/>
  <c r="K21" i="1"/>
  <c r="L21" i="1" s="1"/>
  <c r="M21" i="1"/>
  <c r="O21" i="1"/>
  <c r="P21" i="1"/>
  <c r="M21" i="2"/>
  <c r="K21" i="2"/>
  <c r="L21" i="2" s="1"/>
  <c r="M21" i="4"/>
  <c r="K21" i="4"/>
  <c r="L21" i="4" s="1"/>
  <c r="M21" i="6"/>
  <c r="K21" i="6"/>
  <c r="L21" i="6" s="1"/>
  <c r="M22" i="2"/>
  <c r="K22" i="2"/>
  <c r="L22" i="2" s="1"/>
  <c r="M21" i="7"/>
  <c r="K21" i="7"/>
  <c r="L21" i="7" s="1"/>
  <c r="M21" i="8"/>
  <c r="K21" i="8"/>
  <c r="L21" i="8" s="1"/>
  <c r="K22" i="1"/>
  <c r="L22" i="1" s="1"/>
  <c r="M22" i="1"/>
  <c r="O22" i="1"/>
  <c r="P22" i="1"/>
  <c r="K20" i="1"/>
  <c r="L20" i="1" s="1"/>
  <c r="M20" i="1"/>
  <c r="O20" i="1"/>
  <c r="P20" i="1"/>
  <c r="M21" i="3"/>
  <c r="K21" i="3"/>
  <c r="L21" i="3" s="1"/>
  <c r="D46" i="1"/>
  <c r="C24" i="12"/>
  <c r="C25" i="12" s="1"/>
  <c r="C46" i="12"/>
  <c r="D23" i="12"/>
  <c r="D42" i="12"/>
  <c r="D43" i="12" s="1"/>
  <c r="D44" i="12" s="1"/>
  <c r="J25" i="1"/>
  <c r="C25" i="2"/>
  <c r="I46" i="2"/>
  <c r="D24" i="2"/>
  <c r="D43" i="1"/>
  <c r="E40" i="12"/>
  <c r="E21" i="12"/>
  <c r="H21" i="12"/>
  <c r="I21" i="12" s="1"/>
  <c r="P43" i="1" l="1"/>
  <c r="M43" i="1"/>
  <c r="F25" i="12"/>
  <c r="F48" i="12" s="1"/>
  <c r="F47" i="12"/>
  <c r="P46" i="1"/>
  <c r="M46" i="1"/>
  <c r="E46" i="1"/>
  <c r="O25" i="1"/>
  <c r="D24" i="12"/>
  <c r="D25" i="12" s="1"/>
  <c r="E25" i="12" s="1"/>
  <c r="D46" i="12"/>
  <c r="D47" i="12" s="1"/>
  <c r="K25" i="1"/>
  <c r="L25" i="1" s="1"/>
  <c r="J48" i="1"/>
  <c r="D25" i="2"/>
  <c r="D44" i="1"/>
  <c r="C107" i="12"/>
  <c r="C70" i="12"/>
  <c r="E44" i="1" l="1"/>
  <c r="P44" i="1"/>
  <c r="M44" i="1"/>
  <c r="K48" i="1"/>
  <c r="O48" i="1"/>
  <c r="E25" i="2"/>
  <c r="D18" i="11"/>
  <c r="E18" i="11"/>
  <c r="F18" i="11"/>
  <c r="G18" i="11"/>
  <c r="H18" i="11"/>
  <c r="I18" i="11"/>
  <c r="K18" i="11"/>
  <c r="D48" i="12" l="1"/>
  <c r="C48" i="12" s="1"/>
  <c r="C47" i="12"/>
  <c r="D49" i="12" l="1"/>
  <c r="D50" i="12"/>
  <c r="C50" i="12" s="1"/>
  <c r="C24" i="4"/>
  <c r="C23" i="9"/>
  <c r="C46" i="9" s="1"/>
  <c r="D23" i="9"/>
  <c r="C43" i="9"/>
  <c r="C44" i="9" s="1"/>
  <c r="D46" i="9" l="1"/>
  <c r="M23" i="9"/>
  <c r="E46" i="9"/>
  <c r="C25" i="4"/>
  <c r="I46" i="9"/>
  <c r="C24" i="9"/>
  <c r="D24" i="9"/>
  <c r="M24" i="9" s="1"/>
  <c r="D43" i="9"/>
  <c r="M43" i="9" s="1"/>
  <c r="E42" i="9"/>
  <c r="D44" i="9" l="1"/>
  <c r="C47" i="9"/>
  <c r="C25" i="9"/>
  <c r="C48" i="9" s="1"/>
  <c r="D47" i="9"/>
  <c r="D25" i="9"/>
  <c r="M25" i="9" s="1"/>
  <c r="E24" i="9"/>
  <c r="E43" i="9"/>
  <c r="H19" i="11"/>
  <c r="F38" i="11"/>
  <c r="E44" i="9" l="1"/>
  <c r="M44" i="9"/>
  <c r="J43" i="4"/>
  <c r="F39" i="11"/>
  <c r="J24" i="6"/>
  <c r="J25" i="6" s="1"/>
  <c r="H20" i="11"/>
  <c r="C50" i="9"/>
  <c r="E47" i="9"/>
  <c r="C49" i="9"/>
  <c r="E25" i="9"/>
  <c r="D48" i="9"/>
  <c r="E48" i="9" s="1"/>
  <c r="I47" i="9"/>
  <c r="I48" i="9"/>
  <c r="C43" i="8"/>
  <c r="C44" i="8" s="1"/>
  <c r="C43" i="7"/>
  <c r="C44" i="7" s="1"/>
  <c r="C43" i="6"/>
  <c r="C44" i="6" s="1"/>
  <c r="C43" i="5"/>
  <c r="C44" i="5" s="1"/>
  <c r="C43" i="4"/>
  <c r="C43" i="3"/>
  <c r="C44" i="3" s="1"/>
  <c r="C43" i="2"/>
  <c r="D23" i="8"/>
  <c r="D46" i="8" s="1"/>
  <c r="C23" i="8"/>
  <c r="C46" i="8" s="1"/>
  <c r="D23" i="7"/>
  <c r="D46" i="7" s="1"/>
  <c r="C23" i="7"/>
  <c r="C46" i="7" s="1"/>
  <c r="D23" i="6"/>
  <c r="D46" i="6" s="1"/>
  <c r="C23" i="6"/>
  <c r="C46" i="6" s="1"/>
  <c r="D23" i="5"/>
  <c r="D46" i="5" s="1"/>
  <c r="E46" i="5" s="1"/>
  <c r="C24" i="5"/>
  <c r="D23" i="4"/>
  <c r="D46" i="4" s="1"/>
  <c r="E46" i="4" s="1"/>
  <c r="D23" i="3"/>
  <c r="D46" i="3" s="1"/>
  <c r="E46" i="3" s="1"/>
  <c r="C24" i="3"/>
  <c r="J44" i="4" l="1"/>
  <c r="K43" i="4"/>
  <c r="L43" i="4" s="1"/>
  <c r="K25" i="6"/>
  <c r="L25" i="6" s="1"/>
  <c r="K24" i="6"/>
  <c r="L24" i="6" s="1"/>
  <c r="E46" i="8"/>
  <c r="C25" i="3"/>
  <c r="C48" i="3" s="1"/>
  <c r="C47" i="3"/>
  <c r="C44" i="2"/>
  <c r="C48" i="2" s="1"/>
  <c r="C47" i="2"/>
  <c r="C44" i="4"/>
  <c r="C48" i="4" s="1"/>
  <c r="C47" i="4"/>
  <c r="C47" i="5"/>
  <c r="C25" i="5"/>
  <c r="C48" i="5" s="1"/>
  <c r="E46" i="6"/>
  <c r="E46" i="7"/>
  <c r="C24" i="8"/>
  <c r="I46" i="8"/>
  <c r="I46" i="7"/>
  <c r="C24" i="7"/>
  <c r="C24" i="6"/>
  <c r="I46" i="6"/>
  <c r="I46" i="5"/>
  <c r="I46" i="4"/>
  <c r="I46" i="3"/>
  <c r="D43" i="2"/>
  <c r="D24" i="8"/>
  <c r="D43" i="8"/>
  <c r="D24" i="7"/>
  <c r="D43" i="7"/>
  <c r="D24" i="6"/>
  <c r="M24" i="6" s="1"/>
  <c r="D43" i="6"/>
  <c r="D24" i="5"/>
  <c r="D43" i="5"/>
  <c r="D24" i="4"/>
  <c r="D43" i="4"/>
  <c r="M43" i="4" s="1"/>
  <c r="D24" i="3"/>
  <c r="D43" i="3"/>
  <c r="E43" i="2"/>
  <c r="E23" i="1"/>
  <c r="D24" i="1"/>
  <c r="D47" i="1" l="1"/>
  <c r="C49" i="1" s="1"/>
  <c r="P24" i="1"/>
  <c r="M24" i="1"/>
  <c r="K44" i="4"/>
  <c r="L44" i="4" s="1"/>
  <c r="D25" i="3"/>
  <c r="D47" i="3"/>
  <c r="D44" i="3"/>
  <c r="E44" i="3" s="1"/>
  <c r="D44" i="2"/>
  <c r="D47" i="2"/>
  <c r="D44" i="5"/>
  <c r="E44" i="5" s="1"/>
  <c r="C47" i="6"/>
  <c r="C25" i="6"/>
  <c r="C48" i="6" s="1"/>
  <c r="D25" i="6"/>
  <c r="M25" i="6" s="1"/>
  <c r="D47" i="6"/>
  <c r="D44" i="4"/>
  <c r="M44" i="4" s="1"/>
  <c r="D25" i="4"/>
  <c r="D47" i="4"/>
  <c r="D44" i="6"/>
  <c r="E44" i="6" s="1"/>
  <c r="D44" i="7"/>
  <c r="E44" i="7" s="1"/>
  <c r="D47" i="5"/>
  <c r="D25" i="5"/>
  <c r="C25" i="7"/>
  <c r="C48" i="7" s="1"/>
  <c r="C47" i="7"/>
  <c r="C50" i="1"/>
  <c r="D25" i="7"/>
  <c r="D47" i="7"/>
  <c r="C25" i="8"/>
  <c r="C48" i="8" s="1"/>
  <c r="C47" i="8"/>
  <c r="D25" i="8"/>
  <c r="D47" i="8"/>
  <c r="C48" i="1"/>
  <c r="C47" i="1"/>
  <c r="D44" i="8"/>
  <c r="E44" i="8" s="1"/>
  <c r="D25" i="1"/>
  <c r="E43" i="5"/>
  <c r="E43" i="8"/>
  <c r="E24" i="8"/>
  <c r="E43" i="7"/>
  <c r="E24" i="7"/>
  <c r="E24" i="6"/>
  <c r="E43" i="6"/>
  <c r="E24" i="5"/>
  <c r="E43" i="4"/>
  <c r="E24" i="4"/>
  <c r="E43" i="3"/>
  <c r="E24" i="3"/>
  <c r="E24" i="2"/>
  <c r="E24" i="1"/>
  <c r="J12" i="1"/>
  <c r="O12" i="1" s="1"/>
  <c r="J13" i="1"/>
  <c r="J14" i="1"/>
  <c r="J15" i="1"/>
  <c r="J16" i="1"/>
  <c r="J17" i="1"/>
  <c r="J18" i="1"/>
  <c r="J19" i="1"/>
  <c r="J11" i="1"/>
  <c r="D48" i="1" l="1"/>
  <c r="P25" i="1"/>
  <c r="M25" i="1"/>
  <c r="E47" i="1"/>
  <c r="M47" i="1"/>
  <c r="P47" i="1"/>
  <c r="O14" i="1"/>
  <c r="P14" i="1"/>
  <c r="M14" i="1"/>
  <c r="K13" i="1"/>
  <c r="L13" i="1" s="1"/>
  <c r="M13" i="1"/>
  <c r="K11" i="1"/>
  <c r="P11" i="1"/>
  <c r="O11" i="1"/>
  <c r="M11" i="1"/>
  <c r="K19" i="1"/>
  <c r="L19" i="1" s="1"/>
  <c r="M19" i="1"/>
  <c r="O19" i="1"/>
  <c r="P19" i="1"/>
  <c r="K18" i="1"/>
  <c r="L18" i="1" s="1"/>
  <c r="O18" i="1"/>
  <c r="P18" i="1"/>
  <c r="M18" i="1"/>
  <c r="K17" i="1"/>
  <c r="L17" i="1" s="1"/>
  <c r="O17" i="1"/>
  <c r="P17" i="1"/>
  <c r="M17" i="1"/>
  <c r="K16" i="1"/>
  <c r="L16" i="1" s="1"/>
  <c r="O16" i="1"/>
  <c r="P16" i="1"/>
  <c r="M16" i="1"/>
  <c r="K12" i="1"/>
  <c r="L12" i="1" s="1"/>
  <c r="M12" i="1"/>
  <c r="P12" i="1"/>
  <c r="K15" i="1"/>
  <c r="L15" i="1" s="1"/>
  <c r="O15" i="1"/>
  <c r="P15" i="1"/>
  <c r="M15" i="1"/>
  <c r="E48" i="1"/>
  <c r="K14" i="1"/>
  <c r="L14" i="1" s="1"/>
  <c r="E44" i="2"/>
  <c r="D48" i="2"/>
  <c r="E48" i="2" s="1"/>
  <c r="E25" i="7"/>
  <c r="D48" i="7"/>
  <c r="E48" i="7" s="1"/>
  <c r="E25" i="5"/>
  <c r="D48" i="5"/>
  <c r="E48" i="5" s="1"/>
  <c r="C50" i="6"/>
  <c r="C49" i="6"/>
  <c r="E47" i="6"/>
  <c r="E44" i="4"/>
  <c r="I47" i="8"/>
  <c r="I48" i="8"/>
  <c r="C50" i="5"/>
  <c r="C49" i="5"/>
  <c r="E47" i="5"/>
  <c r="E25" i="6"/>
  <c r="D48" i="6"/>
  <c r="E48" i="6" s="1"/>
  <c r="C50" i="3"/>
  <c r="E47" i="3"/>
  <c r="C49" i="3"/>
  <c r="C50" i="7"/>
  <c r="C49" i="7"/>
  <c r="E47" i="7"/>
  <c r="I47" i="7"/>
  <c r="I48" i="7"/>
  <c r="C50" i="4"/>
  <c r="C49" i="4"/>
  <c r="E25" i="4"/>
  <c r="D48" i="4"/>
  <c r="E48" i="4" s="1"/>
  <c r="I47" i="4"/>
  <c r="I48" i="4"/>
  <c r="C50" i="8"/>
  <c r="C49" i="8"/>
  <c r="E47" i="8"/>
  <c r="E25" i="8"/>
  <c r="D48" i="8"/>
  <c r="E48" i="8" s="1"/>
  <c r="I47" i="5"/>
  <c r="I48" i="5"/>
  <c r="I47" i="6"/>
  <c r="E25" i="3"/>
  <c r="D48" i="3"/>
  <c r="E48" i="3" s="1"/>
  <c r="C50" i="2"/>
  <c r="C49" i="2"/>
  <c r="E47" i="2"/>
  <c r="I48" i="2"/>
  <c r="I47" i="2"/>
  <c r="E47" i="4"/>
  <c r="I47" i="3"/>
  <c r="I48" i="3"/>
  <c r="E25" i="1"/>
  <c r="D19" i="11"/>
  <c r="P48" i="1" l="1"/>
  <c r="M48" i="1"/>
  <c r="P13" i="1"/>
  <c r="O13" i="1"/>
  <c r="J24" i="2"/>
  <c r="D20" i="11"/>
  <c r="J25" i="2"/>
  <c r="I48" i="6"/>
  <c r="K25" i="2" l="1"/>
  <c r="L25" i="2" s="1"/>
  <c r="M25" i="2"/>
  <c r="M24" i="2"/>
  <c r="K24" i="2"/>
  <c r="L24" i="2" s="1"/>
  <c r="E11" i="1"/>
  <c r="J22" i="7" l="1"/>
  <c r="J20" i="7"/>
  <c r="J19" i="7"/>
  <c r="J18" i="7"/>
  <c r="J17" i="7"/>
  <c r="J16" i="7"/>
  <c r="J15" i="7"/>
  <c r="J14" i="7"/>
  <c r="J13" i="7"/>
  <c r="J12" i="7"/>
  <c r="J22" i="5"/>
  <c r="J20" i="5"/>
  <c r="J19" i="5"/>
  <c r="J18" i="5"/>
  <c r="J17" i="5"/>
  <c r="J16" i="5"/>
  <c r="J15" i="5"/>
  <c r="J14" i="5"/>
  <c r="J13" i="5"/>
  <c r="J12" i="5"/>
  <c r="J22" i="4"/>
  <c r="J20" i="4"/>
  <c r="J19" i="4"/>
  <c r="J18" i="4"/>
  <c r="J17" i="4"/>
  <c r="J16" i="4"/>
  <c r="J15" i="4"/>
  <c r="J14" i="4"/>
  <c r="J13" i="4"/>
  <c r="J12" i="4"/>
  <c r="J22" i="3"/>
  <c r="J20" i="3"/>
  <c r="J19" i="3"/>
  <c r="J18" i="3"/>
  <c r="J17" i="3"/>
  <c r="J16" i="3"/>
  <c r="J15" i="3"/>
  <c r="J14" i="3"/>
  <c r="J13" i="3"/>
  <c r="J12" i="3"/>
  <c r="J20" i="2"/>
  <c r="J19" i="2"/>
  <c r="J18" i="2"/>
  <c r="J17" i="2"/>
  <c r="J16" i="2"/>
  <c r="J15" i="2"/>
  <c r="J14" i="2"/>
  <c r="J13" i="2"/>
  <c r="J12" i="2"/>
  <c r="J27" i="7"/>
  <c r="J11" i="7"/>
  <c r="J27" i="5"/>
  <c r="J11" i="5"/>
  <c r="J27" i="4"/>
  <c r="J11" i="4"/>
  <c r="J27" i="3"/>
  <c r="J11" i="3"/>
  <c r="J27" i="2"/>
  <c r="J11" i="2"/>
  <c r="J38" i="1"/>
  <c r="J37" i="1"/>
  <c r="J36" i="1"/>
  <c r="J35" i="1"/>
  <c r="J34" i="1"/>
  <c r="J33" i="1"/>
  <c r="J32" i="1"/>
  <c r="J31" i="1"/>
  <c r="J30" i="1"/>
  <c r="J29" i="1"/>
  <c r="J28" i="1"/>
  <c r="J27" i="1"/>
  <c r="M27" i="2" l="1"/>
  <c r="K27" i="2"/>
  <c r="L27" i="2" s="1"/>
  <c r="O27" i="1"/>
  <c r="M27" i="1"/>
  <c r="P27" i="1"/>
  <c r="M27" i="3"/>
  <c r="K27" i="3"/>
  <c r="L27" i="3" s="1"/>
  <c r="K32" i="1"/>
  <c r="L32" i="1" s="1"/>
  <c r="P32" i="1"/>
  <c r="M32" i="1"/>
  <c r="O32" i="1"/>
  <c r="M27" i="4"/>
  <c r="K27" i="4"/>
  <c r="L27" i="4" s="1"/>
  <c r="K33" i="1"/>
  <c r="L33" i="1" s="1"/>
  <c r="P33" i="1"/>
  <c r="M33" i="1"/>
  <c r="O33" i="1"/>
  <c r="M27" i="8"/>
  <c r="K27" i="8"/>
  <c r="L27" i="8" s="1"/>
  <c r="K38" i="1"/>
  <c r="O38" i="1"/>
  <c r="P38" i="1"/>
  <c r="K29" i="1"/>
  <c r="M29" i="1"/>
  <c r="O29" i="1"/>
  <c r="P29" i="1"/>
  <c r="K31" i="1"/>
  <c r="L31" i="1" s="1"/>
  <c r="P31" i="1"/>
  <c r="M31" i="1"/>
  <c r="O31" i="1"/>
  <c r="K35" i="1"/>
  <c r="L35" i="1" s="1"/>
  <c r="O35" i="1"/>
  <c r="P35" i="1"/>
  <c r="M35" i="1"/>
  <c r="K30" i="1"/>
  <c r="L30" i="1" s="1"/>
  <c r="P30" i="1"/>
  <c r="M30" i="1"/>
  <c r="O30" i="1"/>
  <c r="K34" i="1"/>
  <c r="O34" i="1"/>
  <c r="P34" i="1"/>
  <c r="M34" i="1"/>
  <c r="M27" i="7"/>
  <c r="K27" i="7"/>
  <c r="L27" i="7" s="1"/>
  <c r="K28" i="1"/>
  <c r="L28" i="1" s="1"/>
  <c r="M28" i="1"/>
  <c r="O28" i="1"/>
  <c r="P28" i="1"/>
  <c r="K27" i="5"/>
  <c r="L27" i="5" s="1"/>
  <c r="M27" i="5"/>
  <c r="K36" i="1"/>
  <c r="L36" i="1" s="1"/>
  <c r="O36" i="1"/>
  <c r="P36" i="1"/>
  <c r="M36" i="1"/>
  <c r="K37" i="1"/>
  <c r="L37" i="1" s="1"/>
  <c r="O37" i="1"/>
  <c r="P37" i="1"/>
  <c r="M37" i="1"/>
  <c r="M14" i="3"/>
  <c r="K14" i="3"/>
  <c r="L14" i="3" s="1"/>
  <c r="M11" i="2"/>
  <c r="K11" i="2"/>
  <c r="L11" i="2" s="1"/>
  <c r="M16" i="3"/>
  <c r="K16" i="3"/>
  <c r="L16" i="3" s="1"/>
  <c r="M20" i="5"/>
  <c r="K20" i="5"/>
  <c r="L20" i="5" s="1"/>
  <c r="M13" i="2"/>
  <c r="K13" i="2"/>
  <c r="L13" i="2" s="1"/>
  <c r="M20" i="7"/>
  <c r="K20" i="7"/>
  <c r="L20" i="7" s="1"/>
  <c r="M17" i="3"/>
  <c r="K17" i="3"/>
  <c r="L17" i="3" s="1"/>
  <c r="K16" i="4"/>
  <c r="L16" i="4" s="1"/>
  <c r="M16" i="4"/>
  <c r="M17" i="4"/>
  <c r="K17" i="4"/>
  <c r="L17" i="4" s="1"/>
  <c r="M18" i="4"/>
  <c r="K18" i="4"/>
  <c r="L18" i="4" s="1"/>
  <c r="M19" i="4"/>
  <c r="K19" i="4"/>
  <c r="L19" i="4" s="1"/>
  <c r="K15" i="2"/>
  <c r="L15" i="2" s="1"/>
  <c r="M15" i="2"/>
  <c r="M12" i="7"/>
  <c r="K12" i="7"/>
  <c r="L12" i="7" s="1"/>
  <c r="M22" i="4"/>
  <c r="K22" i="4"/>
  <c r="L22" i="4" s="1"/>
  <c r="M12" i="5"/>
  <c r="K12" i="5"/>
  <c r="L12" i="5" s="1"/>
  <c r="M18" i="2"/>
  <c r="K18" i="2"/>
  <c r="L18" i="2" s="1"/>
  <c r="M15" i="7"/>
  <c r="K15" i="7"/>
  <c r="L15" i="7" s="1"/>
  <c r="M17" i="8"/>
  <c r="K17" i="8"/>
  <c r="L17" i="8" s="1"/>
  <c r="M12" i="2"/>
  <c r="K12" i="2"/>
  <c r="L12" i="2" s="1"/>
  <c r="K22" i="7"/>
  <c r="L22" i="7" s="1"/>
  <c r="M22" i="7"/>
  <c r="M14" i="2"/>
  <c r="K14" i="2"/>
  <c r="L14" i="2" s="1"/>
  <c r="M22" i="5"/>
  <c r="K22" i="5"/>
  <c r="L22" i="5" s="1"/>
  <c r="M18" i="3"/>
  <c r="K18" i="3"/>
  <c r="L18" i="3" s="1"/>
  <c r="M14" i="8"/>
  <c r="K14" i="8"/>
  <c r="L14" i="8" s="1"/>
  <c r="M19" i="3"/>
  <c r="K19" i="3"/>
  <c r="L19" i="3" s="1"/>
  <c r="M15" i="8"/>
  <c r="K15" i="8"/>
  <c r="L15" i="8" s="1"/>
  <c r="M17" i="2"/>
  <c r="K17" i="2"/>
  <c r="L17" i="2" s="1"/>
  <c r="M14" i="7"/>
  <c r="K14" i="7"/>
  <c r="L14" i="7" s="1"/>
  <c r="M11" i="5"/>
  <c r="K11" i="5"/>
  <c r="L11" i="5" s="1"/>
  <c r="M22" i="3"/>
  <c r="K22" i="3"/>
  <c r="L22" i="3" s="1"/>
  <c r="M19" i="2"/>
  <c r="K19" i="2"/>
  <c r="L19" i="2" s="1"/>
  <c r="M12" i="4"/>
  <c r="K12" i="4"/>
  <c r="L12" i="4" s="1"/>
  <c r="M14" i="5"/>
  <c r="K14" i="5"/>
  <c r="L14" i="5" s="1"/>
  <c r="M16" i="7"/>
  <c r="K16" i="7"/>
  <c r="L16" i="7" s="1"/>
  <c r="M18" i="8"/>
  <c r="K18" i="8"/>
  <c r="L18" i="8" s="1"/>
  <c r="M19" i="5"/>
  <c r="K19" i="5"/>
  <c r="L19" i="5" s="1"/>
  <c r="M11" i="3"/>
  <c r="K11" i="3"/>
  <c r="L11" i="3" s="1"/>
  <c r="M13" i="8"/>
  <c r="K13" i="8"/>
  <c r="L13" i="8" s="1"/>
  <c r="M16" i="2"/>
  <c r="K16" i="2"/>
  <c r="L16" i="2" s="1"/>
  <c r="M13" i="7"/>
  <c r="K13" i="7"/>
  <c r="L13" i="7" s="1"/>
  <c r="M20" i="3"/>
  <c r="K20" i="3"/>
  <c r="L20" i="3" s="1"/>
  <c r="M16" i="8"/>
  <c r="K16" i="8"/>
  <c r="L16" i="8" s="1"/>
  <c r="M13" i="5"/>
  <c r="K13" i="5"/>
  <c r="L13" i="5" s="1"/>
  <c r="M11" i="7"/>
  <c r="K11" i="7"/>
  <c r="L11" i="7" s="1"/>
  <c r="K20" i="2"/>
  <c r="L20" i="2" s="1"/>
  <c r="M20" i="2"/>
  <c r="M13" i="4"/>
  <c r="K13" i="4"/>
  <c r="L13" i="4" s="1"/>
  <c r="M15" i="5"/>
  <c r="K15" i="5"/>
  <c r="L15" i="5" s="1"/>
  <c r="K17" i="7"/>
  <c r="L17" i="7" s="1"/>
  <c r="M17" i="7"/>
  <c r="M19" i="8"/>
  <c r="K19" i="8"/>
  <c r="L19" i="8" s="1"/>
  <c r="M18" i="5"/>
  <c r="K18" i="5"/>
  <c r="L18" i="5" s="1"/>
  <c r="K12" i="8"/>
  <c r="L12" i="8" s="1"/>
  <c r="M12" i="8"/>
  <c r="M12" i="3"/>
  <c r="K12" i="3"/>
  <c r="L12" i="3" s="1"/>
  <c r="M14" i="4"/>
  <c r="K14" i="4"/>
  <c r="L14" i="4" s="1"/>
  <c r="M16" i="5"/>
  <c r="K16" i="5"/>
  <c r="L16" i="5" s="1"/>
  <c r="M18" i="7"/>
  <c r="K18" i="7"/>
  <c r="L18" i="7" s="1"/>
  <c r="M20" i="8"/>
  <c r="K20" i="8"/>
  <c r="L20" i="8" s="1"/>
  <c r="K15" i="3"/>
  <c r="L15" i="3" s="1"/>
  <c r="M15" i="3"/>
  <c r="M20" i="4"/>
  <c r="K20" i="4"/>
  <c r="L20" i="4" s="1"/>
  <c r="K11" i="4"/>
  <c r="L11" i="4" s="1"/>
  <c r="M11" i="4"/>
  <c r="M11" i="8"/>
  <c r="K11" i="8"/>
  <c r="L11" i="8" s="1"/>
  <c r="M13" i="3"/>
  <c r="K13" i="3"/>
  <c r="L13" i="3" s="1"/>
  <c r="M15" i="4"/>
  <c r="K15" i="4"/>
  <c r="L15" i="4" s="1"/>
  <c r="M17" i="5"/>
  <c r="K17" i="5"/>
  <c r="L17" i="5" s="1"/>
  <c r="M19" i="7"/>
  <c r="K19" i="7"/>
  <c r="L19" i="7" s="1"/>
  <c r="M22" i="8"/>
  <c r="K22" i="8"/>
  <c r="L22" i="8" s="1"/>
  <c r="L38" i="1"/>
  <c r="L34" i="1"/>
  <c r="L29" i="1"/>
  <c r="E41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42" i="8"/>
  <c r="E41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42" i="7"/>
  <c r="E41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42" i="5"/>
  <c r="E41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42" i="4"/>
  <c r="E41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42" i="3"/>
  <c r="E41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42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3" i="9"/>
  <c r="E22" i="9"/>
  <c r="E20" i="9"/>
  <c r="E19" i="9"/>
  <c r="E18" i="9"/>
  <c r="E17" i="9"/>
  <c r="E16" i="9"/>
  <c r="E15" i="9"/>
  <c r="E14" i="9"/>
  <c r="E13" i="9"/>
  <c r="E12" i="9"/>
  <c r="E11" i="9"/>
  <c r="E23" i="8"/>
  <c r="E22" i="8"/>
  <c r="E20" i="8"/>
  <c r="E19" i="8"/>
  <c r="E18" i="8"/>
  <c r="E17" i="8"/>
  <c r="E16" i="8"/>
  <c r="E15" i="8"/>
  <c r="E14" i="8"/>
  <c r="E13" i="8"/>
  <c r="E12" i="8"/>
  <c r="E11" i="8"/>
  <c r="E23" i="7"/>
  <c r="E22" i="7"/>
  <c r="E20" i="7"/>
  <c r="E19" i="7"/>
  <c r="E18" i="7"/>
  <c r="E17" i="7"/>
  <c r="E16" i="7"/>
  <c r="E15" i="7"/>
  <c r="E14" i="7"/>
  <c r="E13" i="7"/>
  <c r="E12" i="7"/>
  <c r="E11" i="7"/>
  <c r="E23" i="5"/>
  <c r="E22" i="5"/>
  <c r="E20" i="5"/>
  <c r="E19" i="5"/>
  <c r="E18" i="5"/>
  <c r="E17" i="5"/>
  <c r="E16" i="5"/>
  <c r="E15" i="5"/>
  <c r="E14" i="5"/>
  <c r="E13" i="5"/>
  <c r="E12" i="5"/>
  <c r="E11" i="5"/>
  <c r="E23" i="4"/>
  <c r="E22" i="4"/>
  <c r="E20" i="4"/>
  <c r="E19" i="4"/>
  <c r="E18" i="4"/>
  <c r="E17" i="4"/>
  <c r="E16" i="4"/>
  <c r="E15" i="4"/>
  <c r="E14" i="4"/>
  <c r="E13" i="4"/>
  <c r="E12" i="4"/>
  <c r="E11" i="4"/>
  <c r="E23" i="3"/>
  <c r="E22" i="3"/>
  <c r="E20" i="3"/>
  <c r="E19" i="3"/>
  <c r="E18" i="3"/>
  <c r="E17" i="3"/>
  <c r="E16" i="3"/>
  <c r="E15" i="3"/>
  <c r="E14" i="3"/>
  <c r="E13" i="3"/>
  <c r="E12" i="3"/>
  <c r="E11" i="3"/>
  <c r="E23" i="2"/>
  <c r="E22" i="2"/>
  <c r="E20" i="2"/>
  <c r="E19" i="2"/>
  <c r="E18" i="2"/>
  <c r="E17" i="2"/>
  <c r="E16" i="2"/>
  <c r="E15" i="2"/>
  <c r="E14" i="2"/>
  <c r="E13" i="2"/>
  <c r="E12" i="2"/>
  <c r="E11" i="2"/>
  <c r="E22" i="1"/>
  <c r="E20" i="1"/>
  <c r="E19" i="1"/>
  <c r="E18" i="1"/>
  <c r="E17" i="1"/>
  <c r="E16" i="1"/>
  <c r="E15" i="1"/>
  <c r="E14" i="1"/>
  <c r="E13" i="1"/>
  <c r="E12" i="1"/>
  <c r="E23" i="12" l="1"/>
  <c r="E11" i="12"/>
  <c r="E28" i="12"/>
  <c r="E30" i="12"/>
  <c r="E34" i="12"/>
  <c r="E36" i="12"/>
  <c r="E32" i="12"/>
  <c r="E38" i="12"/>
  <c r="E41" i="12"/>
  <c r="K27" i="1"/>
  <c r="E12" i="12"/>
  <c r="E13" i="12"/>
  <c r="E14" i="12"/>
  <c r="E15" i="12"/>
  <c r="E16" i="12"/>
  <c r="E17" i="12"/>
  <c r="E18" i="12"/>
  <c r="E19" i="12"/>
  <c r="E20" i="12"/>
  <c r="E22" i="12"/>
  <c r="E27" i="12"/>
  <c r="E29" i="12"/>
  <c r="E31" i="12"/>
  <c r="E33" i="12"/>
  <c r="E35" i="12"/>
  <c r="E37" i="12"/>
  <c r="E39" i="12"/>
  <c r="L27" i="1" l="1"/>
  <c r="E42" i="12"/>
  <c r="E43" i="12" s="1"/>
  <c r="E44" i="12" s="1"/>
  <c r="E48" i="12" s="1"/>
  <c r="E11" i="6"/>
  <c r="E46" i="12" l="1"/>
  <c r="E24" i="12"/>
  <c r="E47" i="12" s="1"/>
  <c r="J27" i="6"/>
  <c r="J12" i="6"/>
  <c r="J13" i="6"/>
  <c r="J14" i="6"/>
  <c r="J15" i="6"/>
  <c r="J16" i="6"/>
  <c r="J17" i="6"/>
  <c r="J18" i="6"/>
  <c r="J19" i="6"/>
  <c r="J20" i="6"/>
  <c r="J22" i="6"/>
  <c r="J11" i="6"/>
  <c r="L48" i="11"/>
  <c r="L49" i="11" s="1"/>
  <c r="L46" i="11"/>
  <c r="L35" i="11"/>
  <c r="G40" i="12" s="1"/>
  <c r="J40" i="12" s="1"/>
  <c r="L34" i="11"/>
  <c r="G39" i="12" s="1"/>
  <c r="J39" i="12" s="1"/>
  <c r="L33" i="11"/>
  <c r="G38" i="12" s="1"/>
  <c r="J38" i="12" s="1"/>
  <c r="L32" i="11"/>
  <c r="G37" i="12" s="1"/>
  <c r="J37" i="12" s="1"/>
  <c r="L31" i="11"/>
  <c r="G36" i="12" s="1"/>
  <c r="J36" i="12" s="1"/>
  <c r="L30" i="11"/>
  <c r="G35" i="12" s="1"/>
  <c r="J35" i="12" s="1"/>
  <c r="L29" i="11"/>
  <c r="G34" i="12" s="1"/>
  <c r="J34" i="12" s="1"/>
  <c r="L28" i="11"/>
  <c r="G33" i="12" s="1"/>
  <c r="J33" i="12" s="1"/>
  <c r="L27" i="11"/>
  <c r="G32" i="12" s="1"/>
  <c r="J32" i="12" s="1"/>
  <c r="L26" i="11"/>
  <c r="G31" i="12" s="1"/>
  <c r="J31" i="12" s="1"/>
  <c r="L25" i="11"/>
  <c r="G30" i="12" s="1"/>
  <c r="J30" i="12" s="1"/>
  <c r="L24" i="11"/>
  <c r="G29" i="12" s="1"/>
  <c r="J29" i="12" s="1"/>
  <c r="L23" i="11"/>
  <c r="G28" i="12" s="1"/>
  <c r="J28" i="12" s="1"/>
  <c r="H38" i="11"/>
  <c r="J42" i="4"/>
  <c r="L17" i="11"/>
  <c r="G22" i="12" s="1"/>
  <c r="J22" i="12" s="1"/>
  <c r="L15" i="11"/>
  <c r="G20" i="12" s="1"/>
  <c r="J20" i="12" s="1"/>
  <c r="L14" i="11"/>
  <c r="G19" i="12" s="1"/>
  <c r="J19" i="12" s="1"/>
  <c r="L13" i="11"/>
  <c r="G18" i="12" s="1"/>
  <c r="J18" i="12" s="1"/>
  <c r="L12" i="11"/>
  <c r="G17" i="12" s="1"/>
  <c r="J17" i="12" s="1"/>
  <c r="L11" i="11"/>
  <c r="G16" i="12" s="1"/>
  <c r="J16" i="12" s="1"/>
  <c r="L10" i="11"/>
  <c r="G15" i="12" s="1"/>
  <c r="J15" i="12" s="1"/>
  <c r="L9" i="11"/>
  <c r="G14" i="12" s="1"/>
  <c r="J14" i="12" s="1"/>
  <c r="L8" i="11"/>
  <c r="G13" i="12" s="1"/>
  <c r="J13" i="12" s="1"/>
  <c r="L7" i="11"/>
  <c r="F19" i="11"/>
  <c r="M42" i="4" l="1"/>
  <c r="K42" i="4"/>
  <c r="L42" i="4" s="1"/>
  <c r="M27" i="6"/>
  <c r="K27" i="6"/>
  <c r="L27" i="6" s="1"/>
  <c r="M22" i="6"/>
  <c r="K22" i="6"/>
  <c r="L22" i="6" s="1"/>
  <c r="M18" i="6"/>
  <c r="K18" i="6"/>
  <c r="L18" i="6" s="1"/>
  <c r="M19" i="6"/>
  <c r="K19" i="6"/>
  <c r="L19" i="6" s="1"/>
  <c r="M20" i="6"/>
  <c r="K20" i="6"/>
  <c r="L20" i="6" s="1"/>
  <c r="M16" i="6"/>
  <c r="K16" i="6"/>
  <c r="L16" i="6" s="1"/>
  <c r="M15" i="6"/>
  <c r="K15" i="6"/>
  <c r="L15" i="6" s="1"/>
  <c r="M14" i="6"/>
  <c r="K14" i="6"/>
  <c r="L14" i="6" s="1"/>
  <c r="K13" i="6"/>
  <c r="L13" i="6" s="1"/>
  <c r="M13" i="6"/>
  <c r="M12" i="6"/>
  <c r="K12" i="6"/>
  <c r="L12" i="6" s="1"/>
  <c r="M17" i="6"/>
  <c r="K17" i="6"/>
  <c r="L17" i="6" s="1"/>
  <c r="M11" i="6"/>
  <c r="K11" i="6"/>
  <c r="L11" i="6" s="1"/>
  <c r="J43" i="6"/>
  <c r="H39" i="11"/>
  <c r="H42" i="11" s="1"/>
  <c r="J24" i="4"/>
  <c r="F20" i="11"/>
  <c r="F42" i="11" s="1"/>
  <c r="H40" i="12"/>
  <c r="I40" i="12" s="1"/>
  <c r="K38" i="11"/>
  <c r="J42" i="2"/>
  <c r="D38" i="11"/>
  <c r="J42" i="3"/>
  <c r="E38" i="11"/>
  <c r="J42" i="5"/>
  <c r="G38" i="11"/>
  <c r="J42" i="7"/>
  <c r="I38" i="11"/>
  <c r="J23" i="7"/>
  <c r="I19" i="11"/>
  <c r="J23" i="3"/>
  <c r="E19" i="11"/>
  <c r="J23" i="5"/>
  <c r="G19" i="11"/>
  <c r="K19" i="11"/>
  <c r="G12" i="12"/>
  <c r="J12" i="12" s="1"/>
  <c r="H28" i="12"/>
  <c r="I28" i="12" s="1"/>
  <c r="H30" i="12"/>
  <c r="I30" i="12" s="1"/>
  <c r="H32" i="12"/>
  <c r="I32" i="12" s="1"/>
  <c r="H34" i="12"/>
  <c r="I34" i="12" s="1"/>
  <c r="H36" i="12"/>
  <c r="I36" i="12" s="1"/>
  <c r="H38" i="12"/>
  <c r="I38" i="12" s="1"/>
  <c r="H41" i="12"/>
  <c r="I41" i="12" s="1"/>
  <c r="H29" i="12"/>
  <c r="I29" i="12" s="1"/>
  <c r="H31" i="12"/>
  <c r="I31" i="12" s="1"/>
  <c r="H33" i="12"/>
  <c r="I33" i="12" s="1"/>
  <c r="H35" i="12"/>
  <c r="I35" i="12" s="1"/>
  <c r="H37" i="12"/>
  <c r="I37" i="12" s="1"/>
  <c r="H39" i="12"/>
  <c r="I39" i="12" s="1"/>
  <c r="H13" i="12"/>
  <c r="I13" i="12" s="1"/>
  <c r="H15" i="12"/>
  <c r="I15" i="12" s="1"/>
  <c r="H17" i="12"/>
  <c r="I17" i="12" s="1"/>
  <c r="H19" i="12"/>
  <c r="I19" i="12" s="1"/>
  <c r="H22" i="12"/>
  <c r="I22" i="12" s="1"/>
  <c r="D40" i="11"/>
  <c r="D41" i="11" s="1"/>
  <c r="J23" i="2"/>
  <c r="F40" i="11"/>
  <c r="F41" i="11" s="1"/>
  <c r="J23" i="4"/>
  <c r="K40" i="11"/>
  <c r="K41" i="11" s="1"/>
  <c r="H14" i="12"/>
  <c r="I14" i="12" s="1"/>
  <c r="H16" i="12"/>
  <c r="I16" i="12" s="1"/>
  <c r="H18" i="12"/>
  <c r="I18" i="12" s="1"/>
  <c r="H20" i="12"/>
  <c r="I20" i="12" s="1"/>
  <c r="J42" i="6"/>
  <c r="H40" i="11"/>
  <c r="H41" i="11" s="1"/>
  <c r="J23" i="6"/>
  <c r="E40" i="11"/>
  <c r="E41" i="11" s="1"/>
  <c r="G40" i="11"/>
  <c r="G41" i="11" s="1"/>
  <c r="I40" i="11"/>
  <c r="I41" i="11" s="1"/>
  <c r="L6" i="11"/>
  <c r="L18" i="11" s="1"/>
  <c r="L22" i="11"/>
  <c r="L37" i="11" s="1"/>
  <c r="M43" i="6" l="1"/>
  <c r="K43" i="6"/>
  <c r="L43" i="6" s="1"/>
  <c r="M42" i="2"/>
  <c r="K42" i="2"/>
  <c r="L42" i="2" s="1"/>
  <c r="M42" i="8"/>
  <c r="K42" i="8"/>
  <c r="L42" i="8" s="1"/>
  <c r="M42" i="6"/>
  <c r="K42" i="6"/>
  <c r="L42" i="6" s="1"/>
  <c r="J44" i="6"/>
  <c r="M42" i="5"/>
  <c r="K42" i="5"/>
  <c r="L42" i="5" s="1"/>
  <c r="M42" i="7"/>
  <c r="K42" i="7"/>
  <c r="L42" i="7" s="1"/>
  <c r="K42" i="3"/>
  <c r="L42" i="3" s="1"/>
  <c r="M42" i="3"/>
  <c r="M23" i="8"/>
  <c r="K23" i="8"/>
  <c r="L23" i="8" s="1"/>
  <c r="J46" i="4"/>
  <c r="M23" i="4"/>
  <c r="K23" i="4"/>
  <c r="L23" i="4" s="1"/>
  <c r="M23" i="2"/>
  <c r="K23" i="2"/>
  <c r="L23" i="2" s="1"/>
  <c r="M23" i="5"/>
  <c r="K23" i="5"/>
  <c r="L23" i="5" s="1"/>
  <c r="M23" i="3"/>
  <c r="K23" i="3"/>
  <c r="L23" i="3" s="1"/>
  <c r="M23" i="6"/>
  <c r="K23" i="6"/>
  <c r="L23" i="6" s="1"/>
  <c r="M23" i="7"/>
  <c r="K23" i="7"/>
  <c r="L23" i="7" s="1"/>
  <c r="J25" i="4"/>
  <c r="M24" i="4"/>
  <c r="K24" i="4"/>
  <c r="L24" i="4" s="1"/>
  <c r="J46" i="7"/>
  <c r="J47" i="6"/>
  <c r="J46" i="8"/>
  <c r="J47" i="4"/>
  <c r="J46" i="6"/>
  <c r="K39" i="11"/>
  <c r="J43" i="7"/>
  <c r="I39" i="11"/>
  <c r="J43" i="2"/>
  <c r="D39" i="11"/>
  <c r="D42" i="11" s="1"/>
  <c r="J43" i="5"/>
  <c r="G39" i="11"/>
  <c r="J43" i="3"/>
  <c r="E39" i="11"/>
  <c r="J24" i="7"/>
  <c r="I20" i="11"/>
  <c r="K20" i="11"/>
  <c r="J24" i="5"/>
  <c r="G20" i="11"/>
  <c r="J24" i="3"/>
  <c r="E20" i="11"/>
  <c r="K46" i="1"/>
  <c r="J46" i="9"/>
  <c r="J46" i="2"/>
  <c r="J46" i="5"/>
  <c r="J46" i="3"/>
  <c r="H12" i="12"/>
  <c r="I12" i="12" s="1"/>
  <c r="G27" i="12"/>
  <c r="G11" i="12"/>
  <c r="J44" i="5" l="1"/>
  <c r="M43" i="5"/>
  <c r="K43" i="5"/>
  <c r="L43" i="5" s="1"/>
  <c r="J44" i="2"/>
  <c r="M43" i="2"/>
  <c r="K43" i="2"/>
  <c r="L43" i="2" s="1"/>
  <c r="J48" i="6"/>
  <c r="M44" i="6"/>
  <c r="K44" i="6"/>
  <c r="L44" i="6" s="1"/>
  <c r="J44" i="7"/>
  <c r="M43" i="7"/>
  <c r="K43" i="7"/>
  <c r="L43" i="7" s="1"/>
  <c r="G42" i="12"/>
  <c r="J27" i="12"/>
  <c r="J44" i="8"/>
  <c r="K43" i="8"/>
  <c r="L43" i="8" s="1"/>
  <c r="M43" i="8"/>
  <c r="J44" i="3"/>
  <c r="M43" i="3"/>
  <c r="K43" i="3"/>
  <c r="L43" i="3" s="1"/>
  <c r="G23" i="12"/>
  <c r="G24" i="12" s="1"/>
  <c r="J11" i="12"/>
  <c r="M24" i="8"/>
  <c r="K24" i="8"/>
  <c r="L24" i="8" s="1"/>
  <c r="M46" i="3"/>
  <c r="K46" i="3"/>
  <c r="L46" i="3" s="1"/>
  <c r="J25" i="7"/>
  <c r="M24" i="7"/>
  <c r="K24" i="7"/>
  <c r="L24" i="7" s="1"/>
  <c r="K47" i="4"/>
  <c r="L47" i="4" s="1"/>
  <c r="M47" i="4"/>
  <c r="M47" i="6"/>
  <c r="K47" i="6"/>
  <c r="L47" i="6" s="1"/>
  <c r="M46" i="5"/>
  <c r="K46" i="5"/>
  <c r="L46" i="5" s="1"/>
  <c r="M46" i="8"/>
  <c r="K46" i="8"/>
  <c r="L46" i="8" s="1"/>
  <c r="M46" i="7"/>
  <c r="K46" i="7"/>
  <c r="L46" i="7" s="1"/>
  <c r="M46" i="2"/>
  <c r="K46" i="2"/>
  <c r="L46" i="2" s="1"/>
  <c r="M46" i="9"/>
  <c r="K46" i="9"/>
  <c r="L46" i="9" s="1"/>
  <c r="M24" i="3"/>
  <c r="K24" i="3"/>
  <c r="L24" i="3" s="1"/>
  <c r="J48" i="4"/>
  <c r="M25" i="4"/>
  <c r="K25" i="4"/>
  <c r="L25" i="4" s="1"/>
  <c r="M46" i="4"/>
  <c r="K46" i="4"/>
  <c r="L46" i="4" s="1"/>
  <c r="M24" i="5"/>
  <c r="K24" i="5"/>
  <c r="L24" i="5" s="1"/>
  <c r="K46" i="6"/>
  <c r="L46" i="6" s="1"/>
  <c r="M46" i="6"/>
  <c r="L46" i="1"/>
  <c r="J25" i="3"/>
  <c r="I42" i="11"/>
  <c r="J47" i="5"/>
  <c r="J25" i="5"/>
  <c r="E42" i="11"/>
  <c r="K42" i="11"/>
  <c r="J47" i="8"/>
  <c r="J25" i="8"/>
  <c r="J48" i="2"/>
  <c r="G42" i="11"/>
  <c r="J47" i="2"/>
  <c r="J47" i="3"/>
  <c r="J47" i="7"/>
  <c r="J47" i="9"/>
  <c r="L38" i="11"/>
  <c r="L19" i="11"/>
  <c r="L40" i="11"/>
  <c r="L41" i="11" s="1"/>
  <c r="H11" i="12"/>
  <c r="I11" i="12" s="1"/>
  <c r="H27" i="12"/>
  <c r="E23" i="6"/>
  <c r="E42" i="6"/>
  <c r="E41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2" i="6"/>
  <c r="E20" i="6"/>
  <c r="E19" i="6"/>
  <c r="E18" i="6"/>
  <c r="E17" i="6"/>
  <c r="E16" i="6"/>
  <c r="E15" i="6"/>
  <c r="E14" i="6"/>
  <c r="E13" i="6"/>
  <c r="E12" i="6"/>
  <c r="M44" i="7" l="1"/>
  <c r="K44" i="7"/>
  <c r="L44" i="7" s="1"/>
  <c r="M48" i="6"/>
  <c r="K48" i="6"/>
  <c r="L48" i="6" s="1"/>
  <c r="H42" i="12"/>
  <c r="I27" i="12"/>
  <c r="M44" i="3"/>
  <c r="K44" i="3"/>
  <c r="L44" i="3" s="1"/>
  <c r="J48" i="7"/>
  <c r="K48" i="7" s="1"/>
  <c r="L48" i="7" s="1"/>
  <c r="J48" i="3"/>
  <c r="M48" i="3" s="1"/>
  <c r="K44" i="2"/>
  <c r="L44" i="2" s="1"/>
  <c r="M44" i="2"/>
  <c r="M44" i="8"/>
  <c r="K44" i="8"/>
  <c r="L44" i="8" s="1"/>
  <c r="G43" i="12"/>
  <c r="G47" i="12" s="1"/>
  <c r="J42" i="12"/>
  <c r="M44" i="5"/>
  <c r="K44" i="5"/>
  <c r="L44" i="5" s="1"/>
  <c r="M47" i="5"/>
  <c r="K47" i="5"/>
  <c r="L47" i="5" s="1"/>
  <c r="G25" i="12"/>
  <c r="H24" i="12"/>
  <c r="I24" i="12" s="1"/>
  <c r="J24" i="12"/>
  <c r="K47" i="9"/>
  <c r="L47" i="9" s="1"/>
  <c r="M47" i="9"/>
  <c r="M48" i="2"/>
  <c r="K48" i="2"/>
  <c r="L48" i="2" s="1"/>
  <c r="J48" i="8"/>
  <c r="M25" i="8"/>
  <c r="K25" i="8"/>
  <c r="L25" i="8" s="1"/>
  <c r="M47" i="8"/>
  <c r="K47" i="8"/>
  <c r="L47" i="8" s="1"/>
  <c r="M25" i="7"/>
  <c r="K25" i="7"/>
  <c r="L25" i="7" s="1"/>
  <c r="J48" i="5"/>
  <c r="M25" i="5"/>
  <c r="K25" i="5"/>
  <c r="L25" i="5" s="1"/>
  <c r="M47" i="7"/>
  <c r="K47" i="7"/>
  <c r="L47" i="7" s="1"/>
  <c r="M47" i="3"/>
  <c r="K47" i="3"/>
  <c r="L47" i="3" s="1"/>
  <c r="M48" i="4"/>
  <c r="K48" i="4"/>
  <c r="L48" i="4" s="1"/>
  <c r="M47" i="2"/>
  <c r="K47" i="2"/>
  <c r="L47" i="2" s="1"/>
  <c r="M25" i="3"/>
  <c r="K25" i="3"/>
  <c r="L25" i="3" s="1"/>
  <c r="H23" i="12"/>
  <c r="I23" i="12" s="1"/>
  <c r="J23" i="12"/>
  <c r="L39" i="11"/>
  <c r="L20" i="11"/>
  <c r="J48" i="9"/>
  <c r="G46" i="12"/>
  <c r="K48" i="3" l="1"/>
  <c r="L48" i="3" s="1"/>
  <c r="M48" i="7"/>
  <c r="H43" i="12"/>
  <c r="I42" i="12"/>
  <c r="G44" i="12"/>
  <c r="J44" i="12" s="1"/>
  <c r="J43" i="12"/>
  <c r="M48" i="8"/>
  <c r="K48" i="8"/>
  <c r="L48" i="8" s="1"/>
  <c r="M48" i="9"/>
  <c r="K48" i="9"/>
  <c r="L48" i="9" s="1"/>
  <c r="M48" i="5"/>
  <c r="K48" i="5"/>
  <c r="L48" i="5" s="1"/>
  <c r="H46" i="12"/>
  <c r="I46" i="12" s="1"/>
  <c r="J46" i="12"/>
  <c r="H47" i="12"/>
  <c r="I47" i="12" s="1"/>
  <c r="J47" i="12"/>
  <c r="H25" i="12"/>
  <c r="I25" i="12" s="1"/>
  <c r="J25" i="12"/>
  <c r="L42" i="11"/>
  <c r="G48" i="12" l="1"/>
  <c r="J48" i="12" s="1"/>
  <c r="H44" i="12"/>
  <c r="I44" i="12" s="1"/>
  <c r="I43" i="12"/>
  <c r="E41" i="1"/>
  <c r="E42" i="1"/>
  <c r="H48" i="12" l="1"/>
  <c r="I48" i="12" s="1"/>
  <c r="E43" i="1"/>
</calcChain>
</file>

<file path=xl/sharedStrings.xml><?xml version="1.0" encoding="utf-8"?>
<sst xmlns="http://schemas.openxmlformats.org/spreadsheetml/2006/main" count="5775" uniqueCount="1883">
  <si>
    <t>รพท.สมเด็จพระยุพราชสระแก้ว</t>
  </si>
  <si>
    <t>รหัสรายการ</t>
  </si>
  <si>
    <t>รายการ</t>
  </si>
  <si>
    <t>(ข้อมูล กปภ.)</t>
  </si>
  <si>
    <t>(ข้อมูลหน่วยบริการ)</t>
  </si>
  <si>
    <t>รายได้</t>
  </si>
  <si>
    <t>P04</t>
  </si>
  <si>
    <t>รายได้ UC</t>
  </si>
  <si>
    <t>P05</t>
  </si>
  <si>
    <t>รายได้จาก EMS</t>
  </si>
  <si>
    <t>P06</t>
  </si>
  <si>
    <t>รายได้ค่ารักษาเบิกต้นสังกัด</t>
  </si>
  <si>
    <t>P061</t>
  </si>
  <si>
    <t>รายได้ค่ารักษา อปท.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</si>
  <si>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</si>
  <si>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</si>
  <si>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</si>
  <si>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</si>
  <si>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</si>
  <si>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</si>
  <si>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</si>
  <si>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</si>
  <si>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</si>
  <si>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</si>
  <si>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</si>
  <si>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</si>
  <si>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</si>
  <si>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รายได้งบลงทุน</t>
  </si>
  <si>
    <t>P13S</t>
  </si>
  <si>
    <t>รวมรายได้</t>
  </si>
  <si>
    <t>ค่าใช้จ่าย</t>
  </si>
  <si>
    <t>P14</t>
  </si>
  <si>
    <t>ต้นทุนยา</t>
  </si>
  <si>
    <t>P15</t>
  </si>
  <si>
    <t>ต้นทุนเวชภัณฑ์มิใช่ยาและวัสดุการแพทย์</t>
  </si>
  <si>
    <t>P151</t>
  </si>
  <si>
    <t>ต้นทุนวัสดุทันตกรรม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</si>
  <si>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</si>
  <si>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</si>
  <si>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</si>
  <si>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</si>
  <si>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</si>
  <si>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</si>
  <si>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</si>
  <si>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</si>
  <si>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</si>
  <si>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>ค่าใช้จ่ายบุคลากรอื่น</t>
  </si>
  <si>
    <t>P21</t>
  </si>
  <si>
    <t>ค่าใช้สอย</t>
  </si>
  <si>
    <t>P22</t>
  </si>
  <si>
    <t>ค่าสาธารณูปโภค</t>
  </si>
  <si>
    <t>P23</t>
  </si>
  <si>
    <t>วัสดุใช้ไป</t>
  </si>
  <si>
    <t>P24</t>
  </si>
  <si>
    <t>ค่าเสื่อมราคาและค่าตัดจำหน่าย</t>
  </si>
  <si>
    <t>P241</t>
  </si>
  <si>
    <t>หนี้สูญและสงสัยจะสูญ</t>
  </si>
  <si>
    <t>P25</t>
  </si>
  <si>
    <t>ค่าใช้จ่ายอื่น</t>
  </si>
  <si>
    <t>P26S</t>
  </si>
  <si>
    <t>รวมค่าใช้จ่าย</t>
  </si>
  <si>
    <t>P27S</t>
  </si>
  <si>
    <t>ส่วนต่างรายได้หักค่าใช้จ่าย(NI)</t>
  </si>
  <si>
    <t>P28</t>
  </si>
  <si>
    <t>P29</t>
  </si>
  <si>
    <t>EBITDA - รายได้หักค่าใช้จ่าย(ไม่รวมค่าเสื่อม)</t>
  </si>
  <si>
    <t>วงเงินที่ลงทุนได้(ร้อยละ 20%ของ EBITDA)</t>
  </si>
  <si>
    <t>งบลงทุน (เงินบำรุง) เปรียบเทียบกับ EBITDA &gt;20%</t>
  </si>
  <si>
    <t>P40</t>
  </si>
  <si>
    <t>P50</t>
  </si>
  <si>
    <t>P60</t>
  </si>
  <si>
    <t>2. แผนจัดซื้อยา เวชภัณฑ์ วัสดุการแพทย์ วัสดุวิทยาศาสตร์การแพทย์</t>
  </si>
  <si>
    <t>ยา (รวมสนับสนุน รพ.สต.)</t>
  </si>
  <si>
    <t>เวชภัณฑ์มิใช่ยาและวัสดุการแพทย์ (รวมสนับสนุน รพ.สต.)</t>
  </si>
  <si>
    <t>วัสดุวิทยาศาสตร์และการแพทย์ (รวมสนับสนุน รพ.สต.)</t>
  </si>
  <si>
    <t>3. แผนจัดซื้อวัสดุอื่น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</si>
  <si>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</si>
  <si>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</si>
  <si>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</si>
  <si>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</si>
  <si>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</si>
  <si>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</si>
  <si>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</si>
  <si>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</si>
  <si>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</si>
  <si>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</si>
  <si>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</si>
  <si>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4. แผนบริหารจัดการเจ้าหนี้</t>
  </si>
  <si>
    <t>จำนวนเงิน</t>
  </si>
  <si>
    <t>   เจ้าหนี้ยา</t>
  </si>
  <si>
    <t>   เจ้าหนี้ วชภ.</t>
  </si>
  <si>
    <t>   เจ้าหนี้ lab</t>
  </si>
  <si>
    <t>   เจ้าหนี้ตามจ่าย</t>
  </si>
  <si>
    <t>   เจ้าหนี้ค่าแรงค้างจ่าย</t>
  </si>
  <si>
    <t>   เจ้าหนี้ค่าครุภัณฑ์ สิ่งก่อสร้างฯ</t>
  </si>
  <si>
    <t>   เจ้าหนี้วัสดุอื่น</t>
  </si>
  <si>
    <t>   เจ้าหนี้อื่นๆ</t>
  </si>
  <si>
    <t>5. แผนบริหารจัดการลูกหนี้</t>
  </si>
  <si>
    <t>   ลูกหนี้ UC</t>
  </si>
  <si>
    <t>   ลูกหนี้ ประกันสังคม</t>
  </si>
  <si>
    <t>   ลูกหนี้ กรมบัญชีกลาง</t>
  </si>
  <si>
    <t>   ลูกหนี้ แรงงานต่างด้าว</t>
  </si>
  <si>
    <t>   ลูกหนี้ อปท</t>
  </si>
  <si>
    <t>   ลูกหนี้ อื่น ๆ</t>
  </si>
  <si>
    <t>6. แผนการลงทุนเพิ่ม</t>
  </si>
  <si>
    <t>7. แผนสนับสนุน รพ.สต.</t>
  </si>
  <si>
    <t>มูลค่า</t>
  </si>
  <si>
    <t>ระดับหน่วยบริการ</t>
  </si>
  <si>
    <t>ระดับสสจ.</t>
  </si>
  <si>
    <t>ระดับเขต</t>
  </si>
  <si>
    <t>(ผู้จัดทำ)</t>
  </si>
  <si>
    <t>(ผู้ตรวจสอบและอนุมัติ)</t>
  </si>
  <si>
    <t>(เห็นชอบ)</t>
  </si>
  <si>
    <t>รพช.คลองหาด</t>
  </si>
  <si>
    <t>รพช.ตาพระยา</t>
  </si>
  <si>
    <t>รพช.วังน้ำเย็น</t>
  </si>
  <si>
    <t>รพช.วัฒนานคร</t>
  </si>
  <si>
    <t>รพช.อรัญประเทศ</t>
  </si>
  <si>
    <t>รพช.เขาฉกรรจ์</t>
  </si>
  <si>
    <t>รพช.วังสมบูรณ์</t>
  </si>
  <si>
    <t>รพช.โคกสูง</t>
  </si>
  <si>
    <t>รหัส</t>
  </si>
  <si>
    <t>ส่วนต่าง</t>
  </si>
  <si>
    <t xml:space="preserve">แผน </t>
  </si>
  <si>
    <t>แผนการดำเนินงาน</t>
  </si>
  <si>
    <t>ผลการดำเนินงาน</t>
  </si>
  <si>
    <t>คิดเป็นร้อยละ</t>
  </si>
  <si>
    <t xml:space="preserve">planfin </t>
  </si>
  <si>
    <t>จากแผน</t>
  </si>
  <si>
    <t>จากผล</t>
  </si>
  <si>
    <t>การดำเนินงาน</t>
  </si>
  <si>
    <t>(1)</t>
  </si>
  <si>
    <t>(2)</t>
  </si>
  <si>
    <t>(3)</t>
  </si>
  <si>
    <t>(4)</t>
  </si>
  <si>
    <t>(5)</t>
  </si>
  <si>
    <t>(6)=(5-4)</t>
  </si>
  <si>
    <t>(7)=(5)*100/(4)-100</t>
  </si>
  <si>
    <t>(8)=(5)*100/(2)</t>
  </si>
  <si>
    <t xml:space="preserve">รายงานผลการดำเนินงานรายได้และค่าใช้จ่าย (Planfin) </t>
  </si>
  <si>
    <t>รพท.สมเด็จพระยุพราช สระแก้ว</t>
  </si>
  <si>
    <t>รพท.อรัญประเทศ</t>
  </si>
  <si>
    <t>สระแก้ว</t>
  </si>
  <si>
    <t>ส่วนต่างรายได้หักค่าใช้จ่าย (NI)</t>
  </si>
  <si>
    <t>สรุปแผนประมาณการ (P28 = P27S-P13+P24)</t>
  </si>
  <si>
    <t>ข้อมูลคาดการณ์เพิ่มเติมเพื่อประกอบการจัดทำแผน</t>
  </si>
  <si>
    <t>จังหวัดสระแก้ว</t>
  </si>
  <si>
    <t>ทุนสำรองสุทธิ (Networking Capital) ณ สิ้นเดือน</t>
  </si>
  <si>
    <t>เงินบำรุงคงเหลือ ณ สิ้นเดือน</t>
  </si>
  <si>
    <t>หนี้สินและภาระผูกพัน ณ สิ้นเดือน</t>
  </si>
  <si>
    <t>SD</t>
  </si>
  <si>
    <t>Mean</t>
  </si>
  <si>
    <t>(มูลค่า)</t>
  </si>
  <si>
    <t>เงินบำรุงคงเหลือ (หักภาระผูกพัน) ณ สิ้นเดือน</t>
  </si>
  <si>
    <t>หมายเหตุ : 1. เทียบค่ากลาง: (0=น้อยกว่าหรือเท่ากับMean, 1=มากกว่าMean, 2=มากกว่าMean+1SD, 3=มากกว่าMean+2SD, 4=มากกว่าMean+3SD )</t>
  </si>
  <si>
    <t>รวมรายได้ (ไม่รวมงบลงทุน)</t>
  </si>
  <si>
    <t>รวมค่าใช้จ่าย (ไม่รวมค่าเสื่อมราคาและค่าตัดจำหน่าย)</t>
  </si>
  <si>
    <t>ผู้อำนวยการโรงพยาบาลสมเด็จพระยุพราชสระแก้ว</t>
  </si>
  <si>
    <t>นายแพทย์สาธารณสุขจังหวัดสระแก้ว</t>
  </si>
  <si>
    <t>ผู้ตรวจราชการกระทรวงสาธารณสุข เขตสุขภาพที่ 6</t>
  </si>
  <si>
    <t>รวม</t>
  </si>
  <si>
    <t>Fixed Cost ตามประกาศ (สธ0204/22819 ลว.15 กค.60)</t>
  </si>
  <si>
    <t>ผู้อำนวยการโรงพยาบาลคลองหาด</t>
  </si>
  <si>
    <t>ผู้อำนวยการโรงพยาบาลตาพระยา</t>
  </si>
  <si>
    <t>ผู้อำนวยการโรงพยาบาลวัฒนานคร</t>
  </si>
  <si>
    <t>ผู้อำนวยการโรงพยาบาลอรัญประเทศ</t>
  </si>
  <si>
    <t>ผู้อำนวยการโรงพยาบาลเขาฉกรรจ์</t>
  </si>
  <si>
    <t>ผู้อำนวยการโรงพยาบาลวังสมบูรณ์</t>
  </si>
  <si>
    <t>ผู้อำนวยการโรงพยาบาลโคกสูง</t>
  </si>
  <si>
    <t>รพช.F3 15,000-25,000</t>
  </si>
  <si>
    <t>รพช.F2 30,000-=60,000</t>
  </si>
  <si>
    <t>รพช.F2 60,000-90,000</t>
  </si>
  <si>
    <t>รพช.F3 &gt;=25,000</t>
  </si>
  <si>
    <t>ServBed =77 เตียงตามจริง</t>
  </si>
  <si>
    <t>ServBed =51 เตียงตามจริง</t>
  </si>
  <si>
    <t>ServBed =  10 เตียงตามกรอบ</t>
  </si>
  <si>
    <t>ServBed = 10 เตียงตามกรอบ</t>
  </si>
  <si>
    <t>ServBed = 388 เตียงตามกรอบ</t>
  </si>
  <si>
    <t>ServBed =  60 เตียงตามกรอบ</t>
  </si>
  <si>
    <t>ServBed =  30 เตียงตามกรอบ</t>
  </si>
  <si>
    <t>ServBed = 60 เตียงตามกรอบ</t>
  </si>
  <si>
    <t>ServBed = 30 เตียงตามกรอบ</t>
  </si>
  <si>
    <t>รพช.F2 &lt;=30,000</t>
  </si>
  <si>
    <t>รพท.M1 &lt;=200</t>
  </si>
  <si>
    <t>วังสมบูรณ์,รพช.</t>
  </si>
  <si>
    <t>โคกสูง,รพช.</t>
  </si>
  <si>
    <t>ค่าครุภัณฑ์มูลค่าต่ำกว่าเกณฑ์</t>
  </si>
  <si>
    <t>ยา</t>
  </si>
  <si>
    <t>P13SS</t>
  </si>
  <si>
    <t>P26SS</t>
  </si>
  <si>
    <t>รวมแผนการลงทุนเพิ่ม</t>
  </si>
  <si>
    <t>รวมแผนสนับสนุน รพ.สต.</t>
  </si>
  <si>
    <t>P121</t>
  </si>
  <si>
    <t>รายได้อื่น (ระบบบัญชีบันทึกอัตโนมัติ)</t>
  </si>
  <si>
    <t>P251</t>
  </si>
  <si>
    <t>ค่าใช้จ่ายอื่น (ระบบบัญชีบันทึกอัตโนมัติ)</t>
  </si>
  <si>
    <t xml:space="preserve">02 พฤษภาคม พ.ศ.2562 </t>
  </si>
  <si>
    <t>01 พฤษภาคม พ.ศ.2562</t>
  </si>
  <si>
    <t xml:space="preserve">01 พฤษภาคม พ.ศ.2562 </t>
  </si>
  <si>
    <t>นายแพทย์วัฒนพล จิติลาภะ</t>
  </si>
  <si>
    <t>คุณภาพบัญชี ปี 62  = A+</t>
  </si>
  <si>
    <t>คุณภาพบัญชี ปี 62  = A</t>
  </si>
  <si>
    <t>คุณภาพบัญชี ปี 62   = B</t>
  </si>
  <si>
    <t>คุณภาพบัญชี ปี 62  = C</t>
  </si>
  <si>
    <t>คุณภาพบัญชี ปี 62 = A</t>
  </si>
  <si>
    <t>คุณภาพบัญชี ปี 62  =A</t>
  </si>
  <si>
    <t>คุณภาพบัญชี ปี 62  = B</t>
  </si>
  <si>
    <t>คุณภาพบัญชี ปี 62 = D</t>
  </si>
  <si>
    <t>P70</t>
  </si>
  <si>
    <t>   ลูกหนี้ เบิกต้นสังกัด</t>
  </si>
  <si>
    <t>รายการอื่น</t>
  </si>
  <si>
    <t>เวชภัณฑ์มิใช่ยาและวัสดุการแพทย์</t>
  </si>
  <si>
    <t>วัสดุวิทยาศาสตร์การแพทย์</t>
  </si>
  <si>
    <t>งบค่าเสื่อม UC</t>
  </si>
  <si>
    <t>นายแพทย์สุขุม พิริยะพรพิพัฒน์</t>
  </si>
  <si>
    <t>นายแพทย์ราเชษฎ เชิงพนม</t>
  </si>
  <si>
    <t>นายแพทย์สุกฤษฎิ์ เลิศสกุลธรรม</t>
  </si>
  <si>
    <t>รวมรายได้ (ไม่รวมงบลงทุน-ระบบบัญชีบันทึกอัตโนมัติ)</t>
  </si>
  <si>
    <t>รวมค่าใช้จ่าย (ไม่รวมค่าเสื่อมราคาและค่าตัดจำหน่าย-ระบบบัญชีบันทึกอัตโนมัติ)</t>
  </si>
  <si>
    <t>EBITDA - รายได้หักค่าใช้จ่าย(ไม่รวมค่าเสื่อม-ระบบบัญชีบันทึกอัตโนมัติ)</t>
  </si>
  <si>
    <t>1. แผนประมาณการรายได้-ควบคุมค่าใช้จ่าย ปีงบประมาณ 2564</t>
  </si>
  <si>
    <t>(ก.ย.2563)</t>
  </si>
  <si>
    <t>ปิดงบบัญชี ปี 2563</t>
  </si>
  <si>
    <t>ประมาณการปี 2564</t>
  </si>
  <si>
    <t>ปิดงบ 2563 -</t>
  </si>
  <si>
    <t>ประมาณการ 2564</t>
  </si>
  <si>
    <t>มูลค่าการจัดซื้อปี 2564</t>
  </si>
  <si>
    <t>ทุนสำรองสุทธิ (Networking Capital) ณ 30 ก.ย.2563</t>
  </si>
  <si>
    <t>เงินบำรุงคงเหลือ ณ 30 ก.ย.2563</t>
  </si>
  <si>
    <t>หนี้สินและภาระผูกพัน ณ 30 ก.ย.2563</t>
  </si>
  <si>
    <t>เงินบำรุงคงเหลือ (หักภาระผูกพัน) ณ 30 ก.ย.2563</t>
  </si>
  <si>
    <t>รวมภาระหนี้สิน ปี 2564</t>
  </si>
  <si>
    <t>ประมาณการจ่ายชำระหนี้ปี 2564</t>
  </si>
  <si>
    <t>รวมลูกหนี้ปี 2564</t>
  </si>
  <si>
    <t>ประมาณการลูกหนี้ที่เรียกเก็บได้ปี 2564</t>
  </si>
  <si>
    <t>จัดซื้อ จัดหาด้วยเงินบำรุงของ รพ. ปี 2564</t>
  </si>
  <si>
    <t>จัดซื้อ จัดหาด้วยงบค่าเสื่อม UC ของ รพ. ปี 2564</t>
  </si>
  <si>
    <t>จัดซื้อ จัดหาด้วยเงินงบประมาณ ของ รพ. ปี 2564</t>
  </si>
  <si>
    <t>จัดซื้อ จัดหาด้วยเงินบริจาค ของ รพ. ปี 2564</t>
  </si>
  <si>
    <t>จัดซื้อ จัดหาด้วยเงินบริจาค ของ รพ.ก่อนปี 2564</t>
  </si>
  <si>
    <t>นายสุรสิทธิ์ จิตรพิทักษ์เลิศ</t>
  </si>
  <si>
    <t>นายแพทย์จตุนิษฐ์ อัคคะปัญญาพงศ์</t>
  </si>
  <si>
    <t>นายแพทย์อิทธิพล อุดตมะปัญญา</t>
  </si>
  <si>
    <t>นายแพทย์ยุทธพงษ์ ศรีมงคล</t>
  </si>
  <si>
    <t>นายแพทย์เอกชัย ยอดขาว</t>
  </si>
  <si>
    <t>ปีงบประมาณ 2563  ประจำเดือน กันยายน  2563</t>
  </si>
  <si>
    <t>หมายเหตุ : ใช้ข้อมูลจาก http://hfo63.cfo.in.th/ ณ วันที่  18  ตุลาคม  2563</t>
  </si>
  <si>
    <t>ปชช=127,914</t>
  </si>
  <si>
    <t>ปชช UC=84,389</t>
  </si>
  <si>
    <t>OFC=8,093</t>
  </si>
  <si>
    <t>SSS=23,346</t>
  </si>
  <si>
    <t>ปชช=36,682</t>
  </si>
  <si>
    <t>ปชช UC=28,773</t>
  </si>
  <si>
    <t>OFC=1,447</t>
  </si>
  <si>
    <t>SSS=6,134</t>
  </si>
  <si>
    <t>ปชช=53,142</t>
  </si>
  <si>
    <t>ปชช UC=40,595</t>
  </si>
  <si>
    <t>OFC=2,341</t>
  </si>
  <si>
    <t>SSS=10,237</t>
  </si>
  <si>
    <t>ปชช=64,652</t>
  </si>
  <si>
    <t>ปชช UC=47,523</t>
  </si>
  <si>
    <t>OFC=2,677</t>
  </si>
  <si>
    <t>SSS=10,765</t>
  </si>
  <si>
    <t>ปชช=77,384</t>
  </si>
  <si>
    <t>ปชช UC=56,280</t>
  </si>
  <si>
    <t>OFC=4,646</t>
  </si>
  <si>
    <t>SSS=16,591</t>
  </si>
  <si>
    <t>ปชช=96,241</t>
  </si>
  <si>
    <t>ปชช UC=62,693</t>
  </si>
  <si>
    <t>OFC=7,627</t>
  </si>
  <si>
    <t>SSS=13,872</t>
  </si>
  <si>
    <t>ปชช=56,712</t>
  </si>
  <si>
    <t>ปชช UC=43,581</t>
  </si>
  <si>
    <t>OFC=1,730</t>
  </si>
  <si>
    <t>SSS=10,953</t>
  </si>
  <si>
    <t>ปชช=34,547</t>
  </si>
  <si>
    <t>ปชช UC=26,996</t>
  </si>
  <si>
    <t>OFC=1,167</t>
  </si>
  <si>
    <t>SSS=6,426</t>
  </si>
  <si>
    <t>ปชช=24,266</t>
  </si>
  <si>
    <t>ปชช UC=19,669</t>
  </si>
  <si>
    <t>OFC=1,343</t>
  </si>
  <si>
    <t>SSS=4,681</t>
  </si>
  <si>
    <t>รพท.S &gt;=400</t>
  </si>
  <si>
    <t>รพท.S &gt;400</t>
  </si>
  <si>
    <t>รพช.F2 =30,000-=60,000</t>
  </si>
  <si>
    <t>ServBed =404 เตียงตามจริง</t>
  </si>
  <si>
    <t>ServBed =36 เตียงตามจริง</t>
  </si>
  <si>
    <t>ServBed =46 เตียงตามจริง</t>
  </si>
  <si>
    <t>ServBed =84 เตียงตามจริง</t>
  </si>
  <si>
    <t>ServBed = 150 เตียงตามกรอบ</t>
  </si>
  <si>
    <t>ServBed =156 เตียงตามจริง</t>
  </si>
  <si>
    <t>ServBed = 23 เตียงตามจริง</t>
  </si>
  <si>
    <t>ServBed =  9 เตียงตามจริง</t>
  </si>
  <si>
    <t>(แผนกลางปี)</t>
  </si>
  <si>
    <t>นายแพทย์ประภาส ผูกดวง</t>
  </si>
  <si>
    <t>นายณรงค์ อภิกุลวณิช</t>
  </si>
  <si>
    <t>ค่ากลางตามขนาดโรงพยาบาล (HGR) ปี 2563</t>
  </si>
  <si>
    <t xml:space="preserve">รหัส </t>
  </si>
  <si>
    <t>ชื่อPlanfin64</t>
  </si>
  <si>
    <t>รหัสExp&amp;Rev</t>
  </si>
  <si>
    <t>ชื่อExp&amp;Rev</t>
  </si>
  <si>
    <t>รหัสบัญชี64</t>
  </si>
  <si>
    <t>ชื่อบัญชี60</t>
  </si>
  <si>
    <t>สมุทรปราการ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</si>
  <si>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</si>
  <si>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</si>
  <si>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</si>
  <si>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</si>
  <si>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</si>
  <si>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</si>
  <si>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เขต 6</t>
  </si>
  <si>
    <t>ต้นทุน</t>
  </si>
  <si>
    <t>Planfi60</t>
  </si>
  <si>
    <t>สมุทรปราการ,รพท.</t>
  </si>
  <si>
    <t>บางบ่อ,รพช.</t>
  </si>
  <si>
    <t>บางพลี,รพท.</t>
  </si>
  <si>
    <t>บางจาก,รพช.</t>
  </si>
  <si>
    <t>พระสมุทรเจดีย์,รพช.</t>
  </si>
  <si>
    <t>บางเสาธง,รพช.</t>
  </si>
  <si>
    <t>ชลบุรี,รพศ.</t>
  </si>
  <si>
    <t>บ้านบึง,รพช.</t>
  </si>
  <si>
    <t>หนองใหญ่,รพช.</t>
  </si>
  <si>
    <t>บางละมุง,รพท.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</si>
  <si>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</si>
  <si>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</si>
  <si>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</si>
  <si>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</si>
  <si>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</si>
  <si>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</si>
  <si>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</si>
  <si>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</si>
  <si>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ระยอง,รพศ.</t>
  </si>
  <si>
    <t>เฉลิมพระเกียรติสมเด็จพระเทพรัตนราชสุดาฯ สยามบรมราชกุมารี ระยอง,รพท.</t>
  </si>
  <si>
    <t>บ้านฉาง,รพช.</t>
  </si>
  <si>
    <t>แกลง,รพท.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</si>
  <si>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</si>
  <si>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</si>
  <si>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</si>
  <si>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</si>
  <si>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</si>
  <si>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</si>
  <si>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</si>
  <si>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</si>
  <si>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</si>
  <si>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</si>
  <si>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</si>
  <si>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</si>
  <si>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</si>
  <si>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</si>
  <si>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</si>
  <si>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</si>
  <si>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</si>
  <si>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</si>
  <si>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</si>
  <si>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</si>
  <si>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</si>
  <si>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</si>
  <si>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</si>
  <si>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</si>
  <si>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</si>
  <si>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</si>
  <si>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</si>
  <si>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</si>
  <si>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</si>
  <si>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</si>
  <si>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</si>
  <si>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</si>
  <si>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</si>
  <si>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</si>
  <si>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คลองเขื่อน,รพช.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</si>
  <si>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</si>
  <si>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</si>
  <si>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</si>
  <si>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</si>
  <si>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</si>
  <si>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</si>
  <si>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</si>
  <si>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</si>
  <si>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</si>
  <si>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</si>
  <si>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</si>
  <si>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</si>
  <si>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</si>
  <si>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</si>
  <si>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GroupID</t>
  </si>
  <si>
    <t>PlanName</t>
  </si>
  <si>
    <t>NewPlan60ID</t>
  </si>
  <si>
    <t>Planf60Name</t>
  </si>
  <si>
    <t>CodeL1</t>
  </si>
  <si>
    <t>Account1</t>
  </si>
  <si>
    <t>10685</t>
  </si>
  <si>
    <t>10752</t>
  </si>
  <si>
    <t>10753</t>
  </si>
  <si>
    <t>10754</t>
  </si>
  <si>
    <t>10755</t>
  </si>
  <si>
    <t>28785</t>
  </si>
  <si>
    <t>10662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</si>
  <si>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</si>
  <si>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</si>
  <si>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</si>
  <si>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</si>
  <si>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</si>
  <si>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</si>
  <si>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</si>
  <si>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</si>
  <si>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</si>
  <si>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</si>
  <si>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28006</t>
  </si>
  <si>
    <t>10663</t>
  </si>
  <si>
    <t>10827</t>
  </si>
  <si>
    <t>10828</t>
  </si>
  <si>
    <t>10829</t>
  </si>
  <si>
    <t>10830</t>
  </si>
  <si>
    <t>10832</t>
  </si>
  <si>
    <t>22734</t>
  </si>
  <si>
    <t>23962</t>
  </si>
  <si>
    <t>10664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</si>
  <si>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</si>
  <si>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</si>
  <si>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</si>
  <si>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</si>
  <si>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</si>
  <si>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</si>
  <si>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</si>
  <si>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</si>
  <si>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</si>
  <si>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</si>
  <si>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</si>
  <si>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10696</t>
  </si>
  <si>
    <t>10845</t>
  </si>
  <si>
    <t>10846</t>
  </si>
  <si>
    <t>10847</t>
  </si>
  <si>
    <t>10848</t>
  </si>
  <si>
    <t>10849</t>
  </si>
  <si>
    <t>13816</t>
  </si>
  <si>
    <t>10697</t>
  </si>
  <si>
    <t>10833</t>
  </si>
  <si>
    <t>10850</t>
  </si>
  <si>
    <t>10851</t>
  </si>
  <si>
    <t>10852</t>
  </si>
  <si>
    <t>10853</t>
  </si>
  <si>
    <t>10854</t>
  </si>
  <si>
    <t>10855</t>
  </si>
  <si>
    <t>10856</t>
  </si>
  <si>
    <t>13747</t>
  </si>
  <si>
    <t>31327</t>
  </si>
  <si>
    <t>10665</t>
  </si>
  <si>
    <t>10857</t>
  </si>
  <si>
    <t>10858</t>
  </si>
  <si>
    <t>10859</t>
  </si>
  <si>
    <t>10860</t>
  </si>
  <si>
    <t>10861</t>
  </si>
  <si>
    <t>10862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</si>
  <si>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</si>
  <si>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</si>
  <si>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</si>
  <si>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</si>
  <si>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</si>
  <si>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</si>
  <si>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</si>
  <si>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</si>
  <si>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</si>
  <si>
    <t>OP</t>
  </si>
  <si>
    <t>รายได้ UC - OPD</t>
  </si>
  <si>
    <t>4301020105.201</t>
  </si>
  <si>
    <t>รายได้ค่ารักษา UC -OP  ใน CUP</t>
  </si>
  <si>
    <t>IP</t>
  </si>
  <si>
    <t>รายได้ UC - IPD</t>
  </si>
  <si>
    <t>4301020105.202</t>
  </si>
  <si>
    <t>รายได้ค่ารักษา UC-IP</t>
  </si>
  <si>
    <t>4301020105.203</t>
  </si>
  <si>
    <t>รายได้ค่ารักษา UC - OP นอก CUP ในจังหวัด</t>
  </si>
  <si>
    <t>4301020105.205</t>
  </si>
  <si>
    <t>รายได้ค่ารักษา UC-OP  นอก CUP ต่างจังหวัด</t>
  </si>
  <si>
    <t>4301020105.207</t>
  </si>
  <si>
    <t>รายได้ค่ารักษา UC-OP นอกสังกัด สป.</t>
  </si>
  <si>
    <t>Note</t>
  </si>
  <si>
    <t>ส่วนต่างค่ารักษาที่สูง(ต่ำ) กว่า UC</t>
  </si>
  <si>
    <t>4301020105.214</t>
  </si>
  <si>
    <t>รายได้กองทุน UC - OP แบบเหมาจ่ายต่อผู้มีสิทธิ</t>
  </si>
  <si>
    <t>รายได้ UC - อื่น ๆ</t>
  </si>
  <si>
    <t>4301020105.215</t>
  </si>
  <si>
    <t>รายได้กองทุน UC-OP ตามเกณฑ์คุณภาพผลงานบริการ</t>
  </si>
  <si>
    <t>4301020105.217</t>
  </si>
  <si>
    <t>รายได้กองทุน UC - P&amp;P แบบเหมาจ่ายต่อผู้มีสิทธิ</t>
  </si>
  <si>
    <t>4301020105.222</t>
  </si>
  <si>
    <t>รายได้กองทุน UC เฉพาะโรคอื่น</t>
  </si>
  <si>
    <t>4301020105.223</t>
  </si>
  <si>
    <t>รายได้กองทุน UC-P&amp;P อื่น</t>
  </si>
  <si>
    <t>4301020105.228</t>
  </si>
  <si>
    <t>รายได้กองทุน UC อื่น</t>
  </si>
  <si>
    <t>4301020105.229</t>
  </si>
  <si>
    <t>ส่วนต่างค่ารักษาที่สูงกว่าเหมาจ่ายรายหัว - กองทุน UC OP</t>
  </si>
  <si>
    <t>4301020105.231</t>
  </si>
  <si>
    <t>ส่วนต่างค่ารักษาที่สูงกว่าข้อตกลงในการจ่ายตาม DRG-กองทุน UC -IP</t>
  </si>
  <si>
    <t>4301020105.232</t>
  </si>
  <si>
    <t>ส่วนต่างค่ารักษาที่ต่ำกว่าข้อตกลงในการจ่ายตาม DRG-กองทุน UC -IP</t>
  </si>
  <si>
    <t>4301020105.239</t>
  </si>
  <si>
    <t>ส่วนต่างค่ารักษาที่สูงกว่าข้อตกลงในการตามจ่าย UC OP</t>
  </si>
  <si>
    <t>4301020105.240</t>
  </si>
  <si>
    <t>ส่วนต่างค่ารักษาที่ต่ำกว่าข้อตกลงในการตามจ่าย UC OP</t>
  </si>
  <si>
    <t>4301020105.241</t>
  </si>
  <si>
    <t>รายได้ค่ารักษาด้านการสร้างเสริมสุขภาพและป้องกันโรค (P&amp;P)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</si>
  <si>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</si>
  <si>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</si>
  <si>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</si>
  <si>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</si>
  <si>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</si>
  <si>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รายได้ค่ารักษา UC- OP บริการกรณีเฉพาะ (CR)</t>
  </si>
  <si>
    <t>4301020105.245</t>
  </si>
  <si>
    <t>รายได้ค่ารักษา UC - IP  บริการกรณีเฉพาะ (CR)</t>
  </si>
  <si>
    <t>4301020105.251</t>
  </si>
  <si>
    <t>ส่วนต่างค่ารักษาที่สูงกว่าข้อตกลงในการจ่ายตามDRG กองทุน UC (บริการเฉพาะ) CR- IP</t>
  </si>
  <si>
    <t>4301020105.252</t>
  </si>
  <si>
    <t>ส่วนต่างค่ารักษาที่ต่ำกว่าข้อตกลงในการจ่ายตาม DRG กองทุน UC   (บริการเฉพาะ) CR- IP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</si>
  <si>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</si>
  <si>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</si>
  <si>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</si>
  <si>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</si>
  <si>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</si>
  <si>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</si>
  <si>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</si>
  <si>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ส่วนต่างค่ารักษาที่สูงกว่าข้อตกลงตามหลักเกณฑ์การจ่ายกองทุนUC-บริการเฉพาะ (CR) - OP</t>
  </si>
  <si>
    <t>4301020105.260</t>
  </si>
  <si>
    <t>ส่วนต่างค่ารักษาที่ต่ำกว่าข้อตกลงตามหลักเกณฑ์การจ่ายกองทุนUC-บริการเฉพาะ (CR) -OP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</si>
  <si>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</si>
  <si>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</si>
  <si>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</si>
  <si>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</si>
  <si>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</si>
  <si>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</si>
  <si>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</si>
  <si>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</si>
  <si>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รวม P04  รายได้ UC</t>
  </si>
  <si>
    <t>รายได้จาก  EMS</t>
  </si>
  <si>
    <t>4301020102.105</t>
  </si>
  <si>
    <t>รายได้จากระบบปฏิบัติการฉุกเฉิน (EMS)</t>
  </si>
  <si>
    <t>รวม P05  รายได้จาก  EMS</t>
  </si>
  <si>
    <t>รายได้ค่ารักษาเบิกต้นสังกัด - OPD</t>
  </si>
  <si>
    <t>4301020104.104</t>
  </si>
  <si>
    <t>รายได้ค่ารักษาเบิกต้นสังกัด OP</t>
  </si>
  <si>
    <t>4301020104.105</t>
  </si>
  <si>
    <t>รายได้ค่ารักษาเบิกต้นสังกัด IP</t>
  </si>
  <si>
    <t>4301020104.108</t>
  </si>
  <si>
    <t>รายได้ค่ารักษาเบิกจ่ายตรง-หน่วยงานอื่น - OP</t>
  </si>
  <si>
    <t>4301020104.109</t>
  </si>
  <si>
    <t>รายได้ค่ารักษาเบิกจ่ายตรงหน่วยงานอื่น-IP</t>
  </si>
  <si>
    <t>4301020104.110</t>
  </si>
  <si>
    <t>ส่วนต่างค่ารักษาที่สูงกว่าข้อตกลงในการจ่ายตาม DRG -เบิกจ่ายตรง หน่วยงานอื่น</t>
  </si>
  <si>
    <t>รายได้ค่ารักษาเบิกต้นสังกัด - IPD</t>
  </si>
  <si>
    <t>4301020104.111</t>
  </si>
  <si>
    <t>ส่วนต่างค่ารักษาที่ต่ำกว่าข้อตกลงในการจ่ายตาม DRG -เบิกจ่ายตรง หน่วยงานอื่น</t>
  </si>
  <si>
    <t>รวม P06 รายได้ค่ารักษาเบิกต้นสังกัด</t>
  </si>
  <si>
    <t>รายได้ค่ารักษาเบิกจ่ายตรง อปท. - OPD</t>
  </si>
  <si>
    <t>4301020104.801</t>
  </si>
  <si>
    <t>รายได้ค่ารักษาเบิกจ่ายตรง- อปท. OP</t>
  </si>
  <si>
    <t>รายได้ค่ารักษาเบิกจ่ายตรง อปท. - IPD</t>
  </si>
  <si>
    <t>4301020104.802</t>
  </si>
  <si>
    <t>รายได้ค่ารักษาเบิกจ่ายตรง-อปท. IP</t>
  </si>
  <si>
    <t>ส่วนต่างค่ารักษาที่สูง(ต่ำ) กว่า เบิกจ่ายตรง อปท.</t>
  </si>
  <si>
    <t>4301020104.803</t>
  </si>
  <si>
    <t>ส่วนต่างค่ารักษาที่สูงกว่าข้อตกลงในการจ่ายตาม DRG -เบิกจ่ายตรง - อปท.</t>
  </si>
  <si>
    <t>4301020104.804</t>
  </si>
  <si>
    <t>ส่วนต่างค่ารักษาที่ต่ำกว่าข้อตกลงในการจ่ายตาม DRG -เบิกจ่ายตรง - อปท.</t>
  </si>
  <si>
    <t>4301020104.805</t>
  </si>
  <si>
    <t>รายได้ค่ารักษาเบิกจ่ายตรง - อปท.รูปแบบพิเศษ OP</t>
  </si>
  <si>
    <t>4301020104.806</t>
  </si>
  <si>
    <t>รายได้ค่ารักษาเบิกจ่ายตรง- อปท.รูปแบบพิเศษ IP</t>
  </si>
  <si>
    <t>4301020104.807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</si>
  <si>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</si>
  <si>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4301020104.808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</si>
  <si>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</si>
  <si>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รวม P061  รายได้ค่ารักษา อปท.</t>
  </si>
  <si>
    <t>4301020102.104</t>
  </si>
  <si>
    <t>รายได้ค่าตรวจสุขภาพ-หน่วยงานภาครัฐ</t>
  </si>
  <si>
    <t>รายได้ค่ารักษาเบิกจ่ายตรงกรมบัญชีกลาง- OPD</t>
  </si>
  <si>
    <t>4301020104.401</t>
  </si>
  <si>
    <t>รายได้ค่ารักษาเบิกจ่ายตรงกรมบัญชีกลาง OP</t>
  </si>
  <si>
    <t>รายได้ค่ารักษาเบิกจ่ายตรงกรมบัญชีกลาง- IPD</t>
  </si>
  <si>
    <t>4301020104.402</t>
  </si>
  <si>
    <t>รายได้ค่ารักษาเบิกจ่ายตรงกรมบัญชีกลาง IP</t>
  </si>
  <si>
    <t>ส่วนต่างค่ารักษาที่สูง(ต่ำ) กว่า เบิกจ่ายตรงกรมบัญชีกลาง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</si>
  <si>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</si>
  <si>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</si>
  <si>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</si>
  <si>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</si>
  <si>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รวม P07  รายได้ค่ารักษาเบิกจ่ายตรงกรมบัญชีกลาง</t>
  </si>
  <si>
    <t>ส่วนต่างค่ารักษาที่สูง(ต่ำ) กว่า ประกันสังคม</t>
  </si>
  <si>
    <t>4301020106.303</t>
  </si>
  <si>
    <t>รายได้กองทุนประกันสังคม</t>
  </si>
  <si>
    <t>รายได้ประกันสังคม - OPD</t>
  </si>
  <si>
    <t>4301020106.305</t>
  </si>
  <si>
    <t>รายได้ค่ารักษาประกันสังคม OP-เครือข่าย</t>
  </si>
  <si>
    <t>รายได้ประกันสังคม - IPD</t>
  </si>
  <si>
    <t>4301020106.306</t>
  </si>
  <si>
    <t>รายได้ค่ารักษาประกันสังคม IP-เครือข่าย</t>
  </si>
  <si>
    <t>4301020106.307</t>
  </si>
  <si>
    <t>รายได้ค่ารักษาประกันสังคม OP-นอกเครือข่าย สังกัด สป.สธ.</t>
  </si>
  <si>
    <t>4301020106.308</t>
  </si>
  <si>
    <t>รายได้ค่ารักษาประกันสังคม IP-นอกเครือข่าย สังกัด สป.สธ.</t>
  </si>
  <si>
    <t>4301020106.309</t>
  </si>
  <si>
    <t>รายได้ค่ารักษาประกันสังคม OP-นอกเครือข่าย ต่างสังกัด สป.สธ.</t>
  </si>
  <si>
    <t>4301020106.310</t>
  </si>
  <si>
    <t>รายได้ค่ารักษาประกันสังคม IP-นอกเครือข่าย ต่างสังกัด สป.สธ.</t>
  </si>
  <si>
    <t>รายได้ประกันสังคม - อื่น ๆ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</si>
  <si>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</si>
  <si>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</si>
  <si>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</si>
  <si>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</si>
  <si>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</si>
  <si>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รายได้ค่ารักษาประกันสังคม-ค่าใช้จ่ายสูง/อุบัติเหตุ/ฉุกเฉิน OP</t>
  </si>
  <si>
    <t>4301020106.314</t>
  </si>
  <si>
    <t>รายได้ค่ารักษาประกันสังคม-ค่าใช้จ่ายสูง IP</t>
  </si>
  <si>
    <t>4301020106.315</t>
  </si>
  <si>
    <t>ส่วนต่างค่ารักษาที่สูงกว่าเหมาจ่ายรายหัว - กองทุนประกันสังคม - OP</t>
  </si>
  <si>
    <t>4301020106.317</t>
  </si>
  <si>
    <t>ส่วนต่างค่ารักษาที่สูงกว่าข้อตกลงตามหลักเกณฑ์การจ่าย - กองทุนประกันสังคม - IP</t>
  </si>
  <si>
    <t>4301020106.319</t>
  </si>
  <si>
    <t>ส่วนต่างค่ารักษาที่สูงกว่าข้อตกลงในการจ่ายตาม กองทุนประกันสังคม</t>
  </si>
  <si>
    <t>4301020106.320</t>
  </si>
  <si>
    <t>ส่วนต่างค่ารักษาที่ต่ำกว่าข้อตกลงในการจ่ายตาม กองทุนประกันสังคม</t>
  </si>
  <si>
    <t>4301020106.321</t>
  </si>
  <si>
    <t>รายได้ค่าบริหารจัดการประกันสังคม</t>
  </si>
  <si>
    <t>4301020106.322</t>
  </si>
  <si>
    <t>รายได้ค่าตอบแทนและพัฒนากิจการ</t>
  </si>
  <si>
    <t>รวม P08  รายได้ประกันสังคม</t>
  </si>
  <si>
    <t>รายได้แรงงานต่างด้าว-OPD</t>
  </si>
  <si>
    <t>4301020106.502</t>
  </si>
  <si>
    <t>รายได้กองทุนแรงงานต่างด้าว</t>
  </si>
  <si>
    <t>4301020106.503</t>
  </si>
  <si>
    <t>รายได้ค่ารักษาแรงงานต่างด้าว OP</t>
  </si>
  <si>
    <t>รายได้แรงงานต่างด้าว-IPD</t>
  </si>
  <si>
    <t>4301020106.504</t>
  </si>
  <si>
    <t>รายได้ค่ารักษาแรงงานต่างด้าว IP</t>
  </si>
  <si>
    <t>ส่วนต่างค่ารักษาที่สูง(ต่ำ) กว่า แรงงงานต่างด้าว</t>
  </si>
  <si>
    <t>4301020106.505</t>
  </si>
  <si>
    <t>ส่วนต่างค่ารักษาที่สูงกว่ากองทุนเหมาจ่ายรายหัว - กองทุนแรงงานต่างด้าว - OP</t>
  </si>
  <si>
    <t>4301020106.507</t>
  </si>
  <si>
    <t>ส่วนต่างค่ารักษาที่สูงกว่ากองทุนเหมาจ่ายรายหัว - กองทุนแรงงานต่างด้าว - IP</t>
  </si>
  <si>
    <t>รายได้แรงงานต่างด้าว-อื่นๆ</t>
  </si>
  <si>
    <t>4301020106.509</t>
  </si>
  <si>
    <t>รายได้ค่ารักษาแรงงานต่างด้าว - เบิกจากส่วนกลาง OP</t>
  </si>
  <si>
    <t>4301020106.510</t>
  </si>
  <si>
    <t>ส่วนต่างค่ารักษาที่สูงกว่าข้อตกลงในการจ่ายตาม DRG -แรงงานต่างด้าว - IP</t>
  </si>
  <si>
    <t>4301020106.511</t>
  </si>
  <si>
    <t>ส่วนต่างค่ารักษาที่ต่ำกว่าข้อตกลงในการจ่ายตาม DRG - แรงงานต่างด้าว - IP</t>
  </si>
  <si>
    <t>4301020106.512</t>
  </si>
  <si>
    <t>รายได้ค่ารักษาแรงงานต่างด้าว OP  นอก CUP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</si>
  <si>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</si>
  <si>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</si>
  <si>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</si>
  <si>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 - 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</si>
  <si>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</si>
  <si>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</si>
  <si>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</si>
  <si>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</si>
  <si>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</si>
  <si>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รายได้ค่าบริหารจัดการแรงงานต่างด้าว</t>
  </si>
  <si>
    <t>4301020106.518</t>
  </si>
  <si>
    <t>รายได้แรงงานต่างด้าว- ค่าบริการทางการแพทย์(P&amp;P)</t>
  </si>
  <si>
    <t>4301020106.519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</si>
  <si>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</si>
  <si>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รวม P09  รายได้แรงงานต่างด้าว</t>
  </si>
  <si>
    <t>รายได้ค่ารักษาและบริการ - อื่น ๆ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</si>
  <si>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</si>
  <si>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</si>
  <si>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</si>
  <si>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</si>
  <si>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4301010102.103</t>
  </si>
  <si>
    <t>รายได้จากการจำหน่ายยาสมุนไพร -หน่วยงานภาครัฐ</t>
  </si>
  <si>
    <t>4301010102.104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</si>
  <si>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</si>
  <si>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</si>
  <si>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</si>
  <si>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</si>
  <si>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</si>
  <si>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4301020102.103</t>
  </si>
  <si>
    <t>รายได้ค่าสิ่งส่งตรวจ - หน่วยงานภาครัฐ</t>
  </si>
  <si>
    <t>4301020102.106</t>
  </si>
  <si>
    <t>รายได้สนับสนุนยาและอื่น ๆ</t>
  </si>
  <si>
    <t>4301020104.106</t>
  </si>
  <si>
    <t>รายได้ค่ารักษาชำระเงิน OP</t>
  </si>
  <si>
    <t>รายได้ค่ารักษาและบริการอื่น ๆ-OPD</t>
  </si>
  <si>
    <t>4301020104.107</t>
  </si>
  <si>
    <t>รายได้ค่ารักษาชำระเงิน IP</t>
  </si>
  <si>
    <t>รายได้ค่ารักษาและบริการอื่น ๆ-IPD</t>
  </si>
  <si>
    <t>4301020104.602</t>
  </si>
  <si>
    <t>รายได้ค่ารักษา พรบ.รถ OP</t>
  </si>
  <si>
    <t>4301020104.603</t>
  </si>
  <si>
    <t>รายได้ค่ารักษา พรบ.รถ IP</t>
  </si>
  <si>
    <t>4301020106.701</t>
  </si>
  <si>
    <t>รายได้ค่ารักษาบุคคลที่มีปัญหาสถานะและสิทธิ OP นอก CUP</t>
  </si>
  <si>
    <t>4301020106.703</t>
  </si>
  <si>
    <t>รายได้ค่ารักษาบุคคลที่มีปัญหาสถานะและสิทธิ  - เบิกจากส่วนกลาง OP</t>
  </si>
  <si>
    <t>4301020106.704</t>
  </si>
  <si>
    <t>ส่วนต่างค่ารักษาพยาบาลที่สูงกว่าข้อตกลงในการจ่ายตามหลักเกณฑ์ฯ - บุคคลที่มีปัญหาสถานะและสิทธิ OP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</si>
  <si>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</si>
  <si>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</si>
  <si>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</si>
  <si>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</si>
  <si>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</si>
  <si>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</si>
  <si>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</si>
  <si>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</si>
  <si>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</si>
  <si>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</si>
  <si>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</si>
  <si>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</si>
  <si>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</si>
  <si>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</si>
  <si>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</si>
  <si>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</si>
  <si>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4301020105.267</t>
  </si>
  <si>
    <t>รายได้ค่าบริการสาธารณสุขสำหรับโรคติดเชื้อไวรัสโคโรนา - OP จาก สปสช.</t>
  </si>
  <si>
    <t>4301020105.268</t>
  </si>
  <si>
    <t>รายได้ค่าบริการสาธารณสุขสำหรับโรคติดเชื้อไวรัสโคโรนา - IP จาก สปสช.</t>
  </si>
  <si>
    <t>รวม P10  รายได้ค่ารักษาและบริการอื่น ๆ</t>
  </si>
  <si>
    <t>4307010103.201</t>
  </si>
  <si>
    <t>บัญชีรายได้ระหว่างหน่วยงาน - หน่วยงานรับเงินงบบุคลากรจากรัฐบาล</t>
  </si>
  <si>
    <t>รวม P11  รายได้งบประมาณส่วนบุคลากร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</si>
  <si>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</si>
  <si>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</si>
  <si>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</si>
  <si>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</si>
  <si>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</si>
  <si>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</si>
  <si>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</si>
  <si>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รายได้ค่าเช่าอสังหาริมทรัพย์จากบุคคลภายนอก</t>
  </si>
  <si>
    <t>4202030105.101</t>
  </si>
  <si>
    <t>รายได้แผ่นดิน-ค่าขายของเบ็ดเตล็ด</t>
  </si>
  <si>
    <t>4203010101.101</t>
  </si>
  <si>
    <t>รายได้ดอกเบี้ยเงินฝากที่สถาบันการเงิน</t>
  </si>
  <si>
    <t>4205010104.101</t>
  </si>
  <si>
    <t>รายรับจากการขายอาคารและสิ่งปลูกสร้าง</t>
  </si>
  <si>
    <t>4205010110.101</t>
  </si>
  <si>
    <t>รายรับจากการขายครุภัณฑ์</t>
  </si>
  <si>
    <t>4206010102.101</t>
  </si>
  <si>
    <t>รายได้เงินเหลือจ่ายปีเก่า/รายที่ไม่ใช่ภาษีอื่น</t>
  </si>
  <si>
    <t>4206010199.101</t>
  </si>
  <si>
    <t>บัญชีรายได้ที่ไม่ใช่ภาษีอื่น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</si>
  <si>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</si>
  <si>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</si>
  <si>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</si>
  <si>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</si>
  <si>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</si>
  <si>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รายได้ค่าเช่าอสังหาริมทรัพย์</t>
  </si>
  <si>
    <t>4301030104.101</t>
  </si>
  <si>
    <t>รายได้ค่าเช่าอื่น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</si>
  <si>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</si>
  <si>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</si>
  <si>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</si>
  <si>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</si>
  <si>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4302030101.101</t>
  </si>
  <si>
    <t>รายได้จากการรับบริจาค-เงินสดและรายการเทียบเท่าเงินสด</t>
  </si>
  <si>
    <t>4302030101.102</t>
  </si>
  <si>
    <t>รายได้จากการรับบริจาค-สินทรัพย์อื่น</t>
  </si>
  <si>
    <t>4303010101.101</t>
  </si>
  <si>
    <t>รายได้ดอกเบี้ยจากสถาบันการเงิน</t>
  </si>
  <si>
    <t>4306010104.101</t>
  </si>
  <si>
    <t>4306010110.101</t>
  </si>
  <si>
    <t>4306010110.102</t>
  </si>
  <si>
    <t>รายรับจากการขายวัสดุที่ใช้แล้ว</t>
  </si>
  <si>
    <t>4307010105.101</t>
  </si>
  <si>
    <t>บัญชีรายได้ระหว่างหน่วยงาน - หน่วยงานรับเงินงบดำเนินงานจากรัฐบาล</t>
  </si>
  <si>
    <t>4307010106.101</t>
  </si>
  <si>
    <t>บัญชีรายได้ระหว่างหน่วยงาน - หน่วยงานรับเงินงบอุดหนุนจากรัฐบาล</t>
  </si>
  <si>
    <t>4307010107.101</t>
  </si>
  <si>
    <t>บัญชีรายได้ระหว่างหน่วยงาน - หน่วยงานรับเงินงบรายจ่ายอื่นจากรัฐบาล</t>
  </si>
  <si>
    <t>4307010108.101</t>
  </si>
  <si>
    <t>บัญชีรายได้ระหว่างหน่วยงาน - หน่วยงานรับเงินงบกลางจากรัฐบาล</t>
  </si>
  <si>
    <t>4307010110.101</t>
  </si>
  <si>
    <t>บัญชีรายได้ระหว่างหน่วยงาน - หน่วยงานรับเงินกู้จากรัฐบาล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</si>
  <si>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</si>
  <si>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</si>
  <si>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</si>
  <si>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</si>
  <si>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</si>
  <si>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</si>
  <si>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</si>
  <si>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</si>
  <si>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</si>
  <si>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</si>
  <si>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</si>
  <si>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</si>
  <si>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</si>
  <si>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</si>
  <si>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</si>
  <si>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รายได้อื่น-สินค้ารับโอนจาก สสจ./รพศ./รพท./รพช./รพ.สต.</t>
  </si>
  <si>
    <t>4313010199.115</t>
  </si>
  <si>
    <t>รายได้อื่น-วัสดุรับโอนจาก สสจ./รพศ./รพท./รพช./รพ.สต.</t>
  </si>
  <si>
    <t>4313010199.116</t>
  </si>
  <si>
    <t>รายได้อื่น-ครุภัณฑ์ ที่ดินและสิ่งก่อสร้างรับโอนจาก สสจ./รพศ./รพท./รพช./  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</si>
  <si>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</si>
  <si>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</si>
  <si>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</si>
  <si>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รายได้อื่น-เงินงบประมาณงบดำเนินงานรับโอนจาก สสจ./รพศ./รพท./รพช. / รพ.สต.</t>
  </si>
  <si>
    <t>4313010199.120</t>
  </si>
  <si>
    <t>รายได้อื่น-เงินงบประมาณงบอุดหนุนรับโอนจาก สสจ./รพศ. /รพท./รพช. /   รพ.สต</t>
  </si>
  <si>
    <t>4313010199.121</t>
  </si>
  <si>
    <t>รายได้อื่น-เงินงบประมาณงบรายจ่ายอื่นรับโอนจาก สสจ./รพศ. /รพท./รพช./รพ.สต.</t>
  </si>
  <si>
    <t>4313010199.122</t>
  </si>
  <si>
    <t>รายได้อื่น-เงินงบประมาณงบกลางรับโอนจาก สสจ./รพศ. /รพท./รพช. /   รพ.สต.</t>
  </si>
  <si>
    <t>4313010199.202</t>
  </si>
  <si>
    <t>รายได้ค่าธรรมเนียม UC</t>
  </si>
  <si>
    <t>รวม P12  รายได้อื่น</t>
  </si>
  <si>
    <t>4302040101.101</t>
  </si>
  <si>
    <t>พักรับเงินงบอุดหนุน</t>
  </si>
  <si>
    <t>4307010112.101</t>
  </si>
  <si>
    <t>บัญชีรายได้ระหว่างหน่วยงาน-กรมบัญชี กลางรับเงินเบิกเกินส่งคืนจากหน่วยงาน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</si>
  <si>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</si>
  <si>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</si>
  <si>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</si>
  <si>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</si>
  <si>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</si>
  <si>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</si>
  <si>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4308010111.101</t>
  </si>
  <si>
    <t>รายได้ระหว่างหน่วยงาน - หน่วยงานรับเงินถอนคืนรายได้จากรัฐบาล</t>
  </si>
  <si>
    <t>4308010117.101</t>
  </si>
  <si>
    <t>รายได้ระหว่างหน่วยงาน -เงินทดรองราชการ</t>
  </si>
  <si>
    <t>4308010118.101</t>
  </si>
  <si>
    <t>รายได้ระหว่างกัน-ภายในกรมเดียวกัน</t>
  </si>
  <si>
    <t>รวม P121  รายได้อื่น (ระบบบัญชีบันทึกอัตโนมัติ)</t>
  </si>
  <si>
    <t>รายได้งบลงทุนอื่น</t>
  </si>
  <si>
    <t>4301020105.211</t>
  </si>
  <si>
    <t>รายได้กองทุน UC (งบลงทุน)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</si>
  <si>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</si>
  <si>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</si>
  <si>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</si>
  <si>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</si>
  <si>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รายได้กองทุน UC-งบลงทุน</t>
  </si>
  <si>
    <t>4307010104.101</t>
  </si>
  <si>
    <t>บัญชีรายได้ระหว่างหน่วยงาน - หน่วยงานรับเงินงบลงทุนจากรัฐบาล</t>
  </si>
  <si>
    <t>รายได้งบประมาณ-งบลงทุน</t>
  </si>
  <si>
    <t>4313010199.118</t>
  </si>
  <si>
    <t>รายได้อื่น-เงินงบประมาณงบลงทุน รับโอนจาก สสจ./รพศ./รพท./รพช./     รพ.สต.</t>
  </si>
  <si>
    <t>รวม P13  รายได้งบลงทุน</t>
  </si>
  <si>
    <t>P13S รวมรายได้ ทั้งสิ้น</t>
  </si>
  <si>
    <t>MC</t>
  </si>
  <si>
    <t>ยาใช้ไป V</t>
  </si>
  <si>
    <t>5104030205.101</t>
  </si>
  <si>
    <t>ยาใช้ไป</t>
  </si>
  <si>
    <t>รวม P14  ต้นทุนยา</t>
  </si>
  <si>
    <t>เวชภัณฑ์มิใช่ยาใช้ไป v</t>
  </si>
  <si>
    <t>5104030205.102</t>
  </si>
  <si>
    <t>วัสดุเภสัชกรรมใช้ไป</t>
  </si>
  <si>
    <t>วัสดุการแพทย์ใช้ไป V</t>
  </si>
  <si>
    <t>5104030205.103</t>
  </si>
  <si>
    <t>วัสดุทางการแพทย์ทั่วไปใช้ไป</t>
  </si>
  <si>
    <t>5104030205.118</t>
  </si>
  <si>
    <t>วัสดุเอกซเรย์ใช้ไป</t>
  </si>
  <si>
    <t>รวม P15  ต้นทุนเวชภัณฑ์มิใช่ยาและวัสดุการแพทย์</t>
  </si>
  <si>
    <t>วัสดุทันตกรรมใช้ไป V</t>
  </si>
  <si>
    <t>5104030205.117</t>
  </si>
  <si>
    <t>วัสดุทันตกรรมใช้ไป</t>
  </si>
  <si>
    <t>รวม P151 ต้นทุนวัสดุทันตกรรม</t>
  </si>
  <si>
    <t>วัสดุวิทยาศาสตร์การแพทย์ใช้ไป V</t>
  </si>
  <si>
    <t>5104030205.104</t>
  </si>
  <si>
    <t>วัสดุวิทยาศาสตร์และการแพทย์ใช้ไป</t>
  </si>
  <si>
    <t>รวม P16  ต้นทุนวัสดุวิทยาศาสตร์การแพทย์</t>
  </si>
  <si>
    <t>LC</t>
  </si>
  <si>
    <t>เงินเดือนและค่าจ้างประจำ F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</si>
  <si>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</si>
  <si>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</si>
  <si>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</si>
  <si>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</si>
  <si>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</si>
  <si>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</si>
  <si>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</si>
  <si>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</si>
  <si>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</si>
  <si>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</si>
  <si>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</si>
  <si>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</si>
  <si>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</si>
  <si>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</si>
  <si>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</si>
  <si>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</si>
  <si>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</si>
  <si>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</si>
  <si>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</si>
  <si>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</si>
  <si>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</si>
  <si>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</si>
  <si>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</si>
  <si>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เงินค่าตอบแทนพนักงานราชการ (บริการ)</t>
  </si>
  <si>
    <t>5101010115.102</t>
  </si>
  <si>
    <t>เงินค่าตอบแทนพนักงานราชการ (สนับสนุน)</t>
  </si>
  <si>
    <t>5101010116.101</t>
  </si>
  <si>
    <t>เงินค่าครองชีพสำหรับข้าราชการ (บริการ)</t>
  </si>
  <si>
    <t>5101010116.102</t>
  </si>
  <si>
    <t>เงินค่าครองชีพสำหรับข้าราชการ(สนับสนุน)</t>
  </si>
  <si>
    <t>5101010116.103</t>
  </si>
  <si>
    <t>เงินค่าครองชีพสำหรับลูกจ้างประจำ(บริการ)</t>
  </si>
  <si>
    <t>5101010116.104</t>
  </si>
  <si>
    <t>เงินค่าครองชีพสำหรับลูกจ้างประจำ(สนับสนุน)</t>
  </si>
  <si>
    <t>5101010116.105</t>
  </si>
  <si>
    <t>เงินค่าครองชีพสำหรับพนักงานราชการ(บริการ)</t>
  </si>
  <si>
    <t>5101010116.106</t>
  </si>
  <si>
    <t>เงินค่าครองชีพสำหรับพนักงานราชการ(สนับสนุน)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</si>
  <si>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</si>
  <si>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</si>
  <si>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</si>
  <si>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</si>
  <si>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รวม P17  เงินเดือนและค่าจ้างประจำ</t>
  </si>
  <si>
    <t>ค่าจ้างชั่วคราว/พกส./ค่าจ้างเหมาบุคลากรอื่น</t>
  </si>
  <si>
    <t>ค่าจ้างชั่วคราว F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</si>
  <si>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</si>
  <si>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</si>
  <si>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</si>
  <si>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</si>
  <si>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ค่าจ้างพนักงานกระทรวงสาธารณสุข F</t>
  </si>
  <si>
    <t>5101010113.105</t>
  </si>
  <si>
    <t>ค่าจ้างพนักงานกระทรวงสาธารณสุข (บริการ)</t>
  </si>
  <si>
    <t>5101010113.106</t>
  </si>
  <si>
    <t>ค่าจ้างพนักงานกระทรวงสาธารณสุข (สนับสนุน)</t>
  </si>
  <si>
    <t>ค่าจ้างเหมาบุคลากรอื่น F</t>
  </si>
  <si>
    <t>5101010113.107</t>
  </si>
  <si>
    <t>ค่าจ้างเหมาบุคลากร (บริการ)</t>
  </si>
  <si>
    <t>5101010113.108</t>
  </si>
  <si>
    <t>ค่าจ้างเหมาบุคลากร (สนับสนุน)</t>
  </si>
  <si>
    <t>รวม P18  ค่าจ้างชั่วคราว/พกส./ค่าจ้างเหมาบุคลากรอื่น</t>
  </si>
  <si>
    <t>ค่าตอบแทน(ฉบับ5,ค่าล่วงเวลา) V</t>
  </si>
  <si>
    <t>5101010108.101</t>
  </si>
  <si>
    <t>ค่าล่วงเวลา(สนับสนุน)</t>
  </si>
  <si>
    <t>5101010199.103</t>
  </si>
  <si>
    <t>ค่าตอบแทนในการปฏิบัติงานเวรหรือผลัดบ่ายและหรือผลัดดึกของพยาบาล</t>
  </si>
  <si>
    <t>ค่าตอบแทน พ.ต.ส. F</t>
  </si>
  <si>
    <t>5101020114.107</t>
  </si>
  <si>
    <t>ค่าตอบแทนเงินเพิ่มพิเศษสำหรับผู้ปฏิบัติงานด้านการสาธารณสุข(พ.ต.ส.-เงินงบประมาณ)</t>
  </si>
  <si>
    <t>5101020114.114</t>
  </si>
  <si>
    <t>ค่าตอบแทนเงินเพิ่มพิเศษสำหรับผู้ปฏิบัติงานด้านการสาธารณสุข (พ.ต.ส.-เงินนอกงบประมาณ)</t>
  </si>
  <si>
    <t>ค่าตอบแทน(ฉบับ 9,ส่วนเพิ่ม) F</t>
  </si>
  <si>
    <t>5101020114.116</t>
  </si>
  <si>
    <t>ค่าตอบแทนตามผลการปฏิบัติงาน (บริการ) - เงินงบประมาณ</t>
  </si>
  <si>
    <t>5101020114.117</t>
  </si>
  <si>
    <t>ค่าตอบแทนตามผลการปฏิบัติงาน (สนับสนุน) - เงินงบประมาณ</t>
  </si>
  <si>
    <t>5101020114.120</t>
  </si>
  <si>
    <t>ค่าตอบแทนการปฏิบัติงานในลักษณะค่าเบี้ยเลี้ยงเหมาจ่าย (บริการ) - เงินงบประมาณ</t>
  </si>
  <si>
    <t>5101020114.121</t>
  </si>
  <si>
    <t>ค่าตอบแทนการปฏิบัติงานในลักษณะค่าเบี้ยเลี้ยงเหมาจ่าย (สนับสนุน) - เงินงบประมาณ</t>
  </si>
  <si>
    <t>5101020114.122</t>
  </si>
  <si>
    <t>ค่าตอบแทนตามผลการปฏิบัติงาน (บริการ) - เงินนอกงบประมาณ</t>
  </si>
  <si>
    <t>5101020114.123</t>
  </si>
  <si>
    <t>ค่าตอบแทนตามผลการปฏิบัติงาน (สนับสนุน)  - เงินนอกงบประมาณ</t>
  </si>
  <si>
    <t>5101020114.124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</si>
  <si>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</si>
  <si>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5101020114.125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</si>
  <si>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</si>
  <si>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</si>
  <si>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</si>
  <si>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</si>
  <si>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</si>
  <si>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</si>
  <si>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</si>
  <si>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5104040199.101</t>
  </si>
  <si>
    <t>ค่าตอบแทนในการปฏิบัติงานของเจ้าหน้าที่ (บริการ)</t>
  </si>
  <si>
    <t>5104040199.102</t>
  </si>
  <si>
    <t>ค่าตอบแทนในการปฏิบัติงานของเจ้าหน้าที่ (สนับสนุน)</t>
  </si>
  <si>
    <t>5104040199.103</t>
  </si>
  <si>
    <t>ค่าตอบแทนการปฏิบัติงานในคลินิกพิเศษนอกเวลา</t>
  </si>
  <si>
    <t>5104040199.104</t>
  </si>
  <si>
    <t>ค่าตอบแทนการปฏิบัติงานชันสูตรพลิกศพ (เงินงบประมาณ)</t>
  </si>
  <si>
    <t>5104040199.105</t>
  </si>
  <si>
    <t>ค่าตอบแทนปฏิบัติงานแพทย์สาขาส่งเสริมพิเศษ</t>
  </si>
  <si>
    <t>5104040199.106</t>
  </si>
  <si>
    <t>ค่าตอบแทนเงินเพิ่มพิเศษแพทย์ไม่ทำเวชปฏิบัติฯลฯ(บริการ)</t>
  </si>
  <si>
    <t>5104040199.107</t>
  </si>
  <si>
    <t>ค่าตอบแทนเงินเพิ่มพิเศษทันตแพทย์ไม่ทำเวชปฏิบัติฯลฯ(บริการ)</t>
  </si>
  <si>
    <t>5104040199.108</t>
  </si>
  <si>
    <t>ค่าตอบแทนเงินเพิ่มเภสัชกรไม่ทำเวชปฏิบัติฯลฯ(บริการ)</t>
  </si>
  <si>
    <t>5104040199.109</t>
  </si>
  <si>
    <t>ค่าตอบแทนปฏิบัติงานส่งเสริมสุขภาพและเวชปฏิบัติครอบครัว</t>
  </si>
  <si>
    <t>5104040199.110</t>
  </si>
  <si>
    <t>ค่าตอบแทนอื่น</t>
  </si>
  <si>
    <t>5104040199.111</t>
  </si>
  <si>
    <t>ค่าตอบแทนการปฏิบัติงานชันสูตรพลิกศพ (เงินนอกงบประมาณ)</t>
  </si>
  <si>
    <t>รวม P19  ค่าตอบแทน</t>
  </si>
  <si>
    <t xml:space="preserve">ค่าใช้จ่ายบุคลากรอื่น </t>
  </si>
  <si>
    <t>ค่าใช้จ่ายบุคลากรอื่น F</t>
  </si>
  <si>
    <t>5101020101.101</t>
  </si>
  <si>
    <t>เงินช่วยพิเศษกรณีเสียชีวิต (เงินงบประมาณ)</t>
  </si>
  <si>
    <t>5101020101.102</t>
  </si>
  <si>
    <t>เงินช่วยพิเศษกรณีเสียชีวิต (เงินนอกงบประมาณ)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</si>
  <si>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</si>
  <si>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</si>
  <si>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</si>
  <si>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</si>
  <si>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</si>
  <si>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</si>
  <si>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</si>
  <si>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</si>
  <si>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5101020106.101</t>
  </si>
  <si>
    <t>เงินสมทบกองทุนประกันสังคมส่วนของนายจ้าง (เงินงบประมาณ)</t>
  </si>
  <si>
    <t>5101020106.102</t>
  </si>
  <si>
    <t>เงินสมทบกองทุนประกันสังคมส่วนของนายจ้าง (เงินนอกงบประมาณ)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</si>
  <si>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</si>
  <si>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</si>
  <si>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</si>
  <si>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 (เงินนอกงบประมาณ)</t>
  </si>
  <si>
    <t>5101020116.101</t>
  </si>
  <si>
    <t>เงินสมทบกองทุนทดแทน - เงินงบประมาณ</t>
  </si>
  <si>
    <t>5101020116.102</t>
  </si>
  <si>
    <t>เงินสมทบกองทุนทดแทน-เงินนอกงบประมาณ</t>
  </si>
  <si>
    <t>5101030101.101</t>
  </si>
  <si>
    <t>เงินช่วยการศึกษาบุตร</t>
  </si>
  <si>
    <t>5101030205.101</t>
  </si>
  <si>
    <t>เงินช่วยค่ารักษาพยาบาลประเภทผู้ป่วยนอก รพ.รัฐ สำหรับผู้มีสิทธิตามกฎหมายยกเว้นผู้รับเบี้ยหวัด/บำนาญ</t>
  </si>
  <si>
    <t>5101030206.101</t>
  </si>
  <si>
    <t>เงินช่วยค่ารักษาพยาบาลประเภทผู้ป่วยใน รพ.รัฐ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</si>
  <si>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</si>
  <si>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เงินช่วยค่ารักษาพยาบาลประเภทผู้ป่วยนอก รพ.เอกชนสำหรับผู้มีสิทธิตามกฎหมายยกเว้นผู้รับเบี้ยหวัด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</si>
  <si>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</si>
  <si>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</si>
  <si>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</si>
  <si>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เงินช่วยเหลือค่ารักษาพยาบาลตามกฎหมายสงเคราะห์ข้าราชการ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</si>
  <si>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</si>
  <si>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</si>
  <si>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</si>
  <si>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</si>
  <si>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</si>
  <si>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</si>
  <si>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</si>
  <si>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</si>
  <si>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เงินช่วยค่ารักษาพยาบาลประเภท    ผู้ป่วยนอก รพ.รัฐ สำหรับผู้รับเบี้ยหวัด /บำนาญตามกฎหมาย</t>
  </si>
  <si>
    <t>5101040205.101</t>
  </si>
  <si>
    <t>เงินช่วยค่ารักษาพยาบาลประเภท    ผู้ป่วยใน รพ.รัฐ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</si>
  <si>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</si>
  <si>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รพ.เอกชน  สำหรับผู้รับเบี้ยหวัด/บำนาญตามกฎหมาย</t>
  </si>
  <si>
    <t>5101040207.101</t>
  </si>
  <si>
    <t>เงินช่วยค่ารักษาพยาบาลประเภท    ผู้ป่วยใน รพ.เอกชน สำหรับผู้รับ      เบี้ยหวัด/บำนาญตามกฎหมาย</t>
  </si>
  <si>
    <t>5102010106.101</t>
  </si>
  <si>
    <t>ค่าใช้จ่ายทุนการศึกษา-ในประเทศ</t>
  </si>
  <si>
    <t>5102010199.101</t>
  </si>
  <si>
    <t>ค่าใช้จ่ายด้านการฝึกอบรม-ในประเทศ (เงินงบประมาณ)</t>
  </si>
  <si>
    <t>5102010199.102</t>
  </si>
  <si>
    <t>ค่าใช้จ่ายด้านการฝึกอบรม - ในประเทศ (เงินนอกงบประมาณ)</t>
  </si>
  <si>
    <t>5102030199.101</t>
  </si>
  <si>
    <t>ค่าใช้จ่ายด้านการฝึกอบรม -บุคคล ภายนอก (เงินงบประมาณ)</t>
  </si>
  <si>
    <t>5102030199.102</t>
  </si>
  <si>
    <t>ค่าใช้จ่ายด้านการฝึกอบรม -บุคคล ภายนอก (เงินนอกงบประมาณ)</t>
  </si>
  <si>
    <t xml:space="preserve">รวม P20  ค่าใช้จ่ายบุคลากรอื่น </t>
  </si>
  <si>
    <t>ค่าใช้สอยอื่น V</t>
  </si>
  <si>
    <t>5103010102.101</t>
  </si>
  <si>
    <t>ค่าเบี้ยเลี้ยง-ในประเทศ (เงินงบประมาณ)</t>
  </si>
  <si>
    <t>5103010102.102</t>
  </si>
  <si>
    <t>ค่าเบี้ยเลี้ยง-ในประเทศ (เงินนอกงบประมาณ)</t>
  </si>
  <si>
    <t>5103010103.101</t>
  </si>
  <si>
    <t>ค่าที่พัก-ในประเทศ (เงินงบประมาณ)</t>
  </si>
  <si>
    <t>ค่าซ่อมแซม V</t>
  </si>
  <si>
    <t>5103010103.102</t>
  </si>
  <si>
    <t>ค่าที่พัก-ในประเทศ (เงินนอกงบประมาณ)</t>
  </si>
  <si>
    <t>5103010199.101</t>
  </si>
  <si>
    <t>ค่าใช้จ่ายเดินทางอื่น -ในประเทศ (เงินงบประมาณ)</t>
  </si>
  <si>
    <t>5103010199.102</t>
  </si>
  <si>
    <t>ค่าใช้จ่ายเดินทางอื่น -ในประเทศ (เงินนอกงบประมาณ)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</si>
  <si>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</si>
  <si>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</si>
  <si>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</si>
  <si>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</si>
  <si>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</si>
  <si>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</si>
  <si>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</si>
  <si>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</si>
  <si>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</si>
  <si>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</si>
  <si>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ค่าจ้างเหมาบำรุงรักษา/ซ่อมแซม V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</si>
  <si>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</si>
  <si>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</si>
  <si>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</si>
  <si>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</si>
  <si>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</si>
  <si>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</si>
  <si>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</si>
  <si>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</si>
  <si>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</si>
  <si>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</si>
  <si>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ค่าจ้างเหมาบริการ V</t>
  </si>
  <si>
    <t>5104010107.111</t>
  </si>
  <si>
    <t>ค่าจ้างเหมาบำรุงรักษาครุภัณฑ์วิทยาศาสตร์และการแพทย์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</si>
  <si>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</si>
  <si>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</si>
  <si>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</si>
  <si>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</si>
  <si>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</si>
  <si>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</si>
  <si>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</si>
  <si>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</si>
  <si>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</si>
  <si>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</si>
  <si>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ค่าจ้างตรวจทางห้องปฏิบัติการ V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</si>
  <si>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</si>
  <si>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</si>
  <si>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</si>
  <si>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</si>
  <si>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</si>
  <si>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</si>
  <si>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</si>
  <si>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ค่าจ้างเหมาบริการทางการแพทย์</t>
  </si>
  <si>
    <t>5104010112.113</t>
  </si>
  <si>
    <t>ค่าจ้างเหมาบริการอื่น(สนับสนุน)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</si>
  <si>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</si>
  <si>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</si>
  <si>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</si>
  <si>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</si>
  <si>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</si>
  <si>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</si>
  <si>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</si>
  <si>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</si>
  <si>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</si>
  <si>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</si>
  <si>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</si>
  <si>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</si>
  <si>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</si>
  <si>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</si>
  <si>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</si>
  <si>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</si>
  <si>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5104030210.101</t>
  </si>
  <si>
    <t>ค่าเช่าอสังหาริมทรัพย์</t>
  </si>
  <si>
    <t>5104030212.101</t>
  </si>
  <si>
    <t>ค่าเช่าเบ็ดเตล็ด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</si>
  <si>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</si>
  <si>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</si>
  <si>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</si>
  <si>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</si>
  <si>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</si>
  <si>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</si>
  <si>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5104030299.104</t>
  </si>
  <si>
    <t>ค่าใช้สอยอื่นๆ</t>
  </si>
  <si>
    <t>รวม P21  ค่าใช้สอย</t>
  </si>
  <si>
    <t xml:space="preserve">ค่าสาธารณูปโภค </t>
  </si>
  <si>
    <t>ค่าสาธารณูปโภค V</t>
  </si>
  <si>
    <t>5104020101.101</t>
  </si>
  <si>
    <t>ค่าไฟฟ้า</t>
  </si>
  <si>
    <t>5104020103.101</t>
  </si>
  <si>
    <t>ค่าน้ำประปาและน้ำบาดาล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</si>
  <si>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</si>
  <si>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</si>
  <si>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</si>
  <si>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</si>
  <si>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</si>
  <si>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</si>
  <si>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 xml:space="preserve">รวม P22  ค่าสาธารณูปโภค </t>
  </si>
  <si>
    <t xml:space="preserve">วัสดุใช้ไป </t>
  </si>
  <si>
    <t>5104010104.101</t>
  </si>
  <si>
    <t>วัสดุสำนักงานใช้ไป</t>
  </si>
  <si>
    <t>5104010104.102</t>
  </si>
  <si>
    <t>วัสดุยานพาหนะและขนส่งใช้ไป</t>
  </si>
  <si>
    <t>5104010104.103</t>
  </si>
  <si>
    <t>วัสดุไฟฟ้าและวิทยุใช้ไป</t>
  </si>
  <si>
    <t>5104010104.104</t>
  </si>
  <si>
    <t>วัสดุโฆษณาและเผยแพร่ใช้ไป</t>
  </si>
  <si>
    <t>5104010104.105</t>
  </si>
  <si>
    <t>วัสดุคอมพิวเตอร์ใช้ไป</t>
  </si>
  <si>
    <t>5104010104.106</t>
  </si>
  <si>
    <t>วัสดุงานบ้านงานครัวใช้ไป</t>
  </si>
  <si>
    <t>5104010104.107</t>
  </si>
  <si>
    <t>วัสดุก่อสร้างใช้ไป</t>
  </si>
  <si>
    <t>5104010104.108</t>
  </si>
  <si>
    <t>วัสดุอื่นใช้ไป</t>
  </si>
  <si>
    <t>5104010104.109</t>
  </si>
  <si>
    <t>สินค้าใช้ไป</t>
  </si>
  <si>
    <t>5104010110.101</t>
  </si>
  <si>
    <t>ค่าเชื้อเพลิง</t>
  </si>
  <si>
    <t>วัสดุใช้ไป V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</si>
  <si>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</si>
  <si>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</si>
  <si>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</si>
  <si>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</si>
  <si>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5104030206.101</t>
  </si>
  <si>
    <t xml:space="preserve">รวม P23  วัสดุใช้ไป </t>
  </si>
  <si>
    <t>CC</t>
  </si>
  <si>
    <t>ค่าเสื่อมราคาอาคารและสิ่งปลูกสร้าง O</t>
  </si>
  <si>
    <t>5104030299.204</t>
  </si>
  <si>
    <t>ค่าจ้าง/ค่าเช่า/ค่าซ่อมบำรุง สิ่งก่อสร้างและครุภัณฑ์ (งบลงทุน UC)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</si>
  <si>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</si>
  <si>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</si>
  <si>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</si>
  <si>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 อาคารสำนักงาน</t>
  </si>
  <si>
    <t>5105010105.101</t>
  </si>
  <si>
    <t>ค่าเสื่อมราคา - อาคารเพื่อประโยชน์อื่น</t>
  </si>
  <si>
    <t>5105010107.101</t>
  </si>
  <si>
    <t>ค่าเสื่อมราคา -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</si>
  <si>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</si>
  <si>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</si>
  <si>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</si>
  <si>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 ระบบบำบัดน้ำเสีย</t>
  </si>
  <si>
    <t>5105010107.104</t>
  </si>
  <si>
    <t>ค่าเสื่อมราคา -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</si>
  <si>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</si>
  <si>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</si>
  <si>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</si>
  <si>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</si>
  <si>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ค่าเสื่อมราคาครุภัณฑ์ O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</si>
  <si>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</si>
  <si>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</si>
  <si>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</si>
  <si>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</si>
  <si>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</si>
  <si>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</si>
  <si>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</si>
  <si>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</si>
  <si>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</si>
  <si>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</si>
  <si>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</si>
  <si>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</si>
  <si>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</si>
  <si>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</si>
  <si>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</si>
  <si>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</si>
  <si>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5105010129.101</t>
  </si>
  <si>
    <t>ค่าเสื่อมราคา - ครุภัณฑ์การศึกษา</t>
  </si>
  <si>
    <t>5105010131.101</t>
  </si>
  <si>
    <t>ค่าเสื่อมราคา-ครุภัณฑ์งานบ้านงานครัว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</si>
  <si>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</si>
  <si>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</si>
  <si>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</si>
  <si>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</si>
  <si>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</si>
  <si>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</si>
  <si>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5105010139.101</t>
  </si>
  <si>
    <t>ค่าเสื่อมราคา-ครุภัณฑ์อื่น</t>
  </si>
  <si>
    <t>ค่าตัดจำหน่าย O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</si>
  <si>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</si>
  <si>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</si>
  <si>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</si>
  <si>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</si>
  <si>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</si>
  <si>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ค่าเสื่อมราคา-ส่วนปรับปรุงอาคาร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</si>
  <si>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</si>
  <si>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</si>
  <si>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</si>
  <si>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</si>
  <si>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</si>
  <si>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</si>
  <si>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</si>
  <si>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</si>
  <si>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</si>
  <si>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</si>
  <si>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</si>
  <si>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</si>
  <si>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</si>
  <si>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</si>
  <si>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</si>
  <si>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</si>
  <si>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</si>
  <si>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</si>
  <si>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</si>
  <si>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</si>
  <si>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</si>
  <si>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</si>
  <si>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</si>
  <si>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</si>
  <si>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</si>
  <si>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</si>
  <si>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</si>
  <si>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</si>
  <si>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</si>
  <si>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</si>
  <si>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</si>
  <si>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</si>
  <si>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</si>
  <si>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</si>
  <si>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</si>
  <si>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</si>
  <si>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</si>
  <si>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</si>
  <si>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</si>
  <si>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</si>
  <si>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</si>
  <si>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</si>
  <si>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</si>
  <si>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</si>
  <si>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</si>
  <si>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</si>
  <si>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รวม P24  ค่าเสื่อมราคาและค่าตัดจำหน่าย</t>
  </si>
  <si>
    <t>หนี้สูญและหนี้สงสัยจะสูญ O</t>
  </si>
  <si>
    <t>5107030101.101</t>
  </si>
  <si>
    <t>บัญชีพักเบิกเงินอุดหนุน</t>
  </si>
  <si>
    <t>5108010101.102</t>
  </si>
  <si>
    <t>หนี้สูญ-ลูกหนี้ค่าสิ่งส่งตรวจ-หน่วยงานภาครัฐ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</si>
  <si>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</si>
  <si>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</si>
  <si>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</si>
  <si>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</si>
  <si>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</si>
  <si>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หนี้สูญ-ลูกหนี้ค่ารักษา-ชำระเงิน OP</t>
  </si>
  <si>
    <t>5108010101.115</t>
  </si>
  <si>
    <t>หนี้สูญ-ลูกหนี้ค่ารักษา-ชำระเงิน IP</t>
  </si>
  <si>
    <t>5108010101.203</t>
  </si>
  <si>
    <t>หนี้สูญ-ลูกหนี้ค่ารักษา UC -OP นอก CUP (ในจังหวัด)</t>
  </si>
  <si>
    <t>5108010101.205</t>
  </si>
  <si>
    <t>หนี้สูญ-ลูกหนี้ค่ารักษา UC -OP นอก CUP (ต่างจังหวัด)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</si>
  <si>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</si>
  <si>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</si>
  <si>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</si>
  <si>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</si>
  <si>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5108010107.105</t>
  </si>
  <si>
    <t>หนี้สงสัยจะสูญ-ลูกหนี้ค่าสินค้า-หน่วยงานภาครัฐ</t>
  </si>
  <si>
    <t>5108010107.114</t>
  </si>
  <si>
    <t>หนี้สงสัยจะสูญ-ลูกหนี้ค่ารักษา-ชำระเงิน OP</t>
  </si>
  <si>
    <t>5108010107.115</t>
  </si>
  <si>
    <t>หนี้สงสัยจะสูญ-ลูกหนี้ค่ารักษา-ชำระเงิน IP</t>
  </si>
  <si>
    <t>5108010107.203</t>
  </si>
  <si>
    <t>หนี้สงสัยจะสูญ-ลูกหนี้ค่ารักษา UC-OP นอก CUP (ในจังหวัด)</t>
  </si>
  <si>
    <t>5108010107.205</t>
  </si>
  <si>
    <t>หนี้สงสัยจะสูญ-ลูกหนี้ค่ารักษา UC-OP นอก CUP (ต่างจังหวัด)</t>
  </si>
  <si>
    <t>รวม P241  หนี้สูญและสงสัยจะสูญ</t>
  </si>
  <si>
    <t>ค่าใช้จ่ายโครงการPP   F</t>
  </si>
  <si>
    <t>5104030218.101</t>
  </si>
  <si>
    <t>ค่าใช้จ่ายผลักส่งเป็นรายได้แผ่นดิน</t>
  </si>
  <si>
    <t>ค่าใช้จ่ายโครงการ Non PP  V</t>
  </si>
  <si>
    <t>5104030299.102</t>
  </si>
  <si>
    <t>ค่าใช้จ่ายตามโครงการ (UC) (PP)</t>
  </si>
  <si>
    <t>ค่ารักษาตามจ่าย O</t>
  </si>
  <si>
    <t>5104030299.103</t>
  </si>
  <si>
    <t>ค่าใช้จ่ายตามโครงการ (เงินงบประมาณ)</t>
  </si>
  <si>
    <t>5104030299.105</t>
  </si>
  <si>
    <t>ค่าใช้จ่ายตามโครงการ (เงินนอกงบประมาณ)</t>
  </si>
  <si>
    <t>5104030299.202</t>
  </si>
  <si>
    <t>ค่ารักษาตามจ่าย UC ในสังกัด สป. สธ.</t>
  </si>
  <si>
    <t>5104030299.203</t>
  </si>
  <si>
    <t>ค่ารักษาตามจ่าย UC นอกสังกัด สป. สธ.</t>
  </si>
  <si>
    <t>5104030299.501</t>
  </si>
  <si>
    <t>ค่ารักษาตามจ่ายคนต่างด้าวและแรงงานต่างด้าว</t>
  </si>
  <si>
    <t>5104030299.502</t>
  </si>
  <si>
    <t>ค่าใช้จ่ายตามโครงการ (P&amp;P) แรงงานต่างด้าว</t>
  </si>
  <si>
    <t>ค่าใช้จ่ายอื่น O</t>
  </si>
  <si>
    <t>5104030299.701</t>
  </si>
  <si>
    <t>ค่าใช้จ่ายตามโครงการ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</si>
  <si>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</si>
  <si>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</si>
  <si>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5107010113.101</t>
  </si>
  <si>
    <t>บัญชีค่าใช้จ่ายช่วยเหลือตามมาตรการของรัฐ (งบกลาง โควิด)</t>
  </si>
  <si>
    <t>5107010199.101</t>
  </si>
  <si>
    <t>ค่าใช้จ่ายอุดหนุนเพื่อการดำเนินงานอื่น</t>
  </si>
  <si>
    <t>5112010103.101</t>
  </si>
  <si>
    <t>ค่าสวัสดิการสังคม-อื่น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</si>
  <si>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</si>
  <si>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</si>
  <si>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</si>
  <si>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</si>
  <si>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</si>
  <si>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</si>
  <si>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</si>
  <si>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</si>
  <si>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</si>
  <si>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</si>
  <si>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</si>
  <si>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</si>
  <si>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</si>
  <si>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</si>
  <si>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</si>
  <si>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</si>
  <si>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</si>
  <si>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</si>
  <si>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</si>
  <si>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</si>
  <si>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</si>
  <si>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</si>
  <si>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</si>
  <si>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</si>
  <si>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</si>
  <si>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</si>
  <si>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</si>
  <si>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</si>
  <si>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</si>
  <si>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</si>
  <si>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</si>
  <si>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</si>
  <si>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</si>
  <si>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</si>
  <si>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</si>
  <si>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</si>
  <si>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</si>
  <si>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</si>
  <si>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</si>
  <si>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</si>
  <si>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5211010102.101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</si>
  <si>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</si>
  <si>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</si>
  <si>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</si>
  <si>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</si>
  <si>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</si>
  <si>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</si>
  <si>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</si>
  <si>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</si>
  <si>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</si>
  <si>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</si>
  <si>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ค่าใช้จ่ายอื่น-สินค้าโอนไป สสจ./รพศ./รพท./รพช./รพ.สต.</t>
  </si>
  <si>
    <t>5212010199.107</t>
  </si>
  <si>
    <t>ค่าใช้จ่ายอื่น-วัสดุโอนไป สสจ./ รพศ./รพท./รพช./รพ.สต.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</si>
  <si>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</si>
  <si>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</si>
  <si>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</si>
  <si>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</si>
  <si>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</si>
  <si>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ค่าใช้จ่ายอื่น-เงินงบประมาณงบดำเนินงานโอนไป สสจ./รพศ./รพท./รพช./รพ.สต.</t>
  </si>
  <si>
    <t>5212010199.111</t>
  </si>
  <si>
    <t>ค่าใช้จ่ายอื่น-เงินงบประมาณงบอุดหนุนโอนไป สสจ./รพศ./รพท./รพช./รพ.สต.</t>
  </si>
  <si>
    <t>5212010199.112</t>
  </si>
  <si>
    <t>ค่าใช้จ่ายอื่น-เงินงบประมาณงบรายจ่ายอื่นโอนไป  สสจ./รพศ./รพท./รพช./รพ.สต.</t>
  </si>
  <si>
    <t>5212010199.113</t>
  </si>
  <si>
    <t>ค่าใช้จ่ายอื่น-เงินงบประมาณงบกลางโอนไป สสจ./รพศ. /รพท./รพช./ รพ.สต.</t>
  </si>
  <si>
    <t>5212010199.114</t>
  </si>
  <si>
    <t>ค่าใช้จ่ายอื่น-เงินนอกงบประมาณโอนไป สสจ./รพศ./รพท./รพช./รพ.สต.</t>
  </si>
  <si>
    <t>5401010101.101</t>
  </si>
  <si>
    <t>ค่าใช้จ่ายรายการพิเศษนอกเหนือการดำเนินงานปกติ</t>
  </si>
  <si>
    <t>รวม P25  ค่าใช้จ่ายอื่น</t>
  </si>
  <si>
    <t>5107020199.101</t>
  </si>
  <si>
    <t>ค่าใช้จ่ายเงินอุดหนุนเพื่อการลงทุนอื่น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</si>
  <si>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</si>
  <si>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</si>
  <si>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</si>
  <si>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>ค่าใช้จ่ายระหว่างหน่วยงาน - กรมบัญชีกลางโอนเงินนอกงบประมาณให้หน่วยงาน</t>
  </si>
  <si>
    <t>5210010102.101</t>
  </si>
  <si>
    <t>ค่าใช้จ่ายระหว่างหน่วยงาน -  หน่วยงานโอนเงินนอกงบประมาณให้กรมบัญชีกลาง</t>
  </si>
  <si>
    <t>5210010103.101</t>
  </si>
  <si>
    <t>ค่าใช้จ่ายระหว่างหน่วยงาน - หน่วยงานโอนเงินรายได้แผ่นดินให้กรมบัญชีกลาง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</si>
  <si>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</si>
  <si>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</si>
  <si>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</si>
  <si>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ค่าใช้จ่ายระหว่างหน่วยงาน - รายได้แผ่นดินรอนำส่งคลัง</t>
  </si>
  <si>
    <t>5210010118.101</t>
  </si>
  <si>
    <t>ค่าใช้จ่ายระหว่างกัน-ภายในกรมเดียวกัน</t>
  </si>
  <si>
    <t>รวม P251  ค่าใช้จ่ายอื่น  (ระบบบัญชีบันทึกอัตโนมัติ)</t>
  </si>
  <si>
    <t>P26S รวม ค่าใช้จ่าย ทั้งสิ้น</t>
  </si>
  <si>
    <t xml:space="preserve">ข้อมูลคาดการณ์เพิ่มเติมเพื่อประกอบการจัดทำแผน </t>
  </si>
  <si>
    <t>ทุนสำรองสุทธิ (Net working Capital) ณ สิ้นเดือน</t>
  </si>
  <si>
    <t>1101010101.101</t>
  </si>
  <si>
    <t>เงินสด</t>
  </si>
  <si>
    <t>1101010104.101</t>
  </si>
  <si>
    <t>เงินทดรองราชการ</t>
  </si>
  <si>
    <t>1101010112.101</t>
  </si>
  <si>
    <t>บัญชีพักเงินนำส่ง</t>
  </si>
  <si>
    <t>1101010113.101</t>
  </si>
  <si>
    <t>พักรอ Clearing</t>
  </si>
  <si>
    <t>1101020501.101</t>
  </si>
  <si>
    <t>เงินฝากคลัง - หน่วยเบิกจ่าย</t>
  </si>
  <si>
    <t>1101020501.102</t>
  </si>
  <si>
    <t>เงินฝากคลัง - หน่วยงานย่อย</t>
  </si>
  <si>
    <t>1101020501.103</t>
  </si>
  <si>
    <t>เงินฝากคลัง - ที่มีวัตถุประสงค์เฉพาะ</t>
  </si>
  <si>
    <t>1101020601.101</t>
  </si>
  <si>
    <t>เงินฝากธนาคารเพื่อนำส่งเงินรายได้แผ่นดิน</t>
  </si>
  <si>
    <t>1101020603.101</t>
  </si>
  <si>
    <t>เงินฝากธนาคาร -  ในงบประมาณ</t>
  </si>
  <si>
    <t>1101020604.101</t>
  </si>
  <si>
    <t>เงินฝากธนาคาร - นอกงบประมาณ</t>
  </si>
  <si>
    <t>1101020605.101</t>
  </si>
  <si>
    <t>เงินฝากธนาคารรับจากคลัง (เงินกู้)</t>
  </si>
  <si>
    <t>1101020606.101</t>
  </si>
  <si>
    <t>เงินฝากธนาคารรายบัญชีเพื่อนำส่งคลัง</t>
  </si>
  <si>
    <t>1101030101.101</t>
  </si>
  <si>
    <t>เงินฝากธนาคาร - นอกงบประมาณ กระแสรายวัน</t>
  </si>
  <si>
    <t>1101030101.102</t>
  </si>
  <si>
    <t>เงินฝากธนาคาร- นอกงบประมาณรอการจัดสรร กระแสรายวัน</t>
  </si>
  <si>
    <t>1101030101.103</t>
  </si>
  <si>
    <t>เงินฝากธนาคาร - นอกงบประมาณที่มีวัตถุประสงค์เฉพาะกระแสรายวัน</t>
  </si>
  <si>
    <t>1101030102.101</t>
  </si>
  <si>
    <t>เงินฝากธนาคาร - นอกงบประมาณ ออมทรัพย์</t>
  </si>
  <si>
    <t>1101030102.102</t>
  </si>
  <si>
    <t>เงินฝากธนาคาร - นอกงบประมาณรอการจัดสรรออมทรัพย์</t>
  </si>
  <si>
    <t>1101030102.103</t>
  </si>
  <si>
    <t>เงินฝากธนาคาร - นอกงบประมาณที่มีวัตถุประสงค์เฉพาะออมทรัพย์</t>
  </si>
  <si>
    <t>1102010101.101</t>
  </si>
  <si>
    <t>ลูกหนี้เงินยืมในงบประมาณ</t>
  </si>
  <si>
    <t>1102010102.101</t>
  </si>
  <si>
    <t>ลูกหนี้เงินยืมนอกงบประมาณ</t>
  </si>
  <si>
    <t>1102010108.101</t>
  </si>
  <si>
    <t>ลูกหนี้เงินยืม - เงินบำรุง</t>
  </si>
  <si>
    <t>1102010108.102</t>
  </si>
  <si>
    <t>ลูกหนี้เงินยืม - เงินศูนย์แพทย์ฯ</t>
  </si>
  <si>
    <t>1102010108.201</t>
  </si>
  <si>
    <t>ลูกหนี้เงินยืม - เงินประกันสุขภาพถ้วนหน้า</t>
  </si>
  <si>
    <t>1102010108.301</t>
  </si>
  <si>
    <t>ลูกหนี้เงินยืม - เงินกองทุนประกันสังคม</t>
  </si>
  <si>
    <t>1102010108.501</t>
  </si>
  <si>
    <t>ลูกหนี้เงินยืม - เงินกองทุนแรงงานต่างด้าว</t>
  </si>
  <si>
    <t>1102050101.102</t>
  </si>
  <si>
    <t>ลูกหนี้ค่าสิ่งส่งตรวจหน่วยงานภาครัฐ</t>
  </si>
  <si>
    <t>1102050101.103</t>
  </si>
  <si>
    <t>ลูกหนี้ค่าตรวจสุขภาพหน่วยงานภาครัฐ</t>
  </si>
  <si>
    <t>1102050101.104</t>
  </si>
  <si>
    <t>ลูกหนี้ค่าวัสดุ/อุปกรณ์/น้ำยา หน่วยงานภาครัฐ</t>
  </si>
  <si>
    <t>1102050101.105</t>
  </si>
  <si>
    <t>ลูกหนี้ค่าสินค้า หน่วยงานภาครัฐ</t>
  </si>
  <si>
    <t>1102050101.109</t>
  </si>
  <si>
    <t>ลูกหนี้ - ระบบปฏิบัติการฉุกเฉิน</t>
  </si>
  <si>
    <t>1102050101.201</t>
  </si>
  <si>
    <t>ลูกหนี้ค่ารักษา UC- OP ใน CUP</t>
  </si>
  <si>
    <t>1102050101.202</t>
  </si>
  <si>
    <t>ลูกหนี้ค่ารักษา UC - IP</t>
  </si>
  <si>
    <t>1102050101.203</t>
  </si>
  <si>
    <t>ลูกหนี้ค่ารักษา UC - OP นอก CUP (ในจังหวัดสังกัด สธ.)</t>
  </si>
  <si>
    <t>1102050101.204</t>
  </si>
  <si>
    <t>ลูกหนี้ค่ารักษา UC - OP นอก CUP (ต่างจังหวัดสังกัด สธ.)</t>
  </si>
  <si>
    <t>1102050101.209</t>
  </si>
  <si>
    <t>ลูกหนี้ค่ารักษาด้านการสร้างเสริมสุขภาพและป้องกันโรค (P&amp;P)</t>
  </si>
  <si>
    <t>1102050101.216</t>
  </si>
  <si>
    <t>ลูกหนี้ค่ารักษา UC - OP บริการเฉพาะ (CR)</t>
  </si>
  <si>
    <t>1102050101.217</t>
  </si>
  <si>
    <t>ลูกหนี้ค่ารักษา UC - IP  บริการเฉพาะ (CR)</t>
  </si>
  <si>
    <t>1102050101.222</t>
  </si>
  <si>
    <t>ลูกหนี้ค่ารักษา OP - Refer</t>
  </si>
  <si>
    <t>1102050101.223</t>
  </si>
  <si>
    <t>ลูกหนี้ค่าบริการสาธารณสุขสำหรับโรคติดเชื้อไวรัสโคโรนา - OP จาก สปสช.</t>
  </si>
  <si>
    <t>1102050101.224</t>
  </si>
  <si>
    <t>ลูกหนี้ค่าบริการสาธารณสุขสำหรับโรคติดเชื้อไวรัสโคโรนา - IP จาก สปสช.</t>
  </si>
  <si>
    <t>1102050101.301</t>
  </si>
  <si>
    <t>ลูกหนี้ค่ารักษาประกันสังคม OP -เครือข่าย</t>
  </si>
  <si>
    <t>1102050101.302</t>
  </si>
  <si>
    <t>ลูกหนี้ค่ารักษาประกันสังคม IP - เครือข่าย</t>
  </si>
  <si>
    <t>1102050101.303</t>
  </si>
  <si>
    <t>ลูกหนี้ค่ารักษาประกันสังคม OP - นอกเครือข่าย สังกัด สป.สธ.</t>
  </si>
  <si>
    <t>1102050101.304</t>
  </si>
  <si>
    <t>ลูกหนี้ค่ารักษาประกันสังคม IP - นอกเครือข่าย สังกัด สป.สธ.</t>
  </si>
  <si>
    <t>1102050101.307</t>
  </si>
  <si>
    <t>ลูกหนี้ค่ารักษาประกันสังคม - กองทุนทดแทน</t>
  </si>
  <si>
    <t>1102050101.308</t>
  </si>
  <si>
    <t>ลูกหนี้ค่ารักษาประกันสังคม 72 ชั่วโมงแรก</t>
  </si>
  <si>
    <t>1102050101.309</t>
  </si>
  <si>
    <t>ลูกหนี้ค่ารักษาประกันสังคม - ค่าใช้จ่ายสูง/อุบัติเหตุ/ฉุกเฉิน OP</t>
  </si>
  <si>
    <t>1102050101.310</t>
  </si>
  <si>
    <t>ลูกหนี้ค่ารักษาประกันสังคม - ค่าใช้จ่ายสูง IP</t>
  </si>
  <si>
    <t>1102050101.401</t>
  </si>
  <si>
    <t>ลูกหนี้ค่ารักษา-เบิกจ่ายตรงกรมบัญชีกลาง OP</t>
  </si>
  <si>
    <t>1102050101.402</t>
  </si>
  <si>
    <t>ลูกหนี้ค่ารักษา - เบิกจ่ายตรงกรมบัญชีกลาง IP</t>
  </si>
  <si>
    <t>1102050101.501</t>
  </si>
  <si>
    <t>ลูกหนี้ค่ารักษา - คนต่างด้าวและแรงงานต่างด้าว OP</t>
  </si>
  <si>
    <t>1102050101.502</t>
  </si>
  <si>
    <t>ลูกหนี้ค่ารักษา - คนต่างด้าวและแรงงานต่างด้าว IP</t>
  </si>
  <si>
    <t>1102050101.503</t>
  </si>
  <si>
    <t>ลูกหนี้ค่ารักษา - คนต่างด้าวและแรงงานต่างด้าว OP นอก CUP</t>
  </si>
  <si>
    <t>1102050101.504</t>
  </si>
  <si>
    <t>ลูกหนี้ค่ารักษา - คนต่างด้าวและแรงงานต่างด้าว IP นอก CUP</t>
  </si>
  <si>
    <t>1102050101.505</t>
  </si>
  <si>
    <t>ลูกหนี้ค่ารักษา - คนต่างด้าวและแรงงานต่างด้าว เบิกจากส่วนกลาง OP</t>
  </si>
  <si>
    <t>1102050101.506</t>
  </si>
  <si>
    <t>ลูกหนี้ค่ารักษา - คนต่างด้าวและแรงงานต่างด้าวเบิกจากส่วนกลาง IP</t>
  </si>
  <si>
    <t>1102050101.701</t>
  </si>
  <si>
    <t>ลูกหนี้ค่ารักษา - บุคคลที่มีปัญหาสถานะและสิทธิ OP ใน CUP</t>
  </si>
  <si>
    <t>1102050101.702</t>
  </si>
  <si>
    <t>ลูกหนี้ค่ารักษา - บุคคลที่มีปัญหาสถานะและสิทธิ OP นอก CUP</t>
  </si>
  <si>
    <t>1102050101.703</t>
  </si>
  <si>
    <t>ลูกหนี้ค่ารักษาบุคคลที่มีปัญหาสถานะและสิทธิ - เบิกจากส่วนกลาง OP</t>
  </si>
  <si>
    <t>1102050101.704</t>
  </si>
  <si>
    <t>ลูกหนี้ค่ารักษาบุคคลที่มีปัญหาสถานะและสิทธิ - เบิกจากส่วนกลาง IP</t>
  </si>
  <si>
    <t>1102050102.102</t>
  </si>
  <si>
    <t>ลูกหนี้ค่าสิ่งส่งตรวจบุคคลภายนอก</t>
  </si>
  <si>
    <t>1102050102.103</t>
  </si>
  <si>
    <t>ลูกหนี้ค่าตรวจสุขภาพบุคคลภายนอก</t>
  </si>
  <si>
    <t>1102050102.104</t>
  </si>
  <si>
    <t>ลูกหนี้ค่าวัสดุ/อุปกรณ์/น้ำยา บุคคลภายนอก</t>
  </si>
  <si>
    <t>1102050102.105</t>
  </si>
  <si>
    <t>ลูกหนี้ค่าสินค้า บุคคลภายนอก</t>
  </si>
  <si>
    <t>1102050102.106</t>
  </si>
  <si>
    <t>ลูกหนี้ค่ารักษา - ชำระเงิน OP</t>
  </si>
  <si>
    <t>1102050102.107</t>
  </si>
  <si>
    <t>ลูกหนี้ค่ารักษา - ชำระเงิน IP</t>
  </si>
  <si>
    <t>1102050102.108</t>
  </si>
  <si>
    <t>ลูกหนี้ค่ารักษา - เบิกต้นสังกัด OP</t>
  </si>
  <si>
    <t>1102050102.109</t>
  </si>
  <si>
    <t>ลูกหนี้ค่ารักษา - เบิกต้นสังกัด IP</t>
  </si>
  <si>
    <t>1102050102.110</t>
  </si>
  <si>
    <t>ลูกหนี้ค่ารักษา - เบิกจ่ายตรงหน่วยงานอื่น OP</t>
  </si>
  <si>
    <t>1102050102.111</t>
  </si>
  <si>
    <t>ลูกหนี้ค่ารักษา - เบิกจ่ายตรงหน่วยงานอื่น IP</t>
  </si>
  <si>
    <t>1102050102.201</t>
  </si>
  <si>
    <t>ลูกหนี้ค่ารักษา UC - OP นอกสังกัด สธ.</t>
  </si>
  <si>
    <t>1102050102.301</t>
  </si>
  <si>
    <t>ลูกหนี้ค่ารักษาประกันสังคม OP - นอกเครือข่าย ต่างสังกัด สป.สธ.</t>
  </si>
  <si>
    <t>1102050102.302</t>
  </si>
  <si>
    <t>ลูกหนี้ค่ารักษาประกันสังคม IP - นอกเครือข่าย ต่างสังกัด สป.สธ.</t>
  </si>
  <si>
    <t>1102050102.602</t>
  </si>
  <si>
    <t>ลูกหนี้ค่ารักษา - พรบ.รถ OP</t>
  </si>
  <si>
    <t>1102050102.603</t>
  </si>
  <si>
    <t>ลูกหนี้ค่ารักษา - พรบ.รถ IP</t>
  </si>
  <si>
    <t>1102050102.801</t>
  </si>
  <si>
    <t>ลูกหนี้ค่ารักษา - เบิกจ่ายตรง อปท. OP</t>
  </si>
  <si>
    <t>1102050102.802</t>
  </si>
  <si>
    <t>ลูกหนี้ค่ารักษา - เบิกจ่ายตรง อปท. IP</t>
  </si>
  <si>
    <t>1102050102.803</t>
  </si>
  <si>
    <t>ลูกหนี้ค่ารักษา - เบิกจ่ายตรง อปท.รูปแบบพิเศษ OP</t>
  </si>
  <si>
    <t>1102050102.804</t>
  </si>
  <si>
    <t>ลูกหนี้ค่ารักษา - เบิกจ่ายตรงอปท.รูปแบบพิเศษ IP</t>
  </si>
  <si>
    <t>1102050106.106</t>
  </si>
  <si>
    <t>รายได้ค้างรับ - หน่วยงานภาครัฐ</t>
  </si>
  <si>
    <t>1102050107.103</t>
  </si>
  <si>
    <t>รายได้ค้างรับ - บุคคลภายนอก</t>
  </si>
  <si>
    <t>1102050107.104</t>
  </si>
  <si>
    <t>รายได้จากงบประมาณค้างรับ (หน่วยงานย่อย)</t>
  </si>
  <si>
    <t>1102050107.105</t>
  </si>
  <si>
    <t>รายได้ค้างรับส่วนต่างค่ารักษาที่ต่ำกว่า OP - Non UC</t>
  </si>
  <si>
    <t>1102050107.106</t>
  </si>
  <si>
    <t>รายได้ค้างรับส่วนต่างค่ารักษาที่ต่ำกว่า IP - Non UC</t>
  </si>
  <si>
    <t>1102050107.201</t>
  </si>
  <si>
    <t>รายได้ค้างรับส่วนต่างค่ารักษาที่ต่ำกว่า OP - UC</t>
  </si>
  <si>
    <t>1102050107.202</t>
  </si>
  <si>
    <t>รายได้ค้างรับส่วนต่างค่ารักษาที่ต่ำกว่า IP - UC</t>
  </si>
  <si>
    <t>1102050123.103</t>
  </si>
  <si>
    <t>ค่าเผื่อหนี้สงสัยจะสูญ - ลูกหนี้ค่าสิ่งส่งตรวจหน่วยงานภาครัฐ</t>
  </si>
  <si>
    <t>1102050123.105</t>
  </si>
  <si>
    <t>ค่าเผื่อหนี้สงสัยจะสูญ - ลูกหนี้ค่าวัสดุ/อุปกรณ์/น้ำยา หน่วยงานภาครัฐ</t>
  </si>
  <si>
    <t>1102050123.106</t>
  </si>
  <si>
    <t>ค่าเผื่อหนี้สงสัยจะสูญ - ลูกหนี้ค่าสินค้าหน่วยงานภาครัฐ</t>
  </si>
  <si>
    <t>1102050123.114</t>
  </si>
  <si>
    <t>ค่าเผื่อหนี้สงสัยจะสูญ - ลูกหนี้ค่ารักษาชำระเงิน OP</t>
  </si>
  <si>
    <t>1102050123.115</t>
  </si>
  <si>
    <t>ค่าเผื่อหนี้สงสัยจะสูญ - ลูกหนี้ค่ารักษาชำระเงิน IP</t>
  </si>
  <si>
    <t>1102050123.203</t>
  </si>
  <si>
    <t>ค่าเผื่อหนี้สงสัยจะสูญ - ลูกหนี้ค่ารักษา UC- OP นอก CUP (ในจังหวัด)</t>
  </si>
  <si>
    <t>1102050123.205</t>
  </si>
  <si>
    <t>ค่าเผื่อหนี้สงสัยจะสูญ - ลูกหนี้ค่ารักษา UC- OP นอก CUP (นอกจังหวัด)</t>
  </si>
  <si>
    <t>1102050124.101</t>
  </si>
  <si>
    <t>ค้างรับจากกรมบัญชีกลาง - หน่วยเบิกจ่าย</t>
  </si>
  <si>
    <t>1102050194.101</t>
  </si>
  <si>
    <t>ลูกหนี้อื่น</t>
  </si>
  <si>
    <t>1102050194.115</t>
  </si>
  <si>
    <t>ลูกหนี้ความรับผิดทางแพ่ง</t>
  </si>
  <si>
    <t>1102050194.116</t>
  </si>
  <si>
    <t>ลูกหนี้ความรับผิดทางละเมิด</t>
  </si>
  <si>
    <t>1103020111.101</t>
  </si>
  <si>
    <t>เงินจ่ายล่วงหน้า</t>
  </si>
  <si>
    <t>1104010101.101</t>
  </si>
  <si>
    <t>เงินฝากประจำ</t>
  </si>
  <si>
    <t>1105010101.101</t>
  </si>
  <si>
    <t>วัตถุดิบ</t>
  </si>
  <si>
    <t>1105010102.101</t>
  </si>
  <si>
    <t>สินค้าระหว่างผลิต</t>
  </si>
  <si>
    <t>1105010103.101</t>
  </si>
  <si>
    <t>สินค้าสำเร็จรูป</t>
  </si>
  <si>
    <t>1105010103.102</t>
  </si>
  <si>
    <t>1105010103.103</t>
  </si>
  <si>
    <t>วัสดุเภสัชกรรม</t>
  </si>
  <si>
    <t>1105010103.104</t>
  </si>
  <si>
    <t>วัสดุการแพทย์ทั่วไป</t>
  </si>
  <si>
    <t>1105010103.105</t>
  </si>
  <si>
    <t>วัสดุวิทยาศาสตร์และการแพทย์</t>
  </si>
  <si>
    <t>1105010103.106</t>
  </si>
  <si>
    <t>วัสดุเอกซเรย์</t>
  </si>
  <si>
    <t>1105010103.107</t>
  </si>
  <si>
    <t>วัสดุทันตกรรม</t>
  </si>
  <si>
    <t>1105010103.108</t>
  </si>
  <si>
    <t>1105010103.109</t>
  </si>
  <si>
    <t>1105010105.105</t>
  </si>
  <si>
    <t>1105010105.106</t>
  </si>
  <si>
    <t>1105010105.107</t>
  </si>
  <si>
    <t>1105010105.108</t>
  </si>
  <si>
    <t>1105010105.109</t>
  </si>
  <si>
    <t>1105010105.110</t>
  </si>
  <si>
    <t>1105010105.111</t>
  </si>
  <si>
    <t>1105010105.114</t>
  </si>
  <si>
    <t>1105010105.115</t>
  </si>
  <si>
    <t>1106010103.103</t>
  </si>
  <si>
    <t>ค่าใช้จ่ายจ่ายล่วงหน้า</t>
  </si>
  <si>
    <t>1106010103.201</t>
  </si>
  <si>
    <t>เงินกองทุน UC จ่ายล่วงหน้า</t>
  </si>
  <si>
    <t>1106010112.101</t>
  </si>
  <si>
    <t>ใบสำคัญรองจ่าย</t>
  </si>
  <si>
    <t>1106010199.101</t>
  </si>
  <si>
    <t>สินทรัพย์หมุนเวียนอื่น</t>
  </si>
  <si>
    <t>รวม สินทรัพย์หมุนเวียน (หักงบลงทุน UC)</t>
  </si>
  <si>
    <t>2101010101.102</t>
  </si>
  <si>
    <t>เจ้าหนี้การค้า - หน่วยงานภาครัฐ</t>
  </si>
  <si>
    <t>2101010102.102</t>
  </si>
  <si>
    <t>เจ้าหนี้การค้าบุคคลภายนอก-ยา(กรมบัญชีกลางจ่ายตรงผู้ขาย)</t>
  </si>
  <si>
    <t>2101010102.103</t>
  </si>
  <si>
    <t>เจ้าหนี้การค้าบุคคลภายนอก -วัสดุการแพทย์ทั่วไป (กรมบัญชีกลางจ่ายตรงผู้ขาย)</t>
  </si>
  <si>
    <t>2101010102.105</t>
  </si>
  <si>
    <t>เจ้าหนี้การค้าบุคคลภายนอก - วัสดุวิทยาศาสตร์และการแพทย์(กรมบัญชีกลางจ่ายตรงผู้ขาย)</t>
  </si>
  <si>
    <t>2101010102.116</t>
  </si>
  <si>
    <t>เจ้าหนี้การค้าบุคคลภายนอก-วัสดุอื่น(กรมบัญชีกลางจ่ายตรงผู้ขาย)</t>
  </si>
  <si>
    <t>2101010102.129</t>
  </si>
  <si>
    <t>เจ้าหนี้การค้าบุคคลภายนอก - อื่น ๆ (กรมบัญชีกลางจ่ายตรงผู้ขาย)</t>
  </si>
  <si>
    <t>2101010102.130</t>
  </si>
  <si>
    <t>เจ้าหนี้การค้าบุคคลภายนอก - วัสดุเภสัชกรรม(กรมบัญชีกลางจ่ายตรงผู้ขาย)</t>
  </si>
  <si>
    <t>2101010102.131</t>
  </si>
  <si>
    <t>เจ้าหนี้การค้าบุคคลภายนอก -  วัสดุทันตกรรม(กรมบัญชีกลางจ่ายตรงผู้ขาย)</t>
  </si>
  <si>
    <t>2101010102.132</t>
  </si>
  <si>
    <t>เจ้าหนี้การค้าบุคคลภายนอก- วัสดุเอกซเรย์(กรมบัญชีกลางจ่ายตรงผู้ขาย)</t>
  </si>
  <si>
    <t>2101010103.101</t>
  </si>
  <si>
    <t>รับสินค้า / ใบสำคัญ (GR/IR)</t>
  </si>
  <si>
    <t>2101010107.101</t>
  </si>
  <si>
    <t>เจ้าหนี้การค้า Interface - บุคคลภายนอก</t>
  </si>
  <si>
    <t>2101020106.101</t>
  </si>
  <si>
    <t>เจ้าหนี้ส่วนราชการ - รายได้รับแทนกัน</t>
  </si>
  <si>
    <t>2101020198.102</t>
  </si>
  <si>
    <t>เจ้าหนี้หน่วยงานภาครัฐ - ยา   (กรมบัญชีกลางจ่ายตรงให้ผู้ขายที่เป็นรัฐวิสาหกิจหรือหน่วยงานของรัฐ)</t>
  </si>
  <si>
    <t>2101020198.103</t>
  </si>
  <si>
    <t>เจ้าหนี้หน่วยงานภาครัฐ - วัสดุการแพทย์ทั่วไป (กรมบัญชีกลางจ่ายตรงให้ผู้ขายที่เป็นรัฐวิสาหกิจหรือ หน่วยงานของรัฐ)</t>
  </si>
  <si>
    <t>2101020198.105</t>
  </si>
  <si>
    <t>เจ้าหนี้หน่วยงานภาครัฐ - วัสดุวิทยาศาสตร์และการแพทย์   (กรมบัญชีกลางจ่ายตรงให้ผู้ขายที่เป็นรัฐวิสาหกิจหรือหน่วยงานของรัฐ)</t>
  </si>
  <si>
    <t>2101020198.107</t>
  </si>
  <si>
    <t>เจ้าหนี้หน่วยงานภาครัฐ-วัสดุอื่น   (กรมบัญชีกลางจ่ายตรงให้ผู้ขายที่เป็นรัฐวิสาหกิจหรือ หน่วยงานของรัฐ)</t>
  </si>
  <si>
    <t>2101020198.111</t>
  </si>
  <si>
    <t>เจ้าหนี้หน่วยงานภาครัฐ-อื่น (กรมบัญชีกลางจ่ายตรงให้ผู้ขายที่เป็นรัฐวิสาหกิจหรือหน่วยงานของรัฐ)</t>
  </si>
  <si>
    <t>2101020198.112</t>
  </si>
  <si>
    <t>เจ้าหนี้หน่วยงานภาครัฐ-วัสดุเภสัชกรรม(กรมบัญชีกลางจ่ายตรงให้ผู้ขายที่เป็นรัฐวิสาหกิจหรือ หน่วยงานของรัฐ)</t>
  </si>
  <si>
    <t>2101020198.113</t>
  </si>
  <si>
    <t>เจ้าหนี้หน่วยงานภาครัฐ-วัสดุทันตกรรม (กรมบัญชีกลางจ่ายตรงให้ผู้ขายที่เป็นรัฐวิสาหกิจหรือหน่วยงานของรัฐ)</t>
  </si>
  <si>
    <t>2101020198.114</t>
  </si>
  <si>
    <t>เจ้าหนี้หน่วยงานภาครัฐ-วัสดุเอกซเรย์(กรมบัญชีกลางจ่ายตรงให้ผู้ขายที่เป็นรัฐวิสาหกิจหรือ หน่วยงานของรัฐ)</t>
  </si>
  <si>
    <t>2101020199.134</t>
  </si>
  <si>
    <t>เจ้าหนี้-ยา</t>
  </si>
  <si>
    <t>2101020199.135</t>
  </si>
  <si>
    <t>เจ้าหนี้-วัสดุการแพทย์ทั่วไป</t>
  </si>
  <si>
    <t>2101020199.136</t>
  </si>
  <si>
    <t>เจ้าหนี้ - วัสดุวิทยาศาสตร์และการแพทย์</t>
  </si>
  <si>
    <t>2101020199.137</t>
  </si>
  <si>
    <t>เจ้าหนี้ -วัสดุอื่น</t>
  </si>
  <si>
    <t>2101020199.138</t>
  </si>
  <si>
    <t>เจ้าหนี้-อื่น</t>
  </si>
  <si>
    <t>2101020199.139</t>
  </si>
  <si>
    <t>เจ้าหนี้ -  ครุภัณฑ์</t>
  </si>
  <si>
    <t>2101020199.140</t>
  </si>
  <si>
    <t>เจ้าหนี้ -  ที่ดิน อาคาร และสิ่งปลูกสร้าง</t>
  </si>
  <si>
    <t>2101020199.141</t>
  </si>
  <si>
    <t>เจ้าหนี้-วัตถุดิบ</t>
  </si>
  <si>
    <t>2101020199.142</t>
  </si>
  <si>
    <t>เจ้าหนี้-สินค้าสำเร็จรูป</t>
  </si>
  <si>
    <t>2101020199.143</t>
  </si>
  <si>
    <t>เจ้าหนี้-วัสดุเภสัชกรรม</t>
  </si>
  <si>
    <t>2101020199.144</t>
  </si>
  <si>
    <t>เจ้าหนี้-วัสดุทันตกรรม</t>
  </si>
  <si>
    <t>2101020199.145</t>
  </si>
  <si>
    <t>เจ้าหนี้-วัสดุเอกซเรย์</t>
  </si>
  <si>
    <t>2101020199.146</t>
  </si>
  <si>
    <t>เจ้าหนี้-ค่าจ้างเหมาบริการทางการแพทย์</t>
  </si>
  <si>
    <t>2101020199.147</t>
  </si>
  <si>
    <t>เจ้าหนี้-ค่าจ้างเหมาตรวจห้องปฏิบัติการ (LAB)</t>
  </si>
  <si>
    <t>2101020199.148</t>
  </si>
  <si>
    <t>เจ้าหนี้-ค่าตรวจเอกซเรย์ (X-Ray)</t>
  </si>
  <si>
    <t>2101020199.149</t>
  </si>
  <si>
    <t>เจ้าหนี้ค่าวัสดุ/อุปกรณ์/น้ำยา หน่วยงานภาครัฐ</t>
  </si>
  <si>
    <t>2101020199.150</t>
  </si>
  <si>
    <t>เจ้าหนี้ค่าวัสดุ/อุปกรณ์/น้ำยา หน่วยงานภายนอก</t>
  </si>
  <si>
    <t>2101020199.202</t>
  </si>
  <si>
    <t>เจ้าหนี้ค่ารักษา OP-UC นอก CUP (ในจังหวัดสังกัด สธ.)</t>
  </si>
  <si>
    <t>2101020199.203</t>
  </si>
  <si>
    <t>เจ้าหนี้ค่ารักษา OP-UC นอก CUP (ต่างจังหวัดสังกัด สธ.)</t>
  </si>
  <si>
    <t>2101020199.204</t>
  </si>
  <si>
    <t>เจ้าหนี้ค่ารักษา OP-UC นอกสังกัด สป.สธ.</t>
  </si>
  <si>
    <t>2101020199.301</t>
  </si>
  <si>
    <t>เจ้าหนี้ค่ารักษาพยาบาล-ประกันสังคม</t>
  </si>
  <si>
    <t>2101020199.501</t>
  </si>
  <si>
    <t>เจ้าหนี้ค่ารักษา -แรงงานต่างด้าว ในสังกัด สธ.</t>
  </si>
  <si>
    <t>2101020199.502</t>
  </si>
  <si>
    <t>เจ้าหนี้ค่ารักษา -แรงงานต่างด้าวนอกสังกัด สธ.</t>
  </si>
  <si>
    <t>2101020199.701</t>
  </si>
  <si>
    <t>เจ้าหนี้ค่ารักษา -บุคคลที่มีปัญหาสถานะและสิทธินอก CUP</t>
  </si>
  <si>
    <t>2102040101.101</t>
  </si>
  <si>
    <t>ค่าสาธารณูปโภคค้างจ่าย</t>
  </si>
  <si>
    <t>2102040102.101</t>
  </si>
  <si>
    <t>ใบสำคัญค้างจ่าย(เงินงบประมาณ/เงินนอกงบ ประมาณฝากคลัง)</t>
  </si>
  <si>
    <t>2102040103.101</t>
  </si>
  <si>
    <t>ภาษีหัก ณ ที่จ่ายรอนำส่ง - ภาษีเงินได้บุคคลธรรมดา</t>
  </si>
  <si>
    <t>2102040104.101</t>
  </si>
  <si>
    <t>ภาษีหัก ณ ที่จ่ายรอนำส่ง - ภาษีเงินได้บุคคลธรรมดา ภงด 1</t>
  </si>
  <si>
    <t>2102040106.101</t>
  </si>
  <si>
    <t>ภาษีหัก ณ ที่จ่ายรอนำส่ง - ภาษีเงินได้นิติบุคคลจากบุคคลภายนอก</t>
  </si>
  <si>
    <t>2102040198.101</t>
  </si>
  <si>
    <t>ค่าใช้จ่ายค้างจ่ายอื่น-หน่วยงานภาครัฐ</t>
  </si>
  <si>
    <t>2102040199.101</t>
  </si>
  <si>
    <t>ค่าใช้จ่ายค้างจ่ายอื่น</t>
  </si>
  <si>
    <t>2102040199.105</t>
  </si>
  <si>
    <t>ใบสำคัญค้างจ่าย</t>
  </si>
  <si>
    <t>2102040199.106</t>
  </si>
  <si>
    <t>ค่าจ้างชั่วคราวค้างจ่าย (บริการ)</t>
  </si>
  <si>
    <t>2102040199.107</t>
  </si>
  <si>
    <t>ค่าจ้างชั่วคราวค้างจ่าย (สนับสนุน)</t>
  </si>
  <si>
    <t>2102040199.108</t>
  </si>
  <si>
    <t>ค่าจ้างพนักงานกระทรวงสาธารณสุขค้างจ่าย (บริการ)</t>
  </si>
  <si>
    <t>2102040199.109</t>
  </si>
  <si>
    <t>ค่าจ้างพนักงานกระทรวงสาธารณสุขค้างจ่าย (สนับสนุน)</t>
  </si>
  <si>
    <t>2102040199.110</t>
  </si>
  <si>
    <t>ค่าตอบแทนเงินเพิ่มพิเศษไม่ทำเวชปฏิบัติฯลฯ(บริการ) ค้างจ่าย</t>
  </si>
  <si>
    <t>2102040199.111</t>
  </si>
  <si>
    <t>ค่าตอบแทนในการปฏิบัติงานของเจ้าหน้าที่ (บริการ) ค้างจ่าย</t>
  </si>
  <si>
    <t>2102040199.112</t>
  </si>
  <si>
    <t>ค่าตอบแทนในการปฏิบัติงานของเจ้าหน้าที่ (สนับสนุน) ค้างจ่าย</t>
  </si>
  <si>
    <t>2102040199.113</t>
  </si>
  <si>
    <t>ค่าตอบแทนเงินเพิ่มพิเศษสำหรับผู้ปฏิบัติงานด้านการสาธารณสุข (พ.ต.ส.) เงินนอกงบประมาณค้างจ่าย</t>
  </si>
  <si>
    <t>2102040199.114</t>
  </si>
  <si>
    <t>ค่าตอบแทนตามผลการปฏิบัติงานค้างจ่าย</t>
  </si>
  <si>
    <t>2102040199.115</t>
  </si>
  <si>
    <t>ค่าตอบแทนการปฏิบัติงานในลักษณะเบี้ยเลี้ยงเหมาจ่ายค้างจ่าย</t>
  </si>
  <si>
    <t>2102040199.116</t>
  </si>
  <si>
    <t>ค่าตอบแทนอื่นค้างจ่าย</t>
  </si>
  <si>
    <t>2102040199.117</t>
  </si>
  <si>
    <t>2102040199.118</t>
  </si>
  <si>
    <t>ค่าใช้จ่ายโครงการP&amp;P ค้างจ่าย</t>
  </si>
  <si>
    <t>2103010103.101</t>
  </si>
  <si>
    <t>รายได้ค่าบริการอื่นรับล่วงหน้า</t>
  </si>
  <si>
    <t>2103010103.502</t>
  </si>
  <si>
    <t>รายได้ค่ารักษาแรงงานต่างด้าวรับล่วงหน้า</t>
  </si>
  <si>
    <t>2104010101.101</t>
  </si>
  <si>
    <t>รายได้แผ่นดินอื่นรอนำส่งคลัง-หน่วยเบิกจ่าย</t>
  </si>
  <si>
    <t>2109010199.101</t>
  </si>
  <si>
    <t>รายได้เงินช่วยเหลือรอการรับรู้</t>
  </si>
  <si>
    <t>2109010199.201</t>
  </si>
  <si>
    <t>รายได้กองทุน UC- รอรับรู้</t>
  </si>
  <si>
    <t>2109010199.701</t>
  </si>
  <si>
    <t>รายได้เงินอุดหนุนเหมาจ่ายรายหัวสำหรับบุคคลที่มีปัญหาสถานะและสิทธิรอรับรู้</t>
  </si>
  <si>
    <t>2111020199.103</t>
  </si>
  <si>
    <t>เงินรับฝากรายได้แผ่นดินอื่น-หน่วยงานย่อย</t>
  </si>
  <si>
    <t>2111020199.105</t>
  </si>
  <si>
    <t>เงินรับฝากอื่น(หมุนเวียน)</t>
  </si>
  <si>
    <t>2111020199.106</t>
  </si>
  <si>
    <t>เงินมัดจำค่ารักษาพยาบาล</t>
  </si>
  <si>
    <t>2111020199.107</t>
  </si>
  <si>
    <t>ภาษีเงินได้หัก ณ ที่จ่ายรอนำส่ง</t>
  </si>
  <si>
    <t>2111020199.108</t>
  </si>
  <si>
    <t>เงินรับฝากหักจากเงินเดือน</t>
  </si>
  <si>
    <t>2111020199.109</t>
  </si>
  <si>
    <t>เงินสมทบประกันสังคมส่วนของลูกจ้าง  (เงินงบประมาณ)</t>
  </si>
  <si>
    <t>2111020199.110</t>
  </si>
  <si>
    <t>เงินสมทบประกันสังคมส่วนของลูกจ้าง(เงินนอกงบประมาณ)</t>
  </si>
  <si>
    <t>2111020199.201</t>
  </si>
  <si>
    <t>เงินรับฝากกองทุน UC</t>
  </si>
  <si>
    <t>2111020199.204</t>
  </si>
  <si>
    <t>เงินรับฝากกองทุน UC วัสดุ</t>
  </si>
  <si>
    <t>2111020199.205</t>
  </si>
  <si>
    <t>เงินรับฝากกองทุน UC -Fixed Cost</t>
  </si>
  <si>
    <t>2111020199.206</t>
  </si>
  <si>
    <t>เงินรับฝากกองทุน UC -นอกเหนือ Fixed  Cost</t>
  </si>
  <si>
    <t>2111020199.301</t>
  </si>
  <si>
    <t>เงินกองทุนประกันสังคม</t>
  </si>
  <si>
    <t>2111020199.304</t>
  </si>
  <si>
    <t>เงินรับฝากค่าบริหารจัดการประกันสังคม</t>
  </si>
  <si>
    <t>2111020199.501</t>
  </si>
  <si>
    <t>เงินรับฝากกองทุนแรงงานต่างด้าว-     ค่าบริหารจัดการ</t>
  </si>
  <si>
    <t>2111020199.502</t>
  </si>
  <si>
    <t>เงินรับฝากกองทุนแรงงานต่างด้าว-ค่าใช้จ่ายสูง</t>
  </si>
  <si>
    <t>2111020199.503</t>
  </si>
  <si>
    <t>เงินรับฝากกองทุนแรงงานต่างด้าว-P&amp;P</t>
  </si>
  <si>
    <t>2112010101.101</t>
  </si>
  <si>
    <t>เงินประกันสัญญา</t>
  </si>
  <si>
    <t>2112010102.101</t>
  </si>
  <si>
    <t>เงินประกันผลงาน</t>
  </si>
  <si>
    <t>2112010199.101</t>
  </si>
  <si>
    <t>เงินประกันอื่น</t>
  </si>
  <si>
    <t>2112010199.102</t>
  </si>
  <si>
    <t>เงินประกันอื่น - เงินมัดจำประกันสัญญา</t>
  </si>
  <si>
    <t>2112010199.103</t>
  </si>
  <si>
    <t>เงินประกันอื่น - เงินประกันซอง</t>
  </si>
  <si>
    <t>2112010199.104</t>
  </si>
  <si>
    <t>เงินประกันอื่น - เงินประกันผลงาน</t>
  </si>
  <si>
    <t>2116010104.101</t>
  </si>
  <si>
    <t>เบิกเกินส่งคืนรอนำส่ง</t>
  </si>
  <si>
    <t>2116010199.101</t>
  </si>
  <si>
    <t>หนี้สินหมุนเวียนอื่น</t>
  </si>
  <si>
    <t>2116010199.102</t>
  </si>
  <si>
    <t>สำรองเงินชดเชยความเสียหาย</t>
  </si>
  <si>
    <t>รวม หนี้สินหมุนเวียน (หักงบลงทุน UC)</t>
  </si>
  <si>
    <t>รวม ทุนสำรองสุทธิ (Net working Capital) ณ สิ้นเดือน</t>
  </si>
  <si>
    <t>เงินบำรุงคงเหลือ (+ ) ณ สิ้นเดือน</t>
  </si>
  <si>
    <t>1203010101.101</t>
  </si>
  <si>
    <t>เงินฝากประจำสถาบันการเงินของรัฐ-ระยะยาว</t>
  </si>
  <si>
    <t>รวม เงินบำรุงคงเหลือ ณ สิ้นเดือน</t>
  </si>
  <si>
    <t>หนี้สินและภาระผูกพัน ณ สินเดือน</t>
  </si>
  <si>
    <t>2208010101.101</t>
  </si>
  <si>
    <t>เงินมัดจำประกันสัญญา-ระยะยาว</t>
  </si>
  <si>
    <t>2208010102.101</t>
  </si>
  <si>
    <t>เงินมัดจำประกันผลงาน-ระยะยาว</t>
  </si>
  <si>
    <t>2208010103.101</t>
  </si>
  <si>
    <t>เงินประกันอื่น - ระยะยาว</t>
  </si>
  <si>
    <t>รวม หนี้สินและภาระผูกพัน ณ สิ้นเดือน</t>
  </si>
  <si>
    <t>เงินบำรุงคงเหลือ (หักภาระผูกพัน)</t>
  </si>
  <si>
    <t>Risk score  ส.ค. 64 = 0A-</t>
  </si>
  <si>
    <t>Risk score  ส.ค. 64 = 0C</t>
  </si>
  <si>
    <t>Risk score  ส.ค. 64 = 0B-</t>
  </si>
  <si>
    <t>Risk score  ส.ค. 64 = 0B</t>
  </si>
  <si>
    <t>Risk score  ส.ค. 64 = 0C-</t>
  </si>
  <si>
    <t>ปีงบประมาณ 2564  ประจำเดือน สิงหาคม 2564</t>
  </si>
  <si>
    <t>เฉลี่ย 11 เดือน</t>
  </si>
  <si>
    <t>เดือน ส.ค.2564</t>
  </si>
  <si>
    <t>รายละเอียดผลการดำเนินงาน รายได้- ควบคุมค่าใช้จ่าย ปี 2564</t>
  </si>
  <si>
    <t>ประจำเดือน สิงหาคม 2564 ใช้ข้อมูลจาก http://hfo64.cfo.in.th/  ณ วันที่ 18  กันยายน 2564</t>
  </si>
  <si>
    <t>ปีงบประมาณ 2564  ประจำเดือน  สิงหาคม  2564</t>
  </si>
  <si>
    <t>หมายเหตุ : ใช้ข้อมูลจาก http://hfo64.cfo.in.th/  ณ  วันที่  18 กันยายน  2564</t>
  </si>
  <si>
    <t xml:space="preserve">               : 2. ใช้ข้อมูลจาก http://hfo64.cfo.in.th/ ณ  วันที่  18 กันยายน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</si>
</sst>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87" formatCode="&quot; &quot;#,##0.00&quot; &quot;;&quot;-&quot;#,##0.00&quot; &quot;;&quot; -&quot;00&quot; &quot;;&quot; &quot;@&quot; &quot;"/>
    <numFmt numFmtId="188" formatCode="#,##0.00_ ;[Red]\-#,##0.00\ "/>
    <numFmt numFmtId="189" formatCode="#,##0.00_ ;\-#,##0.00\ "/>
    <numFmt numFmtId="190" formatCode="0.000"/>
    <numFmt numFmtId="191" formatCode="[$-D00041E]0.#"/>
    <numFmt numFmtId="192" formatCode="_(* #,##0.00_);_(* \(#,##0.00\);_(* &quot;-&quot;??_);_(@_)"/>
  </numFmts>
  <fonts count="9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0"/>
      <name val="MS Sans Serif"/>
      <family val="2"/>
      <charset val="22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sz val="12"/>
      <name val="Times New Roman"/>
      <family val="1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sz val="10"/>
      <color rgb="FFFF0000"/>
      <name val="Tahoma"/>
      <family val="2"/>
      <scheme val="minor"/>
    </font>
    <font>
      <sz val="10"/>
      <color rgb="FF000000"/>
      <name val="Tahoma"/>
      <family val="2"/>
      <scheme val="minor"/>
    </font>
    <font>
      <sz val="10"/>
      <color theme="0"/>
      <name val="Tahoma"/>
      <family val="2"/>
      <scheme val="minor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b/>
      <sz val="10"/>
      <color rgb="FFFF0000"/>
      <name val="Tahoma"/>
      <family val="2"/>
      <scheme val="minor"/>
    </font>
    <font>
      <u/>
      <sz val="10"/>
      <color theme="1"/>
      <name val="Tahoma"/>
      <family val="2"/>
      <scheme val="minor"/>
    </font>
    <font>
      <sz val="10"/>
      <color indexed="8"/>
      <name val="Arial"/>
      <family val="2"/>
    </font>
    <font>
      <b/>
      <sz val="10"/>
      <color rgb="FF000000"/>
      <name val="Tahoma"/>
      <family val="2"/>
      <scheme val="minor"/>
    </font>
    <font>
      <sz val="11"/>
      <name val="Tahoma"/>
      <family val="2"/>
      <scheme val="minor"/>
    </font>
    <font>
      <sz val="10"/>
      <color theme="1"/>
      <name val="THSarabunNew"/>
    </font>
    <font>
      <sz val="10"/>
      <name val="THSarabunNew"/>
    </font>
    <font>
      <sz val="10"/>
      <color theme="0" tint="-4.9989318521683403E-2"/>
      <name val="THSarabunNew"/>
    </font>
    <font>
      <sz val="10"/>
      <color indexed="8"/>
      <name val="Tahoma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  <font>
      <sz val="11"/>
      <color rgb="FF000000"/>
      <name val="THSarabunNew"/>
    </font>
    <font>
      <sz val="8"/>
      <name val="Tahoma"/>
      <family val="2"/>
      <charset val="222"/>
      <scheme val="minor"/>
    </font>
    <font>
      <b/>
      <sz val="15"/>
      <color theme="1"/>
      <name val="TH SarabunPSK"/>
      <family val="2"/>
    </font>
    <font>
      <b/>
      <u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rgb="FFFF0000"/>
      <name val="TH SarabunPSK"/>
      <family val="2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sz val="15"/>
      <color rgb="FFFF0000"/>
      <name val="TH SarabunPSK"/>
      <family val="2"/>
    </font>
    <font>
      <b/>
      <sz val="15"/>
      <name val="TH SarabunPSK"/>
      <family val="2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187" fontId="4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Protection="0">
      <alignment vertical="top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5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9" applyNumberFormat="0" applyAlignment="0" applyProtection="0"/>
    <xf numFmtId="0" fontId="12" fillId="21" borderId="10" applyNumberFormat="0" applyAlignment="0" applyProtection="0"/>
    <xf numFmtId="43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9" applyNumberFormat="0" applyAlignment="0" applyProtection="0"/>
    <xf numFmtId="0" fontId="19" fillId="0" borderId="14" applyNumberFormat="0" applyFill="0" applyAlignment="0" applyProtection="0"/>
    <xf numFmtId="0" fontId="20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3" borderId="15" applyNumberFormat="0" applyFont="0" applyAlignment="0" applyProtection="0"/>
    <xf numFmtId="0" fontId="21" fillId="20" borderId="16" applyNumberFormat="0" applyAlignment="0" applyProtection="0"/>
    <xf numFmtId="0" fontId="22" fillId="0" borderId="0"/>
    <xf numFmtId="0" fontId="22" fillId="0" borderId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22" fillId="0" borderId="0"/>
    <xf numFmtId="0" fontId="35" fillId="0" borderId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191" fontId="43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191" fontId="43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191" fontId="43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191" fontId="43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191" fontId="43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191" fontId="43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191" fontId="43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191" fontId="43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191" fontId="43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191" fontId="43" fillId="5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191" fontId="43" fillId="8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191" fontId="43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191" fontId="45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191" fontId="45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191" fontId="45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191" fontId="45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191" fontId="45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191" fontId="45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191" fontId="45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191" fontId="45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191" fontId="45" fillId="18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191" fontId="45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191" fontId="45" fillId="14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191" fontId="45" fillId="19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191" fontId="47" fillId="3" borderId="0" applyNumberFormat="0" applyBorder="0" applyAlignment="0" applyProtection="0"/>
    <xf numFmtId="0" fontId="48" fillId="20" borderId="9" applyNumberFormat="0" applyAlignment="0" applyProtection="0"/>
    <xf numFmtId="0" fontId="48" fillId="20" borderId="9" applyNumberFormat="0" applyAlignment="0" applyProtection="0"/>
    <xf numFmtId="191" fontId="49" fillId="20" borderId="9" applyNumberFormat="0" applyAlignment="0" applyProtection="0"/>
    <xf numFmtId="0" fontId="50" fillId="21" borderId="10" applyNumberFormat="0" applyAlignment="0" applyProtection="0"/>
    <xf numFmtId="0" fontId="50" fillId="21" borderId="10" applyNumberFormat="0" applyAlignment="0" applyProtection="0"/>
    <xf numFmtId="191" fontId="51" fillId="21" borderId="10" applyNumberFormat="0" applyAlignment="0" applyProtection="0"/>
    <xf numFmtId="43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2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53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53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53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91" fontId="56" fillId="0" borderId="0" applyNumberFormat="0" applyFill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191" fontId="58" fillId="4" borderId="0" applyNumberFormat="0" applyBorder="0" applyAlignment="0" applyProtection="0"/>
    <xf numFmtId="0" fontId="59" fillId="0" borderId="11" applyNumberFormat="0" applyFill="0" applyAlignment="0" applyProtection="0"/>
    <xf numFmtId="0" fontId="59" fillId="0" borderId="11" applyNumberFormat="0" applyFill="0" applyAlignment="0" applyProtection="0"/>
    <xf numFmtId="191" fontId="60" fillId="0" borderId="11" applyNumberFormat="0" applyFill="0" applyAlignment="0" applyProtection="0"/>
    <xf numFmtId="0" fontId="61" fillId="0" borderId="12" applyNumberFormat="0" applyFill="0" applyAlignment="0" applyProtection="0"/>
    <xf numFmtId="0" fontId="61" fillId="0" borderId="12" applyNumberFormat="0" applyFill="0" applyAlignment="0" applyProtection="0"/>
    <xf numFmtId="191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3" fillId="0" borderId="13" applyNumberFormat="0" applyFill="0" applyAlignment="0" applyProtection="0"/>
    <xf numFmtId="191" fontId="64" fillId="0" borderId="13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1" fontId="64" fillId="0" borderId="0" applyNumberFormat="0" applyFill="0" applyBorder="0" applyAlignment="0" applyProtection="0"/>
    <xf numFmtId="0" fontId="65" fillId="7" borderId="9" applyNumberFormat="0" applyAlignment="0" applyProtection="0"/>
    <xf numFmtId="0" fontId="65" fillId="7" borderId="9" applyNumberFormat="0" applyAlignment="0" applyProtection="0"/>
    <xf numFmtId="191" fontId="66" fillId="7" borderId="9" applyNumberFormat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191" fontId="68" fillId="0" borderId="14" applyNumberFormat="0" applyFill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191" fontId="70" fillId="22" borderId="0" applyNumberFormat="0" applyBorder="0" applyAlignment="0" applyProtection="0"/>
    <xf numFmtId="0" fontId="7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71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71" fillId="0" borderId="0"/>
    <xf numFmtId="0" fontId="1" fillId="0" borderId="0"/>
    <xf numFmtId="0" fontId="53" fillId="0" borderId="0"/>
    <xf numFmtId="0" fontId="72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2" fillId="0" borderId="0" applyFill="0" applyProtection="0"/>
    <xf numFmtId="0" fontId="7" fillId="0" borderId="0"/>
    <xf numFmtId="191" fontId="7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71" fillId="0" borderId="0"/>
    <xf numFmtId="0" fontId="5" fillId="0" borderId="0"/>
    <xf numFmtId="0" fontId="71" fillId="0" borderId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191" fontId="42" fillId="23" borderId="15" applyNumberFormat="0" applyFont="0" applyAlignment="0" applyProtection="0"/>
    <xf numFmtId="191" fontId="42" fillId="23" borderId="15" applyNumberFormat="0" applyFont="0" applyAlignment="0" applyProtection="0"/>
    <xf numFmtId="0" fontId="74" fillId="20" borderId="16" applyNumberFormat="0" applyAlignment="0" applyProtection="0"/>
    <xf numFmtId="0" fontId="74" fillId="20" borderId="16" applyNumberFormat="0" applyAlignment="0" applyProtection="0"/>
    <xf numFmtId="191" fontId="75" fillId="20" borderId="16" applyNumberFormat="0" applyAlignment="0" applyProtection="0"/>
    <xf numFmtId="9" fontId="5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91" fontId="78" fillId="0" borderId="0" applyNumberFormat="0" applyFill="0" applyBorder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191" fontId="80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91" fontId="82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3" fillId="0" borderId="0"/>
    <xf numFmtId="0" fontId="53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3" fillId="0" borderId="0"/>
    <xf numFmtId="9" fontId="1" fillId="0" borderId="0" applyFont="0" applyFill="0" applyBorder="0" applyAlignment="0" applyProtection="0"/>
    <xf numFmtId="0" fontId="41" fillId="0" borderId="0"/>
    <xf numFmtId="0" fontId="35" fillId="0" borderId="0"/>
    <xf numFmtId="0" fontId="5" fillId="0" borderId="0"/>
    <xf numFmtId="0" fontId="35" fillId="0" borderId="0"/>
  </cellStyleXfs>
  <cellXfs count="556">
    <xf numFmtId="0" fontId="0" fillId="0" borderId="0" xfId="0"/>
    <xf numFmtId="0" fontId="26" fillId="0" borderId="0" xfId="0" applyFont="1" applyAlignment="1">
      <alignment vertical="center"/>
    </xf>
    <xf numFmtId="0" fontId="26" fillId="0" borderId="8" xfId="0" applyFont="1" applyBorder="1" applyAlignment="1">
      <alignment vertical="center"/>
    </xf>
    <xf numFmtId="4" fontId="26" fillId="0" borderId="8" xfId="0" applyNumberFormat="1" applyFont="1" applyBorder="1" applyAlignment="1">
      <alignment horizontal="right" vertical="center" wrapText="1"/>
    </xf>
    <xf numFmtId="0" fontId="27" fillId="0" borderId="8" xfId="0" applyFont="1" applyBorder="1" applyAlignment="1">
      <alignment horizontal="left" vertical="center" wrapText="1"/>
    </xf>
    <xf numFmtId="4" fontId="27" fillId="0" borderId="8" xfId="0" applyNumberFormat="1" applyFont="1" applyBorder="1" applyAlignment="1">
      <alignment horizontal="right" vertical="center" wrapText="1"/>
    </xf>
    <xf numFmtId="0" fontId="26" fillId="0" borderId="8" xfId="0" applyFont="1" applyBorder="1" applyAlignment="1">
      <alignment horizontal="right" vertical="center" wrapText="1"/>
    </xf>
    <xf numFmtId="4" fontId="28" fillId="0" borderId="8" xfId="0" applyNumberFormat="1" applyFont="1" applyBorder="1" applyAlignment="1">
      <alignment horizontal="right" vertical="center" wrapText="1"/>
    </xf>
    <xf numFmtId="0" fontId="26" fillId="0" borderId="0" xfId="0" applyFont="1" applyAlignment="1">
      <alignment horizontal="right" vertical="center"/>
    </xf>
    <xf numFmtId="0" fontId="26" fillId="0" borderId="0" xfId="0" applyFont="1"/>
    <xf numFmtId="0" fontId="27" fillId="0" borderId="8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shrinkToFit="1"/>
    </xf>
    <xf numFmtId="43" fontId="31" fillId="0" borderId="4" xfId="1" applyFont="1" applyBorder="1" applyAlignment="1">
      <alignment horizontal="center" vertical="center" shrinkToFit="1"/>
    </xf>
    <xf numFmtId="43" fontId="31" fillId="0" borderId="2" xfId="1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43" fontId="31" fillId="0" borderId="5" xfId="1" applyFont="1" applyBorder="1" applyAlignment="1">
      <alignment horizontal="center" vertical="center" shrinkToFit="1"/>
    </xf>
    <xf numFmtId="43" fontId="31" fillId="0" borderId="0" xfId="1" applyFont="1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wrapText="1"/>
    </xf>
    <xf numFmtId="49" fontId="31" fillId="0" borderId="26" xfId="0" applyNumberFormat="1" applyFont="1" applyBorder="1" applyAlignment="1">
      <alignment horizontal="center" vertical="center" shrinkToFit="1"/>
    </xf>
    <xf numFmtId="49" fontId="31" fillId="0" borderId="24" xfId="0" applyNumberFormat="1" applyFont="1" applyFill="1" applyBorder="1" applyAlignment="1">
      <alignment horizontal="center" vertical="center" shrinkToFit="1"/>
    </xf>
    <xf numFmtId="49" fontId="31" fillId="0" borderId="27" xfId="0" applyNumberFormat="1" applyFont="1" applyBorder="1" applyAlignment="1">
      <alignment horizontal="center" vertical="center" shrinkToFit="1"/>
    </xf>
    <xf numFmtId="49" fontId="31" fillId="0" borderId="7" xfId="0" applyNumberFormat="1" applyFont="1" applyBorder="1" applyAlignment="1">
      <alignment horizontal="center" vertical="center" shrinkToFit="1"/>
    </xf>
    <xf numFmtId="4" fontId="32" fillId="0" borderId="8" xfId="0" applyNumberFormat="1" applyFont="1" applyBorder="1" applyAlignment="1">
      <alignment vertical="center" wrapText="1"/>
    </xf>
    <xf numFmtId="4" fontId="26" fillId="0" borderId="8" xfId="0" applyNumberFormat="1" applyFont="1" applyBorder="1" applyAlignment="1">
      <alignment vertical="center" wrapText="1"/>
    </xf>
    <xf numFmtId="4" fontId="31" fillId="0" borderId="8" xfId="0" applyNumberFormat="1" applyFont="1" applyBorder="1" applyAlignment="1">
      <alignment vertical="center" wrapText="1"/>
    </xf>
    <xf numFmtId="4" fontId="31" fillId="0" borderId="8" xfId="0" applyNumberFormat="1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4" fontId="27" fillId="0" borderId="8" xfId="0" applyNumberFormat="1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left" vertical="center"/>
    </xf>
    <xf numFmtId="43" fontId="26" fillId="0" borderId="0" xfId="1" applyFont="1" applyAlignment="1">
      <alignment vertical="center"/>
    </xf>
    <xf numFmtId="43" fontId="26" fillId="0" borderId="0" xfId="0" applyNumberFormat="1" applyFont="1" applyAlignment="1">
      <alignment vertical="center"/>
    </xf>
    <xf numFmtId="0" fontId="33" fillId="0" borderId="8" xfId="0" applyFont="1" applyBorder="1" applyAlignment="1">
      <alignment horizontal="left" vertical="center"/>
    </xf>
    <xf numFmtId="0" fontId="33" fillId="0" borderId="30" xfId="0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3" fillId="0" borderId="28" xfId="0" applyFont="1" applyFill="1" applyBorder="1" applyAlignment="1">
      <alignment vertical="center" wrapText="1"/>
    </xf>
    <xf numFmtId="0" fontId="33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4" fillId="0" borderId="28" xfId="0" applyFont="1" applyFill="1" applyBorder="1" applyAlignment="1">
      <alignment vertical="center" wrapText="1"/>
    </xf>
    <xf numFmtId="4" fontId="26" fillId="0" borderId="0" xfId="0" applyNumberFormat="1" applyFont="1" applyAlignment="1">
      <alignment vertical="center"/>
    </xf>
    <xf numFmtId="0" fontId="31" fillId="0" borderId="7" xfId="0" applyFont="1" applyFill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/>
    </xf>
    <xf numFmtId="4" fontId="26" fillId="0" borderId="0" xfId="0" applyNumberFormat="1" applyFont="1" applyBorder="1" applyAlignment="1">
      <alignment horizontal="right" vertical="center" wrapText="1"/>
    </xf>
    <xf numFmtId="2" fontId="26" fillId="0" borderId="0" xfId="0" applyNumberFormat="1" applyFont="1" applyBorder="1" applyAlignment="1">
      <alignment horizontal="right" vertical="center" wrapText="1"/>
    </xf>
    <xf numFmtId="2" fontId="26" fillId="0" borderId="0" xfId="0" applyNumberFormat="1" applyFont="1"/>
    <xf numFmtId="0" fontId="26" fillId="0" borderId="0" xfId="0" applyFont="1" applyAlignment="1">
      <alignment horizontal="right" indent="1"/>
    </xf>
    <xf numFmtId="0" fontId="26" fillId="0" borderId="0" xfId="2" applyFont="1" applyAlignment="1">
      <alignment vertical="center"/>
    </xf>
    <xf numFmtId="0" fontId="29" fillId="0" borderId="0" xfId="2" applyFont="1" applyAlignment="1">
      <alignment vertical="center"/>
    </xf>
    <xf numFmtId="0" fontId="26" fillId="0" borderId="8" xfId="2" applyFont="1" applyBorder="1" applyAlignment="1">
      <alignment vertical="center"/>
    </xf>
    <xf numFmtId="0" fontId="29" fillId="0" borderId="8" xfId="2" applyFont="1" applyBorder="1" applyAlignment="1">
      <alignment horizontal="left" vertical="center" wrapText="1"/>
    </xf>
    <xf numFmtId="0" fontId="36" fillId="0" borderId="8" xfId="2" applyFont="1" applyBorder="1" applyAlignment="1">
      <alignment horizontal="left" vertical="center" wrapText="1"/>
    </xf>
    <xf numFmtId="0" fontId="30" fillId="0" borderId="0" xfId="2" applyFont="1" applyAlignment="1">
      <alignment vertical="center"/>
    </xf>
    <xf numFmtId="0" fontId="29" fillId="0" borderId="0" xfId="2" applyFont="1" applyFill="1" applyAlignment="1">
      <alignment vertical="center"/>
    </xf>
    <xf numFmtId="4" fontId="30" fillId="0" borderId="0" xfId="2" applyNumberFormat="1" applyFont="1" applyFill="1" applyAlignment="1">
      <alignment vertical="center"/>
    </xf>
    <xf numFmtId="4" fontId="30" fillId="0" borderId="0" xfId="2" applyNumberFormat="1" applyFont="1" applyFill="1" applyBorder="1" applyAlignment="1">
      <alignment horizontal="right" vertical="top" wrapText="1"/>
    </xf>
    <xf numFmtId="0" fontId="30" fillId="0" borderId="0" xfId="2" applyFont="1" applyFill="1" applyAlignment="1">
      <alignment vertical="center"/>
    </xf>
    <xf numFmtId="0" fontId="30" fillId="0" borderId="0" xfId="2" applyFont="1" applyBorder="1" applyAlignment="1">
      <alignment vertical="center"/>
    </xf>
    <xf numFmtId="0" fontId="26" fillId="0" borderId="0" xfId="0" applyFont="1" applyAlignment="1" applyProtection="1">
      <alignment vertical="center"/>
      <protection locked="0"/>
    </xf>
    <xf numFmtId="0" fontId="26" fillId="0" borderId="28" xfId="0" applyFont="1" applyBorder="1" applyAlignment="1" applyProtection="1">
      <alignment vertical="top" wrapText="1"/>
      <protection locked="0"/>
    </xf>
    <xf numFmtId="0" fontId="31" fillId="0" borderId="2" xfId="0" applyFont="1" applyBorder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43" fontId="27" fillId="0" borderId="3" xfId="1" applyFont="1" applyBorder="1" applyAlignment="1">
      <alignment vertical="center" wrapText="1"/>
    </xf>
    <xf numFmtId="43" fontId="27" fillId="0" borderId="29" xfId="1" applyFont="1" applyBorder="1" applyAlignment="1">
      <alignment vertical="center" wrapText="1"/>
    </xf>
    <xf numFmtId="43" fontId="26" fillId="0" borderId="29" xfId="1" applyFont="1" applyBorder="1" applyAlignment="1">
      <alignment vertical="center"/>
    </xf>
    <xf numFmtId="43" fontId="26" fillId="0" borderId="28" xfId="1" applyFont="1" applyBorder="1" applyAlignment="1">
      <alignment vertical="center"/>
    </xf>
    <xf numFmtId="43" fontId="26" fillId="0" borderId="8" xfId="1" applyFont="1" applyBorder="1" applyAlignment="1">
      <alignment vertical="center"/>
    </xf>
    <xf numFmtId="43" fontId="26" fillId="0" borderId="0" xfId="0" applyNumberFormat="1" applyFont="1" applyAlignment="1" applyProtection="1">
      <alignment vertical="center"/>
      <protection locked="0"/>
    </xf>
    <xf numFmtId="4" fontId="26" fillId="0" borderId="0" xfId="1" applyNumberFormat="1" applyFont="1" applyAlignment="1">
      <alignment vertical="center"/>
    </xf>
    <xf numFmtId="4" fontId="26" fillId="0" borderId="8" xfId="1" applyNumberFormat="1" applyFont="1" applyBorder="1" applyAlignment="1">
      <alignment vertical="center" wrapText="1"/>
    </xf>
    <xf numFmtId="0" fontId="27" fillId="25" borderId="8" xfId="0" applyFont="1" applyFill="1" applyBorder="1" applyAlignment="1">
      <alignment horizontal="left" vertical="center" wrapText="1"/>
    </xf>
    <xf numFmtId="4" fontId="27" fillId="25" borderId="8" xfId="0" applyNumberFormat="1" applyFont="1" applyFill="1" applyBorder="1" applyAlignment="1">
      <alignment horizontal="right" vertical="center" wrapText="1"/>
    </xf>
    <xf numFmtId="4" fontId="31" fillId="25" borderId="8" xfId="0" applyNumberFormat="1" applyFont="1" applyFill="1" applyBorder="1" applyAlignment="1">
      <alignment vertical="center" wrapText="1"/>
    </xf>
    <xf numFmtId="43" fontId="31" fillId="25" borderId="8" xfId="0" applyNumberFormat="1" applyFont="1" applyFill="1" applyBorder="1" applyAlignment="1">
      <alignment vertical="center" wrapText="1"/>
    </xf>
    <xf numFmtId="43" fontId="31" fillId="25" borderId="8" xfId="1" applyFont="1" applyFill="1" applyBorder="1" applyAlignment="1">
      <alignment vertical="center" wrapText="1"/>
    </xf>
    <xf numFmtId="0" fontId="31" fillId="25" borderId="8" xfId="0" applyFont="1" applyFill="1" applyBorder="1" applyAlignment="1">
      <alignment horizontal="center" vertical="center" wrapText="1"/>
    </xf>
    <xf numFmtId="4" fontId="27" fillId="25" borderId="8" xfId="0" applyNumberFormat="1" applyFont="1" applyFill="1" applyBorder="1" applyAlignment="1">
      <alignment vertical="center" wrapText="1"/>
    </xf>
    <xf numFmtId="0" fontId="27" fillId="25" borderId="8" xfId="0" applyFont="1" applyFill="1" applyBorder="1" applyAlignment="1">
      <alignment vertical="center"/>
    </xf>
    <xf numFmtId="0" fontId="26" fillId="0" borderId="8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center" vertical="top" wrapText="1"/>
    </xf>
    <xf numFmtId="4" fontId="31" fillId="0" borderId="8" xfId="0" applyNumberFormat="1" applyFont="1" applyBorder="1" applyAlignment="1">
      <alignment horizontal="right" vertical="top" wrapText="1"/>
    </xf>
    <xf numFmtId="0" fontId="32" fillId="0" borderId="0" xfId="0" applyFont="1" applyAlignment="1">
      <alignment vertical="top"/>
    </xf>
    <xf numFmtId="0" fontId="32" fillId="0" borderId="0" xfId="0" applyFont="1" applyAlignment="1">
      <alignment vertical="top" shrinkToFit="1"/>
    </xf>
    <xf numFmtId="0" fontId="31" fillId="0" borderId="0" xfId="0" applyFont="1" applyBorder="1" applyAlignment="1">
      <alignment horizontal="center" vertical="top" wrapText="1"/>
    </xf>
    <xf numFmtId="4" fontId="31" fillId="0" borderId="0" xfId="0" applyNumberFormat="1" applyFont="1" applyBorder="1" applyAlignment="1">
      <alignment horizontal="right" vertical="top" wrapText="1"/>
    </xf>
    <xf numFmtId="188" fontId="31" fillId="0" borderId="8" xfId="0" applyNumberFormat="1" applyFont="1" applyBorder="1" applyAlignment="1">
      <alignment vertical="top"/>
    </xf>
    <xf numFmtId="188" fontId="31" fillId="0" borderId="0" xfId="0" applyNumberFormat="1" applyFont="1" applyBorder="1" applyAlignment="1">
      <alignment vertical="top"/>
    </xf>
    <xf numFmtId="0" fontId="26" fillId="0" borderId="8" xfId="0" applyFont="1" applyBorder="1" applyAlignment="1">
      <alignment horizontal="left" vertical="center" wrapText="1"/>
    </xf>
    <xf numFmtId="0" fontId="27" fillId="0" borderId="0" xfId="0" applyFont="1"/>
    <xf numFmtId="0" fontId="27" fillId="0" borderId="8" xfId="2" applyFont="1" applyBorder="1" applyAlignment="1">
      <alignment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4" fontId="27" fillId="0" borderId="8" xfId="0" applyNumberFormat="1" applyFont="1" applyBorder="1" applyAlignment="1">
      <alignment vertical="center"/>
    </xf>
    <xf numFmtId="0" fontId="38" fillId="0" borderId="0" xfId="0" applyFont="1"/>
    <xf numFmtId="0" fontId="39" fillId="0" borderId="0" xfId="0" applyFont="1" applyAlignment="1">
      <alignment horizontal="center" vertical="center" shrinkToFit="1"/>
    </xf>
    <xf numFmtId="0" fontId="40" fillId="0" borderId="0" xfId="0" applyFont="1" applyFill="1"/>
    <xf numFmtId="0" fontId="26" fillId="26" borderId="0" xfId="0" applyFont="1" applyFill="1"/>
    <xf numFmtId="0" fontId="29" fillId="26" borderId="0" xfId="2" applyFont="1" applyFill="1" applyAlignment="1">
      <alignment vertical="center"/>
    </xf>
    <xf numFmtId="0" fontId="28" fillId="26" borderId="0" xfId="0" applyFont="1" applyFill="1"/>
    <xf numFmtId="4" fontId="26" fillId="0" borderId="8" xfId="0" applyNumberFormat="1" applyFont="1" applyBorder="1" applyAlignment="1" applyProtection="1">
      <alignment vertical="top" wrapText="1"/>
    </xf>
    <xf numFmtId="0" fontId="26" fillId="0" borderId="0" xfId="0" applyFont="1" applyFill="1"/>
    <xf numFmtId="0" fontId="26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/>
    <xf numFmtId="0" fontId="33" fillId="0" borderId="23" xfId="0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32" fillId="0" borderId="8" xfId="0" applyFont="1" applyBorder="1" applyAlignment="1">
      <alignment horizontal="right" vertical="top" wrapText="1"/>
    </xf>
    <xf numFmtId="0" fontId="32" fillId="0" borderId="0" xfId="0" applyFont="1"/>
    <xf numFmtId="43" fontId="27" fillId="0" borderId="0" xfId="1" applyFont="1" applyBorder="1" applyAlignment="1">
      <alignment horizontal="left" vertical="center" indent="1"/>
    </xf>
    <xf numFmtId="4" fontId="27" fillId="0" borderId="0" xfId="0" applyNumberFormat="1" applyFont="1" applyBorder="1" applyAlignment="1">
      <alignment horizontal="right" vertical="center" wrapText="1"/>
    </xf>
    <xf numFmtId="0" fontId="32" fillId="0" borderId="0" xfId="0" applyFont="1" applyAlignment="1">
      <alignment horizontal="center" vertical="top"/>
    </xf>
    <xf numFmtId="4" fontId="26" fillId="0" borderId="8" xfId="0" applyNumberFormat="1" applyFont="1" applyBorder="1" applyAlignment="1" applyProtection="1">
      <alignment vertical="center"/>
      <protection locked="0"/>
    </xf>
    <xf numFmtId="4" fontId="26" fillId="0" borderId="0" xfId="0" applyNumberFormat="1" applyFont="1"/>
    <xf numFmtId="4" fontId="31" fillId="0" borderId="21" xfId="0" applyNumberFormat="1" applyFont="1" applyBorder="1" applyAlignment="1">
      <alignment horizontal="center" vertical="center" shrinkToFit="1"/>
    </xf>
    <xf numFmtId="4" fontId="31" fillId="0" borderId="2" xfId="0" applyNumberFormat="1" applyFont="1" applyBorder="1" applyAlignment="1">
      <alignment horizontal="center" vertical="center" shrinkToFit="1"/>
    </xf>
    <xf numFmtId="4" fontId="31" fillId="0" borderId="0" xfId="0" applyNumberFormat="1" applyFont="1" applyBorder="1" applyAlignment="1">
      <alignment horizontal="center" vertical="center" shrinkToFit="1"/>
    </xf>
    <xf numFmtId="4" fontId="31" fillId="0" borderId="5" xfId="0" applyNumberFormat="1" applyFont="1" applyBorder="1" applyAlignment="1">
      <alignment horizontal="center" vertical="center" shrinkToFit="1"/>
    </xf>
    <xf numFmtId="4" fontId="31" fillId="0" borderId="1" xfId="0" applyNumberFormat="1" applyFont="1" applyBorder="1" applyAlignment="1">
      <alignment horizontal="center" vertical="center" shrinkToFit="1"/>
    </xf>
    <xf numFmtId="4" fontId="31" fillId="0" borderId="7" xfId="0" applyNumberFormat="1" applyFont="1" applyBorder="1" applyAlignment="1">
      <alignment horizontal="center" vertical="center" shrinkToFit="1"/>
    </xf>
    <xf numFmtId="4" fontId="32" fillId="0" borderId="8" xfId="0" applyNumberFormat="1" applyFont="1" applyBorder="1" applyAlignment="1">
      <alignment vertical="center"/>
    </xf>
    <xf numFmtId="4" fontId="31" fillId="25" borderId="8" xfId="0" applyNumberFormat="1" applyFont="1" applyFill="1" applyBorder="1" applyAlignment="1">
      <alignment vertical="center"/>
    </xf>
    <xf numFmtId="4" fontId="32" fillId="0" borderId="0" xfId="0" applyNumberFormat="1" applyFont="1" applyAlignment="1">
      <alignment vertical="top"/>
    </xf>
    <xf numFmtId="4" fontId="32" fillId="0" borderId="0" xfId="0" applyNumberFormat="1" applyFont="1" applyAlignment="1">
      <alignment vertical="top" shrinkToFit="1"/>
    </xf>
    <xf numFmtId="4" fontId="29" fillId="0" borderId="0" xfId="2" applyNumberFormat="1" applyFont="1" applyAlignment="1">
      <alignment vertical="center"/>
    </xf>
    <xf numFmtId="4" fontId="26" fillId="0" borderId="0" xfId="2" applyNumberFormat="1" applyFont="1" applyAlignment="1">
      <alignment vertical="center"/>
    </xf>
    <xf numFmtId="4" fontId="30" fillId="0" borderId="0" xfId="2" applyNumberFormat="1" applyFont="1" applyAlignment="1">
      <alignment vertical="center"/>
    </xf>
    <xf numFmtId="4" fontId="29" fillId="0" borderId="0" xfId="2" applyNumberFormat="1" applyFont="1" applyFill="1" applyAlignment="1">
      <alignment vertical="center"/>
    </xf>
    <xf numFmtId="4" fontId="26" fillId="0" borderId="0" xfId="0" applyNumberFormat="1" applyFont="1" applyAlignment="1">
      <alignment horizontal="center" vertical="center"/>
    </xf>
    <xf numFmtId="4" fontId="27" fillId="0" borderId="21" xfId="0" applyNumberFormat="1" applyFont="1" applyBorder="1" applyAlignment="1">
      <alignment horizontal="center" vertical="center" shrinkToFit="1"/>
    </xf>
    <xf numFmtId="4" fontId="27" fillId="0" borderId="0" xfId="0" applyNumberFormat="1" applyFont="1" applyBorder="1" applyAlignment="1">
      <alignment horizontal="center" vertical="center" shrinkToFit="1"/>
    </xf>
    <xf numFmtId="4" fontId="27" fillId="0" borderId="1" xfId="0" applyNumberFormat="1" applyFont="1" applyBorder="1" applyAlignment="1">
      <alignment horizontal="center" vertical="center" shrinkToFit="1"/>
    </xf>
    <xf numFmtId="4" fontId="26" fillId="0" borderId="8" xfId="0" applyNumberFormat="1" applyFont="1" applyBorder="1" applyAlignment="1">
      <alignment vertical="center"/>
    </xf>
    <xf numFmtId="4" fontId="39" fillId="0" borderId="0" xfId="0" applyNumberFormat="1" applyFont="1" applyAlignment="1">
      <alignment horizontal="center" vertical="center" shrinkToFit="1"/>
    </xf>
    <xf numFmtId="0" fontId="26" fillId="0" borderId="8" xfId="0" applyFont="1" applyBorder="1" applyAlignment="1" applyProtection="1">
      <alignment horizontal="left" vertical="top"/>
      <protection locked="0"/>
    </xf>
    <xf numFmtId="0" fontId="26" fillId="0" borderId="8" xfId="0" applyFont="1" applyBorder="1" applyAlignment="1" applyProtection="1">
      <alignment horizontal="left" vertical="top" wrapText="1"/>
      <protection locked="0"/>
    </xf>
    <xf numFmtId="0" fontId="84" fillId="0" borderId="0" xfId="0" applyFont="1" applyAlignment="1">
      <alignment horizontal="center" vertical="top" wrapText="1"/>
    </xf>
    <xf numFmtId="0" fontId="26" fillId="0" borderId="8" xfId="0" applyFont="1" applyBorder="1" applyAlignment="1">
      <alignment horizontal="left" vertical="center" wrapText="1"/>
    </xf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26" fillId="0" borderId="8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43" fontId="31" fillId="0" borderId="19" xfId="0" applyNumberFormat="1" applyFont="1" applyBorder="1" applyAlignment="1">
      <alignment horizontal="center" vertical="center" shrinkToFit="1"/>
    </xf>
    <xf numFmtId="43" fontId="31" fillId="0" borderId="23" xfId="0" applyNumberFormat="1" applyFont="1" applyBorder="1" applyAlignment="1">
      <alignment horizontal="center" vertical="center" shrinkToFit="1"/>
    </xf>
    <xf numFmtId="43" fontId="33" fillId="0" borderId="23" xfId="0" applyNumberFormat="1" applyFont="1" applyBorder="1" applyAlignment="1">
      <alignment horizontal="center" vertical="center" shrinkToFit="1"/>
    </xf>
    <xf numFmtId="0" fontId="26" fillId="0" borderId="8" xfId="0" applyFont="1" applyBorder="1" applyAlignment="1" applyProtection="1">
      <alignment vertical="center"/>
      <protection locked="0"/>
    </xf>
    <xf numFmtId="4" fontId="27" fillId="0" borderId="8" xfId="0" applyNumberFormat="1" applyFont="1" applyBorder="1" applyAlignment="1">
      <alignment horizontal="center" vertical="center" wrapText="1"/>
    </xf>
    <xf numFmtId="4" fontId="31" fillId="0" borderId="8" xfId="0" applyNumberFormat="1" applyFont="1" applyBorder="1" applyAlignment="1">
      <alignment horizontal="center" vertical="top" wrapText="1"/>
    </xf>
    <xf numFmtId="4" fontId="31" fillId="0" borderId="0" xfId="0" applyNumberFormat="1" applyFont="1" applyBorder="1" applyAlignment="1">
      <alignment horizontal="center" vertical="top" wrapText="1"/>
    </xf>
    <xf numFmtId="4" fontId="31" fillId="0" borderId="8" xfId="0" applyNumberFormat="1" applyFont="1" applyBorder="1" applyAlignment="1">
      <alignment vertical="top"/>
    </xf>
    <xf numFmtId="4" fontId="31" fillId="0" borderId="0" xfId="0" applyNumberFormat="1" applyFont="1" applyBorder="1" applyAlignment="1">
      <alignment vertical="top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horizontal="right" vertical="center" wrapText="1"/>
    </xf>
    <xf numFmtId="4" fontId="26" fillId="0" borderId="0" xfId="0" applyNumberFormat="1" applyFont="1" applyBorder="1" applyAlignment="1">
      <alignment horizontal="left" vertical="center" wrapText="1"/>
    </xf>
    <xf numFmtId="4" fontId="27" fillId="0" borderId="8" xfId="1" applyNumberFormat="1" applyFont="1" applyBorder="1" applyAlignment="1">
      <alignment horizontal="left" vertical="center" indent="1"/>
    </xf>
    <xf numFmtId="4" fontId="27" fillId="0" borderId="0" xfId="1" applyNumberFormat="1" applyFont="1" applyBorder="1" applyAlignment="1">
      <alignment horizontal="left" vertical="center" indent="1"/>
    </xf>
    <xf numFmtId="4" fontId="27" fillId="0" borderId="8" xfId="1" applyNumberFormat="1" applyFont="1" applyBorder="1" applyAlignment="1">
      <alignment horizontal="center" vertical="center" wrapText="1"/>
    </xf>
    <xf numFmtId="4" fontId="31" fillId="0" borderId="8" xfId="0" applyNumberFormat="1" applyFont="1" applyBorder="1" applyAlignment="1">
      <alignment horizontal="left" vertical="top" wrapText="1" indent="1"/>
    </xf>
    <xf numFmtId="4" fontId="27" fillId="0" borderId="8" xfId="1" applyNumberFormat="1" applyFont="1" applyBorder="1" applyAlignment="1">
      <alignment horizontal="right" vertical="center"/>
    </xf>
    <xf numFmtId="188" fontId="32" fillId="0" borderId="8" xfId="0" applyNumberFormat="1" applyFont="1" applyBorder="1" applyAlignment="1">
      <alignment horizontal="right" vertical="top" wrapText="1"/>
    </xf>
    <xf numFmtId="4" fontId="32" fillId="0" borderId="8" xfId="0" applyNumberFormat="1" applyFont="1" applyBorder="1" applyAlignment="1">
      <alignment horizontal="right" vertical="top" wrapText="1"/>
    </xf>
    <xf numFmtId="4" fontId="32" fillId="0" borderId="8" xfId="0" applyNumberFormat="1" applyFont="1" applyBorder="1" applyAlignment="1">
      <alignment horizontal="right" vertical="center" wrapText="1"/>
    </xf>
    <xf numFmtId="0" fontId="32" fillId="0" borderId="8" xfId="0" applyFont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shrinkToFit="1"/>
    </xf>
    <xf numFmtId="0" fontId="26" fillId="0" borderId="0" xfId="0" applyFont="1" applyAlignment="1">
      <alignment horizontal="center" vertical="top" wrapText="1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vertical="center" shrinkToFit="1"/>
    </xf>
    <xf numFmtId="0" fontId="32" fillId="0" borderId="0" xfId="0" applyFont="1" applyAlignment="1">
      <alignment vertical="center" wrapText="1"/>
    </xf>
    <xf numFmtId="43" fontId="32" fillId="0" borderId="0" xfId="1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4" fontId="26" fillId="28" borderId="8" xfId="0" applyNumberFormat="1" applyFont="1" applyFill="1" applyBorder="1" applyAlignment="1">
      <alignment vertical="center"/>
    </xf>
    <xf numFmtId="4" fontId="27" fillId="28" borderId="8" xfId="0" applyNumberFormat="1" applyFont="1" applyFill="1" applyBorder="1" applyAlignment="1">
      <alignment horizontal="left" vertical="center" wrapText="1"/>
    </xf>
    <xf numFmtId="4" fontId="27" fillId="28" borderId="8" xfId="1" applyNumberFormat="1" applyFont="1" applyFill="1" applyBorder="1" applyAlignment="1">
      <alignment horizontal="right" vertical="center" wrapText="1"/>
    </xf>
    <xf numFmtId="4" fontId="31" fillId="28" borderId="8" xfId="0" applyNumberFormat="1" applyFont="1" applyFill="1" applyBorder="1" applyAlignment="1">
      <alignment vertical="center" wrapText="1"/>
    </xf>
    <xf numFmtId="4" fontId="31" fillId="28" borderId="8" xfId="1" applyNumberFormat="1" applyFont="1" applyFill="1" applyBorder="1" applyAlignment="1">
      <alignment vertical="center" wrapText="1"/>
    </xf>
    <xf numFmtId="4" fontId="31" fillId="28" borderId="8" xfId="0" applyNumberFormat="1" applyFont="1" applyFill="1" applyBorder="1" applyAlignment="1">
      <alignment horizontal="center" vertical="center" wrapText="1"/>
    </xf>
    <xf numFmtId="4" fontId="26" fillId="28" borderId="8" xfId="0" applyNumberFormat="1" applyFont="1" applyFill="1" applyBorder="1" applyAlignment="1">
      <alignment horizontal="left" vertical="center"/>
    </xf>
    <xf numFmtId="4" fontId="27" fillId="28" borderId="8" xfId="0" applyNumberFormat="1" applyFont="1" applyFill="1" applyBorder="1" applyAlignment="1">
      <alignment horizontal="right" vertical="center" wrapText="1"/>
    </xf>
    <xf numFmtId="4" fontId="31" fillId="28" borderId="8" xfId="0" applyNumberFormat="1" applyFont="1" applyFill="1" applyBorder="1" applyAlignment="1">
      <alignment horizontal="right" vertical="center" wrapText="1"/>
    </xf>
    <xf numFmtId="4" fontId="31" fillId="28" borderId="8" xfId="1" applyNumberFormat="1" applyFont="1" applyFill="1" applyBorder="1" applyAlignment="1">
      <alignment horizontal="right" vertical="center" wrapText="1"/>
    </xf>
    <xf numFmtId="4" fontId="27" fillId="0" borderId="8" xfId="0" applyNumberFormat="1" applyFont="1" applyBorder="1" applyAlignment="1">
      <alignment horizontal="left" vertical="center" wrapText="1"/>
    </xf>
    <xf numFmtId="4" fontId="26" fillId="24" borderId="0" xfId="1" applyNumberFormat="1" applyFont="1" applyFill="1"/>
    <xf numFmtId="4" fontId="26" fillId="24" borderId="8" xfId="1" applyNumberFormat="1" applyFont="1" applyFill="1" applyBorder="1"/>
    <xf numFmtId="4" fontId="31" fillId="0" borderId="8" xfId="0" applyNumberFormat="1" applyFont="1" applyBorder="1" applyAlignment="1">
      <alignment horizontal="center" vertical="center" wrapText="1"/>
    </xf>
    <xf numFmtId="4" fontId="26" fillId="25" borderId="8" xfId="0" applyNumberFormat="1" applyFont="1" applyFill="1" applyBorder="1" applyAlignment="1">
      <alignment vertical="center"/>
    </xf>
    <xf numFmtId="4" fontId="26" fillId="25" borderId="8" xfId="0" applyNumberFormat="1" applyFont="1" applyFill="1" applyBorder="1" applyAlignment="1">
      <alignment horizontal="left" vertical="center" wrapText="1"/>
    </xf>
    <xf numFmtId="4" fontId="26" fillId="25" borderId="8" xfId="0" applyNumberFormat="1" applyFont="1" applyFill="1" applyBorder="1" applyAlignment="1">
      <alignment horizontal="right" vertical="center" wrapText="1"/>
    </xf>
    <xf numFmtId="4" fontId="32" fillId="25" borderId="8" xfId="0" applyNumberFormat="1" applyFont="1" applyFill="1" applyBorder="1" applyAlignment="1">
      <alignment vertical="center" wrapText="1"/>
    </xf>
    <xf numFmtId="4" fontId="32" fillId="25" borderId="3" xfId="0" applyNumberFormat="1" applyFont="1" applyFill="1" applyBorder="1" applyAlignment="1">
      <alignment vertical="center" wrapText="1"/>
    </xf>
    <xf numFmtId="4" fontId="32" fillId="25" borderId="8" xfId="1" applyNumberFormat="1" applyFont="1" applyFill="1" applyBorder="1" applyAlignment="1">
      <alignment horizontal="center" vertical="center" wrapText="1"/>
    </xf>
    <xf numFmtId="4" fontId="32" fillId="25" borderId="8" xfId="0" applyNumberFormat="1" applyFont="1" applyFill="1" applyBorder="1" applyAlignment="1">
      <alignment horizontal="center" vertical="center" wrapText="1"/>
    </xf>
    <xf numFmtId="4" fontId="26" fillId="28" borderId="8" xfId="0" applyNumberFormat="1" applyFont="1" applyFill="1" applyBorder="1" applyAlignment="1">
      <alignment horizontal="left" vertical="center" wrapText="1"/>
    </xf>
    <xf numFmtId="4" fontId="26" fillId="28" borderId="8" xfId="0" applyNumberFormat="1" applyFont="1" applyFill="1" applyBorder="1" applyAlignment="1">
      <alignment horizontal="right" vertical="center" wrapText="1"/>
    </xf>
    <xf numFmtId="4" fontId="32" fillId="28" borderId="8" xfId="0" applyNumberFormat="1" applyFont="1" applyFill="1" applyBorder="1" applyAlignment="1">
      <alignment vertical="center" wrapText="1"/>
    </xf>
    <xf numFmtId="4" fontId="26" fillId="28" borderId="8" xfId="0" applyNumberFormat="1" applyFont="1" applyFill="1" applyBorder="1"/>
    <xf numFmtId="189" fontId="32" fillId="0" borderId="8" xfId="1" applyNumberFormat="1" applyFont="1" applyBorder="1" applyAlignment="1">
      <alignment horizontal="right" vertical="top" wrapText="1"/>
    </xf>
    <xf numFmtId="189" fontId="26" fillId="0" borderId="8" xfId="1" applyNumberFormat="1" applyFont="1" applyBorder="1" applyAlignment="1">
      <alignment horizontal="right" vertical="center" wrapText="1"/>
    </xf>
    <xf numFmtId="0" fontId="26" fillId="0" borderId="0" xfId="0" applyFont="1" applyAlignment="1">
      <alignment horizontal="left" vertical="center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33" fillId="0" borderId="2" xfId="0" applyFont="1" applyBorder="1" applyAlignment="1">
      <alignment horizontal="left" vertical="center"/>
    </xf>
    <xf numFmtId="4" fontId="33" fillId="0" borderId="8" xfId="0" applyNumberFormat="1" applyFont="1" applyBorder="1" applyAlignment="1">
      <alignment horizontal="center" vertical="center" wrapText="1"/>
    </xf>
    <xf numFmtId="4" fontId="26" fillId="0" borderId="8" xfId="1" applyNumberFormat="1" applyFont="1" applyBorder="1" applyAlignment="1">
      <alignment vertical="center"/>
    </xf>
    <xf numFmtId="4" fontId="33" fillId="0" borderId="8" xfId="1" applyNumberFormat="1" applyFont="1" applyBorder="1" applyAlignment="1">
      <alignment vertical="center" wrapText="1"/>
    </xf>
    <xf numFmtId="4" fontId="33" fillId="0" borderId="2" xfId="1" applyNumberFormat="1" applyFont="1" applyBorder="1" applyAlignment="1">
      <alignment vertical="center" wrapText="1"/>
    </xf>
    <xf numFmtId="4" fontId="27" fillId="0" borderId="29" xfId="1" applyNumberFormat="1" applyFont="1" applyBorder="1" applyAlignment="1">
      <alignment vertical="center" wrapText="1"/>
    </xf>
    <xf numFmtId="4" fontId="27" fillId="0" borderId="28" xfId="1" applyNumberFormat="1" applyFont="1" applyBorder="1" applyAlignment="1">
      <alignment vertical="center" wrapText="1"/>
    </xf>
    <xf numFmtId="4" fontId="33" fillId="0" borderId="8" xfId="1" applyNumberFormat="1" applyFont="1" applyFill="1" applyBorder="1" applyAlignment="1">
      <alignment vertical="center" wrapText="1"/>
    </xf>
    <xf numFmtId="4" fontId="32" fillId="0" borderId="8" xfId="1" applyNumberFormat="1" applyFont="1" applyFill="1" applyBorder="1" applyAlignment="1">
      <alignment vertical="center" wrapText="1"/>
    </xf>
    <xf numFmtId="0" fontId="26" fillId="0" borderId="8" xfId="0" applyFont="1" applyBorder="1" applyAlignment="1">
      <alignment horizontal="left" vertical="top" wrapText="1"/>
    </xf>
    <xf numFmtId="0" fontId="26" fillId="0" borderId="8" xfId="0" applyFont="1" applyBorder="1" applyAlignment="1">
      <alignment vertical="center" wrapText="1"/>
    </xf>
    <xf numFmtId="0" fontId="32" fillId="0" borderId="8" xfId="0" applyFont="1" applyBorder="1" applyAlignment="1">
      <alignment vertical="top" wrapText="1"/>
    </xf>
    <xf numFmtId="4" fontId="28" fillId="0" borderId="8" xfId="0" applyNumberFormat="1" applyFont="1" applyBorder="1" applyAlignment="1" applyProtection="1">
      <alignment vertical="top" wrapText="1"/>
    </xf>
    <xf numFmtId="4" fontId="28" fillId="0" borderId="8" xfId="1" applyNumberFormat="1" applyFont="1" applyBorder="1" applyAlignment="1">
      <alignment vertical="center"/>
    </xf>
    <xf numFmtId="188" fontId="32" fillId="0" borderId="8" xfId="0" applyNumberFormat="1" applyFont="1" applyBorder="1" applyAlignment="1">
      <alignment vertical="center" wrapText="1"/>
    </xf>
    <xf numFmtId="188" fontId="32" fillId="0" borderId="8" xfId="1" applyNumberFormat="1" applyFont="1" applyBorder="1" applyAlignment="1">
      <alignment vertical="center" wrapText="1"/>
    </xf>
    <xf numFmtId="188" fontId="31" fillId="0" borderId="8" xfId="0" applyNumberFormat="1" applyFont="1" applyBorder="1" applyAlignment="1">
      <alignment vertical="center" wrapText="1"/>
    </xf>
    <xf numFmtId="188" fontId="31" fillId="0" borderId="8" xfId="1" applyNumberFormat="1" applyFont="1" applyBorder="1" applyAlignment="1">
      <alignment vertical="center" wrapText="1"/>
    </xf>
    <xf numFmtId="43" fontId="32" fillId="0" borderId="8" xfId="1" applyFont="1" applyFill="1" applyBorder="1" applyAlignment="1">
      <alignment vertical="center" wrapText="1"/>
    </xf>
    <xf numFmtId="4" fontId="31" fillId="0" borderId="8" xfId="1" applyNumberFormat="1" applyFont="1" applyFill="1" applyBorder="1" applyAlignment="1">
      <alignment vertical="center" wrapTex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4" fontId="26" fillId="0" borderId="0" xfId="0" applyNumberFormat="1" applyFont="1" applyFill="1"/>
    <xf numFmtId="4" fontId="31" fillId="0" borderId="4" xfId="1" applyNumberFormat="1" applyFont="1" applyBorder="1" applyAlignment="1">
      <alignment horizontal="center" vertical="center" shrinkToFit="1"/>
    </xf>
    <xf numFmtId="4" fontId="31" fillId="0" borderId="6" xfId="1" applyNumberFormat="1" applyFont="1" applyBorder="1" applyAlignment="1">
      <alignment horizontal="center" vertical="center" shrinkToFit="1"/>
    </xf>
    <xf numFmtId="4" fontId="31" fillId="0" borderId="0" xfId="1" applyNumberFormat="1" applyFont="1" applyBorder="1" applyAlignment="1">
      <alignment horizontal="center" vertical="center" shrinkToFit="1"/>
    </xf>
    <xf numFmtId="4" fontId="31" fillId="0" borderId="27" xfId="0" applyNumberFormat="1" applyFont="1" applyBorder="1" applyAlignment="1">
      <alignment horizontal="center" vertical="center" shrinkToFit="1"/>
    </xf>
    <xf numFmtId="4" fontId="32" fillId="0" borderId="8" xfId="1" applyNumberFormat="1" applyFont="1" applyBorder="1" applyAlignment="1">
      <alignment vertical="center"/>
    </xf>
    <xf numFmtId="4" fontId="32" fillId="0" borderId="0" xfId="0" applyNumberFormat="1" applyFont="1" applyAlignment="1">
      <alignment vertical="center"/>
    </xf>
    <xf numFmtId="4" fontId="32" fillId="0" borderId="0" xfId="0" applyNumberFormat="1" applyFont="1" applyAlignment="1">
      <alignment vertical="center" shrinkToFit="1"/>
    </xf>
    <xf numFmtId="0" fontId="27" fillId="28" borderId="3" xfId="0" applyFont="1" applyFill="1" applyBorder="1" applyAlignment="1">
      <alignment vertical="center"/>
    </xf>
    <xf numFmtId="0" fontId="27" fillId="28" borderId="8" xfId="0" applyFont="1" applyFill="1" applyBorder="1" applyAlignment="1">
      <alignment vertical="center"/>
    </xf>
    <xf numFmtId="4" fontId="27" fillId="28" borderId="8" xfId="0" applyNumberFormat="1" applyFont="1" applyFill="1" applyBorder="1" applyAlignment="1">
      <alignment vertical="center" wrapText="1"/>
    </xf>
    <xf numFmtId="10" fontId="26" fillId="0" borderId="0" xfId="0" applyNumberFormat="1" applyFont="1"/>
    <xf numFmtId="10" fontId="26" fillId="0" borderId="0" xfId="1" applyNumberFormat="1" applyFont="1"/>
    <xf numFmtId="10" fontId="26" fillId="0" borderId="0" xfId="0" applyNumberFormat="1" applyFont="1" applyAlignment="1">
      <alignment vertical="center"/>
    </xf>
    <xf numFmtId="10" fontId="32" fillId="0" borderId="0" xfId="0" applyNumberFormat="1" applyFont="1" applyAlignment="1">
      <alignment vertical="center"/>
    </xf>
    <xf numFmtId="10" fontId="32" fillId="0" borderId="0" xfId="0" applyNumberFormat="1" applyFont="1" applyAlignment="1">
      <alignment vertical="center" shrinkToFit="1"/>
    </xf>
    <xf numFmtId="10" fontId="26" fillId="0" borderId="0" xfId="427" applyNumberFormat="1" applyFont="1"/>
    <xf numFmtId="10" fontId="32" fillId="0" borderId="0" xfId="427" applyNumberFormat="1" applyFont="1" applyAlignment="1">
      <alignment horizontal="center" vertical="center"/>
    </xf>
    <xf numFmtId="10" fontId="26" fillId="0" borderId="0" xfId="427" applyNumberFormat="1" applyFont="1" applyAlignment="1">
      <alignment vertical="center"/>
    </xf>
    <xf numFmtId="10" fontId="32" fillId="0" borderId="0" xfId="427" applyNumberFormat="1" applyFont="1" applyAlignment="1">
      <alignment vertical="center"/>
    </xf>
    <xf numFmtId="10" fontId="32" fillId="0" borderId="0" xfId="427" applyNumberFormat="1" applyFont="1" applyAlignment="1">
      <alignment vertical="center" shrinkToFit="1"/>
    </xf>
    <xf numFmtId="4" fontId="31" fillId="28" borderId="8" xfId="0" applyNumberFormat="1" applyFont="1" applyFill="1" applyBorder="1" applyAlignment="1">
      <alignment vertical="center"/>
    </xf>
    <xf numFmtId="10" fontId="31" fillId="0" borderId="2" xfId="0" applyNumberFormat="1" applyFont="1" applyBorder="1" applyAlignment="1">
      <alignment horizontal="center" vertical="center" shrinkToFit="1"/>
    </xf>
    <xf numFmtId="10" fontId="31" fillId="0" borderId="5" xfId="0" applyNumberFormat="1" applyFont="1" applyBorder="1" applyAlignment="1">
      <alignment horizontal="center" vertical="center" shrinkToFit="1"/>
    </xf>
    <xf numFmtId="10" fontId="31" fillId="0" borderId="7" xfId="0" applyNumberFormat="1" applyFont="1" applyBorder="1" applyAlignment="1">
      <alignment horizontal="center" vertical="center" shrinkToFit="1"/>
    </xf>
    <xf numFmtId="10" fontId="32" fillId="0" borderId="8" xfId="0" applyNumberFormat="1" applyFont="1" applyBorder="1" applyAlignment="1">
      <alignment vertical="center"/>
    </xf>
    <xf numFmtId="10" fontId="31" fillId="0" borderId="8" xfId="0" applyNumberFormat="1" applyFont="1" applyBorder="1" applyAlignment="1">
      <alignment vertical="center"/>
    </xf>
    <xf numFmtId="10" fontId="31" fillId="25" borderId="8" xfId="0" applyNumberFormat="1" applyFont="1" applyFill="1" applyBorder="1" applyAlignment="1">
      <alignment vertical="center"/>
    </xf>
    <xf numFmtId="10" fontId="31" fillId="0" borderId="2" xfId="1" applyNumberFormat="1" applyFont="1" applyBorder="1" applyAlignment="1">
      <alignment horizontal="center" vertical="center" shrinkToFit="1"/>
    </xf>
    <xf numFmtId="10" fontId="31" fillId="0" borderId="5" xfId="1" applyNumberFormat="1" applyFont="1" applyBorder="1" applyAlignment="1">
      <alignment horizontal="center" vertical="center" shrinkToFit="1"/>
    </xf>
    <xf numFmtId="10" fontId="31" fillId="0" borderId="7" xfId="1" applyNumberFormat="1" applyFont="1" applyBorder="1" applyAlignment="1">
      <alignment horizontal="center" vertical="center" shrinkToFit="1"/>
    </xf>
    <xf numFmtId="10" fontId="32" fillId="0" borderId="8" xfId="1" applyNumberFormat="1" applyFont="1" applyBorder="1" applyAlignment="1">
      <alignment vertical="center"/>
    </xf>
    <xf numFmtId="10" fontId="26" fillId="0" borderId="0" xfId="1" applyNumberFormat="1" applyFont="1" applyAlignment="1">
      <alignment vertical="center"/>
    </xf>
    <xf numFmtId="10" fontId="32" fillId="0" borderId="0" xfId="1" applyNumberFormat="1" applyFont="1" applyAlignment="1">
      <alignment vertical="center"/>
    </xf>
    <xf numFmtId="10" fontId="32" fillId="0" borderId="0" xfId="1" applyNumberFormat="1" applyFont="1" applyAlignment="1">
      <alignment vertical="center" shrinkToFit="1"/>
    </xf>
    <xf numFmtId="10" fontId="31" fillId="0" borderId="8" xfId="1" applyNumberFormat="1" applyFont="1" applyBorder="1" applyAlignment="1">
      <alignment vertical="center"/>
    </xf>
    <xf numFmtId="10" fontId="31" fillId="25" borderId="8" xfId="1" applyNumberFormat="1" applyFont="1" applyFill="1" applyBorder="1" applyAlignment="1">
      <alignment vertical="center"/>
    </xf>
    <xf numFmtId="10" fontId="31" fillId="28" borderId="8" xfId="1" applyNumberFormat="1" applyFont="1" applyFill="1" applyBorder="1" applyAlignment="1">
      <alignment vertical="center"/>
    </xf>
    <xf numFmtId="10" fontId="31" fillId="28" borderId="8" xfId="0" applyNumberFormat="1" applyFont="1" applyFill="1" applyBorder="1" applyAlignment="1">
      <alignment vertical="center"/>
    </xf>
    <xf numFmtId="10" fontId="32" fillId="25" borderId="8" xfId="1" applyNumberFormat="1" applyFont="1" applyFill="1" applyBorder="1" applyAlignment="1">
      <alignment vertical="center"/>
    </xf>
    <xf numFmtId="10" fontId="32" fillId="25" borderId="8" xfId="0" applyNumberFormat="1" applyFont="1" applyFill="1" applyBorder="1" applyAlignment="1">
      <alignment vertical="center"/>
    </xf>
    <xf numFmtId="10" fontId="32" fillId="28" borderId="8" xfId="1" applyNumberFormat="1" applyFont="1" applyFill="1" applyBorder="1" applyAlignment="1">
      <alignment vertical="center"/>
    </xf>
    <xf numFmtId="10" fontId="32" fillId="28" borderId="8" xfId="0" applyNumberFormat="1" applyFont="1" applyFill="1" applyBorder="1" applyAlignment="1">
      <alignment vertical="center"/>
    </xf>
    <xf numFmtId="4" fontId="27" fillId="0" borderId="0" xfId="0" applyNumberFormat="1" applyFont="1" applyAlignment="1">
      <alignment vertical="center"/>
    </xf>
    <xf numFmtId="0" fontId="32" fillId="25" borderId="8" xfId="0" applyFont="1" applyFill="1" applyBorder="1" applyAlignment="1">
      <alignment horizontal="right" vertical="top" wrapText="1"/>
    </xf>
    <xf numFmtId="4" fontId="26" fillId="25" borderId="8" xfId="0" applyNumberFormat="1" applyFont="1" applyFill="1" applyBorder="1" applyAlignment="1">
      <alignment vertical="center" wrapText="1"/>
    </xf>
    <xf numFmtId="0" fontId="32" fillId="28" borderId="8" xfId="0" applyFont="1" applyFill="1" applyBorder="1" applyAlignment="1">
      <alignment horizontal="right" vertical="top" wrapText="1"/>
    </xf>
    <xf numFmtId="10" fontId="27" fillId="0" borderId="2" xfId="0" applyNumberFormat="1" applyFont="1" applyBorder="1" applyAlignment="1">
      <alignment horizontal="center" vertical="center" shrinkToFit="1"/>
    </xf>
    <xf numFmtId="10" fontId="27" fillId="0" borderId="5" xfId="0" applyNumberFormat="1" applyFont="1" applyBorder="1" applyAlignment="1">
      <alignment horizontal="center" vertical="center" shrinkToFit="1"/>
    </xf>
    <xf numFmtId="10" fontId="27" fillId="0" borderId="7" xfId="0" applyNumberFormat="1" applyFont="1" applyBorder="1" applyAlignment="1">
      <alignment horizontal="center" vertical="center" shrinkToFit="1"/>
    </xf>
    <xf numFmtId="10" fontId="26" fillId="0" borderId="8" xfId="0" applyNumberFormat="1" applyFont="1" applyBorder="1" applyAlignment="1">
      <alignment vertical="center"/>
    </xf>
    <xf numFmtId="10" fontId="27" fillId="0" borderId="8" xfId="0" applyNumberFormat="1" applyFont="1" applyBorder="1" applyAlignment="1">
      <alignment vertical="center"/>
    </xf>
    <xf numFmtId="10" fontId="27" fillId="25" borderId="8" xfId="0" applyNumberFormat="1" applyFont="1" applyFill="1" applyBorder="1" applyAlignment="1">
      <alignment vertical="center"/>
    </xf>
    <xf numFmtId="10" fontId="27" fillId="28" borderId="8" xfId="0" applyNumberFormat="1" applyFont="1" applyFill="1" applyBorder="1" applyAlignment="1">
      <alignment vertical="center"/>
    </xf>
    <xf numFmtId="10" fontId="26" fillId="25" borderId="8" xfId="0" applyNumberFormat="1" applyFont="1" applyFill="1" applyBorder="1" applyAlignment="1">
      <alignment vertical="center"/>
    </xf>
    <xf numFmtId="10" fontId="39" fillId="0" borderId="0" xfId="0" applyNumberFormat="1" applyFont="1" applyAlignment="1">
      <alignment horizontal="center" vertical="center" shrinkToFit="1"/>
    </xf>
    <xf numFmtId="10" fontId="26" fillId="28" borderId="8" xfId="0" applyNumberFormat="1" applyFont="1" applyFill="1" applyBorder="1" applyAlignment="1">
      <alignment vertical="center"/>
    </xf>
    <xf numFmtId="10" fontId="26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4" fontId="27" fillId="0" borderId="8" xfId="0" applyNumberFormat="1" applyFont="1" applyBorder="1" applyAlignment="1">
      <alignment horizontal="center" vertical="center"/>
    </xf>
    <xf numFmtId="0" fontId="26" fillId="0" borderId="8" xfId="0" applyFont="1" applyBorder="1" applyAlignment="1">
      <alignment horizontal="left" vertical="top" wrapText="1"/>
    </xf>
    <xf numFmtId="0" fontId="26" fillId="0" borderId="8" xfId="0" applyFont="1" applyBorder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0" fontId="86" fillId="0" borderId="0" xfId="0" applyFont="1" applyAlignment="1" applyProtection="1">
      <alignment horizontal="center" vertical="center"/>
      <protection locked="0"/>
    </xf>
    <xf numFmtId="4" fontId="87" fillId="0" borderId="0" xfId="0" applyNumberFormat="1" applyFont="1" applyBorder="1" applyAlignment="1" applyProtection="1">
      <alignment vertical="center" wrapText="1"/>
      <protection locked="0"/>
    </xf>
    <xf numFmtId="0" fontId="88" fillId="0" borderId="0" xfId="0" applyFont="1" applyAlignment="1" applyProtection="1">
      <alignment vertical="center"/>
      <protection locked="0"/>
    </xf>
    <xf numFmtId="4" fontId="88" fillId="0" borderId="0" xfId="0" applyNumberFormat="1" applyFont="1" applyBorder="1" applyAlignment="1" applyProtection="1">
      <alignment horizontal="center" vertical="center"/>
      <protection locked="0"/>
    </xf>
    <xf numFmtId="4" fontId="89" fillId="0" borderId="0" xfId="0" applyNumberFormat="1" applyFont="1" applyBorder="1" applyAlignment="1" applyProtection="1">
      <alignment horizontal="center" vertical="center"/>
      <protection locked="0"/>
    </xf>
    <xf numFmtId="0" fontId="86" fillId="0" borderId="2" xfId="0" applyFont="1" applyFill="1" applyBorder="1" applyAlignment="1" applyProtection="1">
      <alignment horizontal="center" vertical="center"/>
      <protection locked="0"/>
    </xf>
    <xf numFmtId="0" fontId="86" fillId="0" borderId="2" xfId="0" applyFont="1" applyFill="1" applyBorder="1" applyAlignment="1" applyProtection="1">
      <alignment horizontal="center" vertical="center" wrapText="1"/>
      <protection locked="0"/>
    </xf>
    <xf numFmtId="0" fontId="88" fillId="0" borderId="2" xfId="0" applyFont="1" applyFill="1" applyBorder="1" applyAlignment="1" applyProtection="1">
      <alignment horizontal="center" vertical="center"/>
      <protection locked="0"/>
    </xf>
    <xf numFmtId="0" fontId="88" fillId="0" borderId="2" xfId="0" applyFont="1" applyFill="1" applyBorder="1" applyAlignment="1" applyProtection="1">
      <alignment horizontal="center" vertical="center" wrapText="1" shrinkToFit="1"/>
      <protection locked="0"/>
    </xf>
    <xf numFmtId="4" fontId="89" fillId="24" borderId="8" xfId="1" applyNumberFormat="1" applyFont="1" applyFill="1" applyBorder="1" applyAlignment="1" applyProtection="1">
      <alignment horizontal="center" vertical="center"/>
      <protection locked="0"/>
    </xf>
    <xf numFmtId="0" fontId="88" fillId="0" borderId="0" xfId="0" applyFont="1" applyFill="1" applyAlignment="1" applyProtection="1">
      <alignment horizontal="center" vertical="center"/>
      <protection locked="0"/>
    </xf>
    <xf numFmtId="0" fontId="86" fillId="0" borderId="5" xfId="0" applyFont="1" applyFill="1" applyBorder="1" applyAlignment="1" applyProtection="1">
      <alignment horizontal="center" vertical="top"/>
      <protection locked="0"/>
    </xf>
    <xf numFmtId="0" fontId="86" fillId="0" borderId="5" xfId="0" applyFont="1" applyFill="1" applyBorder="1" applyAlignment="1" applyProtection="1">
      <alignment horizontal="center" vertical="top" wrapText="1"/>
      <protection locked="0"/>
    </xf>
    <xf numFmtId="0" fontId="88" fillId="0" borderId="5" xfId="0" applyFont="1" applyFill="1" applyBorder="1" applyAlignment="1" applyProtection="1">
      <alignment horizontal="center" vertical="top"/>
      <protection locked="0"/>
    </xf>
    <xf numFmtId="0" fontId="88" fillId="0" borderId="5" xfId="0" applyFont="1" applyFill="1" applyBorder="1" applyAlignment="1" applyProtection="1">
      <alignment horizontal="center" vertical="top" wrapText="1" shrinkToFit="1"/>
      <protection locked="0"/>
    </xf>
    <xf numFmtId="4" fontId="88" fillId="29" borderId="8" xfId="328" applyNumberFormat="1" applyFont="1" applyFill="1" applyBorder="1" applyAlignment="1">
      <alignment horizontal="center" vertical="top" wrapText="1" shrinkToFit="1"/>
    </xf>
    <xf numFmtId="4" fontId="88" fillId="30" borderId="8" xfId="328" applyNumberFormat="1" applyFont="1" applyFill="1" applyBorder="1" applyAlignment="1">
      <alignment horizontal="center" vertical="top" wrapText="1" shrinkToFit="1"/>
    </xf>
    <xf numFmtId="4" fontId="88" fillId="26" borderId="8" xfId="328" applyNumberFormat="1" applyFont="1" applyFill="1" applyBorder="1" applyAlignment="1">
      <alignment horizontal="center" vertical="top" wrapText="1" shrinkToFit="1"/>
    </xf>
    <xf numFmtId="4" fontId="88" fillId="31" borderId="8" xfId="328" applyNumberFormat="1" applyFont="1" applyFill="1" applyBorder="1" applyAlignment="1">
      <alignment horizontal="center" vertical="top" wrapText="1" shrinkToFit="1"/>
    </xf>
    <xf numFmtId="4" fontId="88" fillId="32" borderId="8" xfId="328" applyNumberFormat="1" applyFont="1" applyFill="1" applyBorder="1" applyAlignment="1">
      <alignment horizontal="center" vertical="top" wrapText="1" shrinkToFit="1"/>
    </xf>
    <xf numFmtId="4" fontId="88" fillId="27" borderId="8" xfId="328" applyNumberFormat="1" applyFont="1" applyFill="1" applyBorder="1" applyAlignment="1">
      <alignment horizontal="center" vertical="top" wrapText="1" shrinkToFit="1"/>
    </xf>
    <xf numFmtId="4" fontId="88" fillId="33" borderId="8" xfId="328" applyNumberFormat="1" applyFont="1" applyFill="1" applyBorder="1" applyAlignment="1">
      <alignment horizontal="center" vertical="top" wrapText="1" shrinkToFit="1"/>
    </xf>
    <xf numFmtId="4" fontId="88" fillId="34" borderId="8" xfId="328" applyNumberFormat="1" applyFont="1" applyFill="1" applyBorder="1" applyAlignment="1">
      <alignment horizontal="center" vertical="top" wrapText="1" shrinkToFit="1"/>
    </xf>
    <xf numFmtId="0" fontId="88" fillId="0" borderId="0" xfId="0" applyFont="1" applyFill="1" applyAlignment="1" applyProtection="1">
      <alignment horizontal="center" vertical="top"/>
      <protection locked="0"/>
    </xf>
    <xf numFmtId="0" fontId="86" fillId="0" borderId="7" xfId="0" applyFont="1" applyFill="1" applyBorder="1" applyAlignment="1" applyProtection="1">
      <alignment horizontal="center" vertical="top"/>
      <protection locked="0"/>
    </xf>
    <xf numFmtId="0" fontId="90" fillId="0" borderId="7" xfId="428" applyFont="1" applyFill="1" applyBorder="1" applyAlignment="1" applyProtection="1">
      <alignment horizontal="center" vertical="top"/>
      <protection locked="0"/>
    </xf>
    <xf numFmtId="0" fontId="91" fillId="0" borderId="7" xfId="428" applyFont="1" applyFill="1" applyBorder="1" applyAlignment="1" applyProtection="1">
      <alignment horizontal="center" vertical="top"/>
      <protection locked="0"/>
    </xf>
    <xf numFmtId="0" fontId="91" fillId="0" borderId="7" xfId="428" applyFont="1" applyFill="1" applyBorder="1" applyAlignment="1" applyProtection="1">
      <alignment horizontal="center" vertical="top" wrapText="1" shrinkToFit="1"/>
      <protection locked="0"/>
    </xf>
    <xf numFmtId="0" fontId="88" fillId="0" borderId="0" xfId="0" applyFont="1" applyFill="1" applyAlignment="1" applyProtection="1">
      <alignment vertical="top"/>
      <protection locked="0"/>
    </xf>
    <xf numFmtId="0" fontId="86" fillId="0" borderId="8" xfId="0" applyFont="1" applyFill="1" applyBorder="1" applyAlignment="1" applyProtection="1">
      <alignment horizontal="center" vertical="top"/>
      <protection locked="0"/>
    </xf>
    <xf numFmtId="0" fontId="90" fillId="0" borderId="8" xfId="428" applyFont="1" applyFill="1" applyBorder="1" applyAlignment="1" applyProtection="1">
      <alignment horizontal="center" vertical="top" wrapText="1"/>
      <protection locked="0"/>
    </xf>
    <xf numFmtId="0" fontId="91" fillId="0" borderId="8" xfId="428" applyFont="1" applyFill="1" applyBorder="1" applyAlignment="1" applyProtection="1">
      <alignment vertical="top" wrapText="1"/>
      <protection locked="0"/>
    </xf>
    <xf numFmtId="1" fontId="91" fillId="0" borderId="8" xfId="428" applyNumberFormat="1" applyFont="1" applyFill="1" applyBorder="1" applyAlignment="1" applyProtection="1">
      <alignment vertical="top" wrapText="1"/>
      <protection locked="0"/>
    </xf>
    <xf numFmtId="49" fontId="92" fillId="0" borderId="3" xfId="428" applyNumberFormat="1" applyFont="1" applyFill="1" applyBorder="1" applyAlignment="1" applyProtection="1">
      <alignment horizontal="center" vertical="top" wrapText="1"/>
      <protection locked="0"/>
    </xf>
    <xf numFmtId="0" fontId="92" fillId="0" borderId="3" xfId="428" applyFont="1" applyFill="1" applyBorder="1" applyAlignment="1" applyProtection="1">
      <alignment horizontal="left" vertical="top" wrapText="1" shrinkToFit="1"/>
      <protection locked="0"/>
    </xf>
    <xf numFmtId="4" fontId="88" fillId="0" borderId="8" xfId="1" applyNumberFormat="1" applyFont="1" applyFill="1" applyBorder="1" applyAlignment="1" applyProtection="1">
      <alignment horizontal="right" vertical="top"/>
      <protection locked="0"/>
    </xf>
    <xf numFmtId="4" fontId="89" fillId="0" borderId="8" xfId="1" applyNumberFormat="1" applyFont="1" applyFill="1" applyBorder="1" applyAlignment="1" applyProtection="1">
      <alignment horizontal="right" vertical="top"/>
    </xf>
    <xf numFmtId="0" fontId="90" fillId="0" borderId="7" xfId="428" applyFont="1" applyFill="1" applyBorder="1" applyAlignment="1" applyProtection="1">
      <alignment horizontal="center" vertical="top" wrapText="1"/>
      <protection locked="0"/>
    </xf>
    <xf numFmtId="0" fontId="91" fillId="0" borderId="7" xfId="428" applyFont="1" applyFill="1" applyBorder="1" applyAlignment="1" applyProtection="1">
      <alignment vertical="top" wrapText="1"/>
      <protection locked="0"/>
    </xf>
    <xf numFmtId="1" fontId="91" fillId="0" borderId="7" xfId="428" applyNumberFormat="1" applyFont="1" applyFill="1" applyBorder="1" applyAlignment="1" applyProtection="1">
      <alignment vertical="top" wrapText="1"/>
      <protection locked="0"/>
    </xf>
    <xf numFmtId="0" fontId="93" fillId="0" borderId="7" xfId="428" applyFont="1" applyFill="1" applyBorder="1" applyAlignment="1" applyProtection="1">
      <alignment vertical="top" wrapText="1"/>
      <protection locked="0"/>
    </xf>
    <xf numFmtId="49" fontId="92" fillId="0" borderId="31" xfId="428" applyNumberFormat="1" applyFont="1" applyFill="1" applyBorder="1" applyAlignment="1" applyProtection="1">
      <alignment horizontal="center" vertical="top" wrapText="1"/>
      <protection locked="0"/>
    </xf>
    <xf numFmtId="0" fontId="92" fillId="0" borderId="31" xfId="428" applyFont="1" applyFill="1" applyBorder="1" applyAlignment="1" applyProtection="1">
      <alignment horizontal="left" vertical="top" wrapText="1" shrinkToFit="1"/>
      <protection locked="0"/>
    </xf>
    <xf numFmtId="0" fontId="88" fillId="0" borderId="8" xfId="0" applyFont="1" applyFill="1" applyBorder="1" applyAlignment="1" applyProtection="1">
      <alignment vertical="top" wrapText="1"/>
      <protection locked="0"/>
    </xf>
    <xf numFmtId="49" fontId="92" fillId="0" borderId="8" xfId="0" applyNumberFormat="1" applyFont="1" applyFill="1" applyBorder="1" applyAlignment="1" applyProtection="1">
      <alignment horizontal="center" vertical="top" wrapText="1"/>
      <protection locked="0"/>
    </xf>
    <xf numFmtId="0" fontId="92" fillId="0" borderId="8" xfId="0" applyFont="1" applyFill="1" applyBorder="1" applyAlignment="1" applyProtection="1">
      <alignment vertical="top" wrapText="1" shrinkToFit="1"/>
      <protection locked="0"/>
    </xf>
    <xf numFmtId="0" fontId="89" fillId="0" borderId="8" xfId="0" applyFont="1" applyFill="1" applyBorder="1" applyAlignment="1" applyProtection="1">
      <alignment horizontal="center" vertical="top"/>
      <protection locked="0"/>
    </xf>
    <xf numFmtId="4" fontId="89" fillId="35" borderId="8" xfId="1" applyNumberFormat="1" applyFont="1" applyFill="1" applyBorder="1" applyAlignment="1" applyProtection="1">
      <alignment horizontal="right" vertical="top"/>
    </xf>
    <xf numFmtId="0" fontId="89" fillId="0" borderId="0" xfId="0" applyFont="1" applyFill="1" applyAlignment="1" applyProtection="1">
      <alignment horizontal="left" vertical="top"/>
      <protection locked="0"/>
    </xf>
    <xf numFmtId="0" fontId="94" fillId="0" borderId="8" xfId="428" applyFont="1" applyFill="1" applyBorder="1" applyAlignment="1" applyProtection="1">
      <alignment horizontal="center" vertical="top" wrapText="1"/>
      <protection locked="0"/>
    </xf>
    <xf numFmtId="0" fontId="92" fillId="0" borderId="8" xfId="428" applyFont="1" applyFill="1" applyBorder="1" applyAlignment="1" applyProtection="1">
      <alignment vertical="top" wrapText="1"/>
      <protection locked="0"/>
    </xf>
    <xf numFmtId="0" fontId="93" fillId="0" borderId="8" xfId="428" applyFont="1" applyFill="1" applyBorder="1" applyAlignment="1" applyProtection="1">
      <alignment horizontal="left" vertical="top" wrapText="1"/>
      <protection locked="0"/>
    </xf>
    <xf numFmtId="0" fontId="93" fillId="0" borderId="0" xfId="0" applyFont="1" applyFill="1" applyAlignment="1" applyProtection="1">
      <alignment horizontal="left" vertical="top"/>
      <protection locked="0"/>
    </xf>
    <xf numFmtId="0" fontId="86" fillId="0" borderId="8" xfId="0" applyFont="1" applyBorder="1" applyAlignment="1" applyProtection="1">
      <alignment horizontal="center" vertical="top"/>
      <protection locked="0"/>
    </xf>
    <xf numFmtId="0" fontId="88" fillId="0" borderId="0" xfId="0" applyFont="1" applyAlignment="1" applyProtection="1">
      <alignment vertical="top"/>
      <protection locked="0"/>
    </xf>
    <xf numFmtId="4" fontId="88" fillId="0" borderId="8" xfId="1" applyNumberFormat="1" applyFont="1" applyBorder="1" applyAlignment="1" applyProtection="1">
      <alignment horizontal="right" vertical="top"/>
      <protection locked="0"/>
    </xf>
    <xf numFmtId="0" fontId="88" fillId="0" borderId="8" xfId="0" applyFont="1" applyBorder="1" applyAlignment="1" applyProtection="1">
      <alignment vertical="top" wrapText="1"/>
      <protection locked="0"/>
    </xf>
    <xf numFmtId="49" fontId="92" fillId="0" borderId="8" xfId="428" applyNumberFormat="1" applyFont="1" applyFill="1" applyBorder="1" applyAlignment="1" applyProtection="1">
      <alignment horizontal="center" vertical="top" wrapText="1"/>
      <protection locked="0"/>
    </xf>
    <xf numFmtId="0" fontId="92" fillId="0" borderId="8" xfId="428" applyFont="1" applyFill="1" applyBorder="1" applyAlignment="1" applyProtection="1">
      <alignment horizontal="left" vertical="top" wrapText="1" shrinkToFit="1"/>
      <protection locked="0"/>
    </xf>
    <xf numFmtId="0" fontId="93" fillId="0" borderId="8" xfId="0" applyFont="1" applyBorder="1" applyAlignment="1" applyProtection="1">
      <alignment vertical="top" wrapText="1"/>
      <protection locked="0"/>
    </xf>
    <xf numFmtId="49" fontId="92" fillId="36" borderId="3" xfId="428" applyNumberFormat="1" applyFont="1" applyFill="1" applyBorder="1" applyAlignment="1" applyProtection="1">
      <alignment horizontal="center" vertical="top" wrapText="1"/>
      <protection locked="0"/>
    </xf>
    <xf numFmtId="0" fontId="92" fillId="36" borderId="3" xfId="428" applyFont="1" applyFill="1" applyBorder="1" applyAlignment="1" applyProtection="1">
      <alignment horizontal="left" vertical="top" wrapText="1" shrinkToFit="1"/>
      <protection locked="0"/>
    </xf>
    <xf numFmtId="49" fontId="92" fillId="0" borderId="3" xfId="428" applyNumberFormat="1" applyFont="1" applyFill="1" applyBorder="1" applyAlignment="1" applyProtection="1">
      <alignment horizontal="center" vertical="top" shrinkToFit="1"/>
      <protection locked="0"/>
    </xf>
    <xf numFmtId="0" fontId="92" fillId="0" borderId="3" xfId="428" applyFont="1" applyFill="1" applyBorder="1" applyAlignment="1" applyProtection="1">
      <alignment horizontal="left" vertical="top" shrinkToFit="1"/>
      <protection locked="0"/>
    </xf>
    <xf numFmtId="49" fontId="92" fillId="0" borderId="8" xfId="428" applyNumberFormat="1" applyFont="1" applyFill="1" applyBorder="1" applyAlignment="1" applyProtection="1">
      <alignment horizontal="center" vertical="top" shrinkToFit="1"/>
      <protection locked="0"/>
    </xf>
    <xf numFmtId="0" fontId="92" fillId="0" borderId="8" xfId="428" applyFont="1" applyFill="1" applyBorder="1" applyAlignment="1" applyProtection="1">
      <alignment horizontal="left" vertical="top" shrinkToFit="1"/>
      <protection locked="0"/>
    </xf>
    <xf numFmtId="1" fontId="91" fillId="0" borderId="29" xfId="428" applyNumberFormat="1" applyFont="1" applyFill="1" applyBorder="1" applyAlignment="1" applyProtection="1">
      <alignment vertical="top" wrapText="1"/>
      <protection locked="0"/>
    </xf>
    <xf numFmtId="0" fontId="88" fillId="0" borderId="29" xfId="0" applyFont="1" applyFill="1" applyBorder="1" applyAlignment="1" applyProtection="1">
      <alignment vertical="top" wrapText="1"/>
      <protection locked="0"/>
    </xf>
    <xf numFmtId="49" fontId="92" fillId="36" borderId="28" xfId="0" applyNumberFormat="1" applyFont="1" applyFill="1" applyBorder="1" applyAlignment="1" applyProtection="1">
      <alignment horizontal="center" vertical="top" wrapText="1"/>
      <protection locked="0"/>
    </xf>
    <xf numFmtId="0" fontId="92" fillId="36" borderId="28" xfId="0" applyFont="1" applyFill="1" applyBorder="1" applyAlignment="1" applyProtection="1">
      <alignment vertical="top" wrapText="1" shrinkToFit="1"/>
      <protection locked="0"/>
    </xf>
    <xf numFmtId="0" fontId="88" fillId="0" borderId="8" xfId="0" applyFont="1" applyFill="1" applyBorder="1" applyAlignment="1" applyProtection="1">
      <alignment horizontal="center" vertical="top" wrapText="1"/>
      <protection locked="0"/>
    </xf>
    <xf numFmtId="0" fontId="92" fillId="0" borderId="8" xfId="0" applyFont="1" applyFill="1" applyBorder="1" applyAlignment="1" applyProtection="1">
      <alignment horizontal="left" vertical="top" wrapText="1" shrinkToFit="1"/>
      <protection locked="0"/>
    </xf>
    <xf numFmtId="4" fontId="89" fillId="35" borderId="8" xfId="1" applyNumberFormat="1" applyFont="1" applyFill="1" applyBorder="1" applyAlignment="1" applyProtection="1">
      <alignment horizontal="right" vertical="top"/>
      <protection locked="0"/>
    </xf>
    <xf numFmtId="49" fontId="91" fillId="37" borderId="8" xfId="429" applyNumberFormat="1" applyFont="1" applyFill="1" applyBorder="1" applyAlignment="1">
      <alignment horizontal="center"/>
    </xf>
    <xf numFmtId="0" fontId="91" fillId="37" borderId="8" xfId="429" applyFont="1" applyFill="1" applyBorder="1" applyAlignment="1">
      <alignment shrinkToFit="1"/>
    </xf>
    <xf numFmtId="0" fontId="89" fillId="0" borderId="0" xfId="0" applyFont="1" applyFill="1" applyAlignment="1" applyProtection="1">
      <alignment horizontal="center" vertical="top"/>
      <protection locked="0"/>
    </xf>
    <xf numFmtId="0" fontId="89" fillId="0" borderId="0" xfId="0" applyFont="1" applyFill="1" applyAlignment="1" applyProtection="1">
      <alignment vertical="top"/>
      <protection locked="0"/>
    </xf>
    <xf numFmtId="0" fontId="89" fillId="35" borderId="8" xfId="0" applyFont="1" applyFill="1" applyBorder="1" applyAlignment="1" applyProtection="1">
      <alignment vertical="top" wrapText="1"/>
      <protection locked="0"/>
    </xf>
    <xf numFmtId="0" fontId="89" fillId="35" borderId="28" xfId="0" applyFont="1" applyFill="1" applyBorder="1" applyAlignment="1" applyProtection="1">
      <alignment vertical="top" wrapText="1" shrinkToFit="1"/>
      <protection locked="0"/>
    </xf>
    <xf numFmtId="0" fontId="89" fillId="35" borderId="8" xfId="0" applyFont="1" applyFill="1" applyBorder="1" applyAlignment="1" applyProtection="1">
      <alignment horizontal="left" vertical="top" wrapText="1"/>
      <protection locked="0"/>
    </xf>
    <xf numFmtId="0" fontId="89" fillId="35" borderId="3" xfId="0" applyFont="1" applyFill="1" applyBorder="1" applyAlignment="1" applyProtection="1">
      <alignment horizontal="left" vertical="top" wrapText="1" shrinkToFit="1"/>
      <protection locked="0"/>
    </xf>
    <xf numFmtId="0" fontId="86" fillId="0" borderId="0" xfId="0" applyFont="1" applyAlignment="1" applyProtection="1">
      <alignment horizontal="center" vertical="top"/>
      <protection locked="0"/>
    </xf>
    <xf numFmtId="4" fontId="89" fillId="0" borderId="8" xfId="1" applyNumberFormat="1" applyFont="1" applyBorder="1" applyAlignment="1" applyProtection="1">
      <alignment horizontal="right" vertical="top"/>
    </xf>
    <xf numFmtId="0" fontId="86" fillId="0" borderId="8" xfId="0" applyFont="1" applyFill="1" applyBorder="1" applyAlignment="1" applyProtection="1">
      <alignment horizontal="center" vertical="top" wrapText="1"/>
      <protection locked="0"/>
    </xf>
    <xf numFmtId="0" fontId="86" fillId="0" borderId="0" xfId="0" applyFont="1" applyFill="1" applyAlignment="1" applyProtection="1">
      <alignment horizontal="center" vertical="top"/>
      <protection locked="0"/>
    </xf>
    <xf numFmtId="0" fontId="88" fillId="0" borderId="8" xfId="0" applyFont="1" applyFill="1" applyBorder="1" applyAlignment="1" applyProtection="1">
      <alignment vertical="top" shrinkToFit="1"/>
      <protection locked="0"/>
    </xf>
    <xf numFmtId="49" fontId="92" fillId="0" borderId="8" xfId="137" applyNumberFormat="1" applyFont="1" applyFill="1" applyBorder="1" applyAlignment="1">
      <alignment horizontal="center" vertical="top" shrinkToFit="1"/>
    </xf>
    <xf numFmtId="0" fontId="92" fillId="0" borderId="8" xfId="137" applyFont="1" applyFill="1" applyBorder="1" applyAlignment="1">
      <alignment vertical="top" shrinkToFit="1"/>
    </xf>
    <xf numFmtId="49" fontId="92" fillId="36" borderId="8" xfId="137" applyNumberFormat="1" applyFont="1" applyFill="1" applyBorder="1" applyAlignment="1">
      <alignment horizontal="center" vertical="top" shrinkToFit="1"/>
    </xf>
    <xf numFmtId="0" fontId="92" fillId="36" borderId="8" xfId="137" applyFont="1" applyFill="1" applyBorder="1" applyAlignment="1">
      <alignment vertical="top" shrinkToFit="1"/>
    </xf>
    <xf numFmtId="0" fontId="89" fillId="0" borderId="0" xfId="0" applyFont="1" applyAlignment="1" applyProtection="1">
      <alignment horizontal="center" vertical="top"/>
      <protection locked="0"/>
    </xf>
    <xf numFmtId="0" fontId="89" fillId="38" borderId="8" xfId="0" applyFont="1" applyFill="1" applyBorder="1" applyAlignment="1" applyProtection="1">
      <alignment horizontal="center" vertical="top" wrapText="1"/>
      <protection locked="0"/>
    </xf>
    <xf numFmtId="4" fontId="89" fillId="38" borderId="8" xfId="1" applyNumberFormat="1" applyFont="1" applyFill="1" applyBorder="1" applyAlignment="1" applyProtection="1">
      <alignment horizontal="right" vertical="top"/>
    </xf>
    <xf numFmtId="0" fontId="89" fillId="0" borderId="0" xfId="0" applyFont="1" applyAlignment="1" applyProtection="1">
      <alignment vertical="top"/>
      <protection locked="0"/>
    </xf>
    <xf numFmtId="49" fontId="92" fillId="0" borderId="8" xfId="430" applyNumberFormat="1" applyFont="1" applyFill="1" applyBorder="1" applyAlignment="1">
      <alignment horizontal="center" vertical="top" shrinkToFit="1"/>
    </xf>
    <xf numFmtId="0" fontId="92" fillId="0" borderId="8" xfId="430" applyFont="1" applyFill="1" applyBorder="1" applyAlignment="1">
      <alignment vertical="top" shrinkToFit="1"/>
    </xf>
    <xf numFmtId="0" fontId="92" fillId="0" borderId="8" xfId="137" applyFont="1" applyFill="1" applyBorder="1" applyAlignment="1">
      <alignment horizontal="left" vertical="top" shrinkToFit="1"/>
    </xf>
    <xf numFmtId="49" fontId="92" fillId="0" borderId="8" xfId="0" applyNumberFormat="1" applyFont="1" applyFill="1" applyBorder="1" applyAlignment="1">
      <alignment horizontal="center" vertical="top" shrinkToFit="1"/>
    </xf>
    <xf numFmtId="0" fontId="92" fillId="0" borderId="8" xfId="0" applyFont="1" applyFill="1" applyBorder="1" applyAlignment="1">
      <alignment vertical="top" shrinkToFit="1"/>
    </xf>
    <xf numFmtId="0" fontId="86" fillId="38" borderId="8" xfId="0" applyFont="1" applyFill="1" applyBorder="1" applyAlignment="1" applyProtection="1">
      <alignment horizontal="center" vertical="top" wrapText="1"/>
      <protection locked="0"/>
    </xf>
    <xf numFmtId="0" fontId="88" fillId="0" borderId="8" xfId="0" applyFont="1" applyBorder="1" applyAlignment="1" applyProtection="1">
      <alignment vertical="top" shrinkToFit="1"/>
      <protection locked="0"/>
    </xf>
    <xf numFmtId="49" fontId="93" fillId="0" borderId="8" xfId="431" applyNumberFormat="1" applyFont="1" applyFill="1" applyBorder="1" applyAlignment="1" applyProtection="1">
      <alignment horizontal="center" vertical="top" shrinkToFit="1"/>
      <protection locked="0"/>
    </xf>
    <xf numFmtId="0" fontId="93" fillId="0" borderId="8" xfId="431" applyFont="1" applyFill="1" applyBorder="1" applyAlignment="1" applyProtection="1">
      <alignment horizontal="left" vertical="top" shrinkToFit="1"/>
      <protection locked="0"/>
    </xf>
    <xf numFmtId="4" fontId="93" fillId="0" borderId="8" xfId="1" applyNumberFormat="1" applyFont="1" applyBorder="1" applyAlignment="1" applyProtection="1">
      <alignment horizontal="right" vertical="top"/>
      <protection locked="0"/>
    </xf>
    <xf numFmtId="0" fontId="94" fillId="0" borderId="0" xfId="0" applyFont="1" applyAlignment="1" applyProtection="1">
      <alignment horizontal="center" vertical="top"/>
      <protection locked="0"/>
    </xf>
    <xf numFmtId="0" fontId="94" fillId="0" borderId="8" xfId="0" applyFont="1" applyFill="1" applyBorder="1" applyAlignment="1" applyProtection="1">
      <alignment horizontal="center" vertical="top" wrapText="1"/>
      <protection locked="0"/>
    </xf>
    <xf numFmtId="0" fontId="92" fillId="0" borderId="8" xfId="0" applyFont="1" applyFill="1" applyBorder="1" applyAlignment="1" applyProtection="1">
      <alignment vertical="top" shrinkToFit="1"/>
      <protection locked="0"/>
    </xf>
    <xf numFmtId="0" fontId="92" fillId="0" borderId="8" xfId="0" applyFont="1" applyBorder="1" applyAlignment="1" applyProtection="1">
      <alignment vertical="top" shrinkToFit="1"/>
      <protection locked="0"/>
    </xf>
    <xf numFmtId="49" fontId="92" fillId="0" borderId="8" xfId="431" applyNumberFormat="1" applyFont="1" applyFill="1" applyBorder="1" applyAlignment="1" applyProtection="1">
      <alignment horizontal="center" vertical="top" shrinkToFit="1"/>
      <protection locked="0"/>
    </xf>
    <xf numFmtId="0" fontId="92" fillId="0" borderId="8" xfId="431" applyFont="1" applyFill="1" applyBorder="1" applyAlignment="1" applyProtection="1">
      <alignment horizontal="left" vertical="top" shrinkToFit="1"/>
      <protection locked="0"/>
    </xf>
    <xf numFmtId="4" fontId="92" fillId="0" borderId="8" xfId="1" applyNumberFormat="1" applyFont="1" applyBorder="1" applyAlignment="1" applyProtection="1">
      <alignment horizontal="right" vertical="top"/>
      <protection locked="0"/>
    </xf>
    <xf numFmtId="0" fontId="92" fillId="0" borderId="0" xfId="0" applyFont="1" applyAlignment="1" applyProtection="1">
      <alignment vertical="top"/>
      <protection locked="0"/>
    </xf>
    <xf numFmtId="0" fontId="89" fillId="35" borderId="0" xfId="0" applyFont="1" applyFill="1" applyAlignment="1" applyProtection="1">
      <alignment horizontal="center" vertical="top"/>
      <protection locked="0"/>
    </xf>
    <xf numFmtId="0" fontId="89" fillId="35" borderId="8" xfId="0" applyFont="1" applyFill="1" applyBorder="1" applyAlignment="1" applyProtection="1">
      <alignment horizontal="center" vertical="top" wrapText="1"/>
      <protection locked="0"/>
    </xf>
    <xf numFmtId="0" fontId="89" fillId="35" borderId="3" xfId="0" applyFont="1" applyFill="1" applyBorder="1" applyAlignment="1" applyProtection="1">
      <alignment horizontal="left" vertical="top" shrinkToFit="1"/>
      <protection locked="0"/>
    </xf>
    <xf numFmtId="0" fontId="89" fillId="35" borderId="29" xfId="0" applyFont="1" applyFill="1" applyBorder="1" applyAlignment="1" applyProtection="1">
      <alignment horizontal="left" vertical="top" shrinkToFit="1"/>
      <protection locked="0"/>
    </xf>
    <xf numFmtId="0" fontId="89" fillId="35" borderId="0" xfId="0" applyFont="1" applyFill="1" applyAlignment="1" applyProtection="1">
      <alignment horizontal="center" vertical="top" shrinkToFit="1"/>
      <protection locked="0"/>
    </xf>
    <xf numFmtId="0" fontId="89" fillId="35" borderId="0" xfId="0" applyFont="1" applyFill="1" applyAlignment="1" applyProtection="1">
      <alignment vertical="top" shrinkToFit="1"/>
      <protection locked="0"/>
    </xf>
    <xf numFmtId="0" fontId="89" fillId="35" borderId="0" xfId="0" applyFont="1" applyFill="1" applyAlignment="1" applyProtection="1">
      <alignment vertical="top"/>
      <protection locked="0"/>
    </xf>
    <xf numFmtId="0" fontId="89" fillId="0" borderId="8" xfId="0" applyFont="1" applyFill="1" applyBorder="1" applyAlignment="1" applyProtection="1">
      <alignment horizontal="center" vertical="top" wrapText="1"/>
      <protection locked="0"/>
    </xf>
    <xf numFmtId="0" fontId="93" fillId="0" borderId="8" xfId="0" applyFont="1" applyFill="1" applyBorder="1" applyAlignment="1" applyProtection="1">
      <alignment vertical="top" shrinkToFit="1"/>
      <protection locked="0"/>
    </xf>
    <xf numFmtId="4" fontId="93" fillId="0" borderId="8" xfId="1" applyNumberFormat="1" applyFont="1" applyFill="1" applyBorder="1" applyAlignment="1" applyProtection="1">
      <alignment horizontal="right" vertical="top"/>
      <protection locked="0"/>
    </xf>
    <xf numFmtId="0" fontId="93" fillId="0" borderId="0" xfId="0" applyFont="1" applyFill="1" applyAlignment="1" applyProtection="1">
      <alignment vertical="top"/>
      <protection locked="0"/>
    </xf>
    <xf numFmtId="0" fontId="89" fillId="0" borderId="29" xfId="0" applyFont="1" applyFill="1" applyBorder="1" applyAlignment="1" applyProtection="1">
      <alignment horizontal="left" vertical="top" shrinkToFit="1"/>
      <protection locked="0"/>
    </xf>
    <xf numFmtId="0" fontId="86" fillId="0" borderId="8" xfId="0" applyFont="1" applyBorder="1" applyAlignment="1" applyProtection="1">
      <alignment vertical="top"/>
      <protection locked="0"/>
    </xf>
    <xf numFmtId="49" fontId="88" fillId="0" borderId="8" xfId="431" applyNumberFormat="1" applyFont="1" applyFill="1" applyBorder="1" applyAlignment="1" applyProtection="1">
      <alignment horizontal="center" vertical="top" shrinkToFit="1"/>
      <protection locked="0"/>
    </xf>
    <xf numFmtId="0" fontId="88" fillId="0" borderId="8" xfId="431" applyFont="1" applyFill="1" applyBorder="1" applyAlignment="1" applyProtection="1">
      <alignment horizontal="left" vertical="top" shrinkToFit="1"/>
      <protection locked="0"/>
    </xf>
    <xf numFmtId="4" fontId="86" fillId="0" borderId="8" xfId="1" applyNumberFormat="1" applyFont="1" applyFill="1" applyBorder="1" applyAlignment="1" applyProtection="1">
      <alignment horizontal="right" vertical="top"/>
    </xf>
    <xf numFmtId="0" fontId="89" fillId="0" borderId="28" xfId="0" applyFont="1" applyBorder="1" applyAlignment="1" applyProtection="1">
      <alignment vertical="top" wrapText="1" shrinkToFit="1"/>
      <protection locked="0"/>
    </xf>
    <xf numFmtId="0" fontId="89" fillId="0" borderId="0" xfId="0" applyFont="1" applyAlignment="1" applyProtection="1">
      <alignment horizontal="right" vertical="center"/>
      <protection locked="0"/>
    </xf>
    <xf numFmtId="0" fontId="89" fillId="0" borderId="8" xfId="0" applyFont="1" applyFill="1" applyBorder="1" applyAlignment="1" applyProtection="1">
      <alignment horizontal="right" vertical="top" wrapText="1"/>
      <protection locked="0"/>
    </xf>
    <xf numFmtId="4" fontId="89" fillId="0" borderId="8" xfId="1" applyNumberFormat="1" applyFont="1" applyBorder="1" applyAlignment="1" applyProtection="1">
      <alignment horizontal="right" vertical="top"/>
      <protection locked="0"/>
    </xf>
    <xf numFmtId="0" fontId="86" fillId="0" borderId="0" xfId="0" applyFont="1" applyFill="1" applyAlignment="1" applyProtection="1">
      <alignment horizontal="center" vertical="top" wrapText="1"/>
      <protection locked="0"/>
    </xf>
    <xf numFmtId="0" fontId="88" fillId="0" borderId="0" xfId="0" applyFont="1" applyFill="1" applyAlignment="1" applyProtection="1">
      <alignment vertical="top" wrapText="1"/>
      <protection locked="0"/>
    </xf>
    <xf numFmtId="0" fontId="88" fillId="0" borderId="0" xfId="0" applyFont="1" applyFill="1" applyAlignment="1" applyProtection="1">
      <alignment horizontal="center" vertical="top" wrapText="1"/>
      <protection locked="0"/>
    </xf>
    <xf numFmtId="0" fontId="88" fillId="0" borderId="0" xfId="0" applyFont="1" applyAlignment="1" applyProtection="1">
      <alignment vertical="top" wrapText="1"/>
      <protection locked="0"/>
    </xf>
    <xf numFmtId="0" fontId="88" fillId="0" borderId="0" xfId="0" applyFont="1" applyAlignment="1" applyProtection="1">
      <alignment horizontal="center" vertical="center"/>
      <protection locked="0"/>
    </xf>
    <xf numFmtId="0" fontId="88" fillId="0" borderId="0" xfId="0" applyFont="1" applyAlignment="1" applyProtection="1">
      <alignment horizontal="left" vertical="center" wrapText="1" shrinkToFit="1"/>
      <protection locked="0"/>
    </xf>
    <xf numFmtId="4" fontId="88" fillId="0" borderId="0" xfId="1" applyNumberFormat="1" applyFont="1" applyAlignment="1" applyProtection="1">
      <alignment horizontal="center" vertical="top"/>
      <protection locked="0"/>
    </xf>
    <xf numFmtId="4" fontId="89" fillId="0" borderId="0" xfId="1" applyNumberFormat="1" applyFont="1" applyAlignment="1" applyProtection="1">
      <alignment horizontal="center" vertical="top"/>
      <protection locked="0"/>
    </xf>
    <xf numFmtId="0" fontId="86" fillId="0" borderId="0" xfId="0" applyFont="1" applyFill="1" applyAlignment="1" applyProtection="1">
      <alignment horizontal="center" vertical="center"/>
      <protection locked="0"/>
    </xf>
    <xf numFmtId="0" fontId="88" fillId="0" borderId="0" xfId="0" applyFont="1" applyFill="1" applyAlignment="1" applyProtection="1">
      <alignment vertical="center"/>
      <protection locked="0"/>
    </xf>
    <xf numFmtId="4" fontId="88" fillId="0" borderId="0" xfId="0" applyNumberFormat="1" applyFont="1" applyAlignment="1" applyProtection="1">
      <alignment horizontal="center" vertical="center"/>
      <protection locked="0"/>
    </xf>
    <xf numFmtId="4" fontId="89" fillId="0" borderId="0" xfId="0" applyNumberFormat="1" applyFont="1" applyAlignment="1" applyProtection="1">
      <alignment horizontal="center" vertical="center"/>
      <protection locked="0"/>
    </xf>
    <xf numFmtId="0" fontId="88" fillId="0" borderId="7" xfId="0" applyFont="1" applyFill="1" applyBorder="1" applyAlignment="1" applyProtection="1">
      <alignment horizontal="left" vertical="top" shrinkToFit="1"/>
      <protection locked="0"/>
    </xf>
    <xf numFmtId="4" fontId="88" fillId="32" borderId="8" xfId="328" applyNumberFormat="1" applyFont="1" applyFill="1" applyBorder="1" applyAlignment="1">
      <alignment horizontal="center" vertical="center"/>
    </xf>
    <xf numFmtId="4" fontId="88" fillId="27" borderId="8" xfId="328" applyNumberFormat="1" applyFont="1" applyFill="1" applyBorder="1" applyAlignment="1">
      <alignment horizontal="center" vertical="center"/>
    </xf>
    <xf numFmtId="4" fontId="88" fillId="33" borderId="8" xfId="328" applyNumberFormat="1" applyFont="1" applyFill="1" applyBorder="1" applyAlignment="1">
      <alignment horizontal="center" vertical="center"/>
    </xf>
    <xf numFmtId="4" fontId="88" fillId="34" borderId="8" xfId="328" applyNumberFormat="1" applyFont="1" applyFill="1" applyBorder="1" applyAlignment="1">
      <alignment horizontal="center" vertical="center"/>
    </xf>
    <xf numFmtId="4" fontId="88" fillId="29" borderId="8" xfId="328" applyNumberFormat="1" applyFont="1" applyFill="1" applyBorder="1" applyAlignment="1">
      <alignment horizontal="center" vertical="center"/>
    </xf>
    <xf numFmtId="4" fontId="88" fillId="30" borderId="8" xfId="328" applyNumberFormat="1" applyFont="1" applyFill="1" applyBorder="1" applyAlignment="1">
      <alignment horizontal="center" vertical="center"/>
    </xf>
    <xf numFmtId="4" fontId="88" fillId="26" borderId="8" xfId="328" applyNumberFormat="1" applyFont="1" applyFill="1" applyBorder="1" applyAlignment="1">
      <alignment horizontal="center" vertical="center"/>
    </xf>
    <xf numFmtId="4" fontId="88" fillId="31" borderId="8" xfId="328" applyNumberFormat="1" applyFont="1" applyFill="1" applyBorder="1" applyAlignment="1">
      <alignment horizontal="center" vertical="center"/>
    </xf>
    <xf numFmtId="188" fontId="88" fillId="0" borderId="8" xfId="1" applyNumberFormat="1" applyFont="1" applyFill="1" applyBorder="1" applyAlignment="1" applyProtection="1">
      <alignment horizontal="right" vertical="top"/>
      <protection locked="0"/>
    </xf>
    <xf numFmtId="188" fontId="88" fillId="0" borderId="7" xfId="1" applyNumberFormat="1" applyFont="1" applyFill="1" applyBorder="1" applyAlignment="1" applyProtection="1">
      <alignment horizontal="right" vertical="top"/>
      <protection locked="0"/>
    </xf>
    <xf numFmtId="188" fontId="92" fillId="0" borderId="8" xfId="1" applyNumberFormat="1" applyFont="1" applyFill="1" applyBorder="1" applyAlignment="1" applyProtection="1">
      <alignment horizontal="right" vertical="top"/>
      <protection locked="0"/>
    </xf>
    <xf numFmtId="188" fontId="88" fillId="0" borderId="8" xfId="1" applyNumberFormat="1" applyFont="1" applyFill="1" applyBorder="1"/>
    <xf numFmtId="188" fontId="88" fillId="0" borderId="8" xfId="1" applyNumberFormat="1" applyFont="1" applyFill="1" applyBorder="1" applyAlignment="1" applyProtection="1">
      <alignment vertical="center"/>
    </xf>
    <xf numFmtId="188" fontId="88" fillId="0" borderId="8" xfId="1" applyNumberFormat="1" applyFont="1" applyBorder="1" applyAlignment="1" applyProtection="1">
      <alignment horizontal="right" vertical="top"/>
      <protection locked="0"/>
    </xf>
    <xf numFmtId="188" fontId="26" fillId="0" borderId="8" xfId="0" applyNumberFormat="1" applyFont="1" applyBorder="1" applyAlignment="1">
      <alignment horizontal="right" vertical="center" wrapText="1"/>
    </xf>
    <xf numFmtId="188" fontId="27" fillId="0" borderId="8" xfId="0" applyNumberFormat="1" applyFont="1" applyBorder="1" applyAlignment="1">
      <alignment horizontal="right" vertical="center" wrapText="1"/>
    </xf>
    <xf numFmtId="188" fontId="27" fillId="25" borderId="8" xfId="0" applyNumberFormat="1" applyFont="1" applyFill="1" applyBorder="1" applyAlignment="1">
      <alignment horizontal="right" vertical="center" wrapText="1"/>
    </xf>
    <xf numFmtId="188" fontId="31" fillId="25" borderId="8" xfId="0" applyNumberFormat="1" applyFont="1" applyFill="1" applyBorder="1" applyAlignment="1">
      <alignment vertical="center" wrapText="1"/>
    </xf>
    <xf numFmtId="188" fontId="31" fillId="25" borderId="8" xfId="1" applyNumberFormat="1" applyFont="1" applyFill="1" applyBorder="1" applyAlignment="1">
      <alignment vertical="center" wrapText="1"/>
    </xf>
    <xf numFmtId="188" fontId="27" fillId="28" borderId="8" xfId="1" applyNumberFormat="1" applyFont="1" applyFill="1" applyBorder="1" applyAlignment="1">
      <alignment horizontal="right" vertical="center" wrapText="1"/>
    </xf>
    <xf numFmtId="188" fontId="31" fillId="28" borderId="8" xfId="0" applyNumberFormat="1" applyFont="1" applyFill="1" applyBorder="1" applyAlignment="1">
      <alignment vertical="center" wrapText="1"/>
    </xf>
    <xf numFmtId="188" fontId="31" fillId="28" borderId="8" xfId="1" applyNumberFormat="1" applyFont="1" applyFill="1" applyBorder="1" applyAlignment="1">
      <alignment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shrinkToFit="1"/>
    </xf>
    <xf numFmtId="0" fontId="26" fillId="0" borderId="8" xfId="0" applyFont="1" applyBorder="1" applyAlignment="1">
      <alignment horizontal="left" vertical="top" wrapText="1"/>
    </xf>
    <xf numFmtId="4" fontId="26" fillId="0" borderId="0" xfId="0" applyNumberFormat="1" applyFont="1" applyAlignment="1">
      <alignment horizontal="left" vertical="center" wrapText="1"/>
    </xf>
    <xf numFmtId="4" fontId="26" fillId="0" borderId="0" xfId="0" applyNumberFormat="1" applyFont="1" applyAlignment="1">
      <alignment horizontal="left" vertical="center"/>
    </xf>
    <xf numFmtId="0" fontId="26" fillId="0" borderId="8" xfId="0" applyFont="1" applyBorder="1" applyAlignment="1">
      <alignment horizontal="left" vertical="center" wrapText="1"/>
    </xf>
    <xf numFmtId="0" fontId="31" fillId="0" borderId="18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left" wrapText="1" indent="1"/>
    </xf>
    <xf numFmtId="0" fontId="26" fillId="0" borderId="0" xfId="0" applyFont="1" applyBorder="1" applyAlignment="1">
      <alignment horizontal="left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7" fillId="0" borderId="3" xfId="0" applyFont="1" applyBorder="1" applyAlignment="1">
      <alignment horizontal="left" vertical="center" wrapText="1"/>
    </xf>
    <xf numFmtId="0" fontId="27" fillId="0" borderId="29" xfId="0" applyFont="1" applyBorder="1" applyAlignment="1">
      <alignment horizontal="left" vertical="center" wrapText="1"/>
    </xf>
    <xf numFmtId="0" fontId="27" fillId="0" borderId="28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0" fontId="26" fillId="0" borderId="0" xfId="0" applyFont="1" applyAlignment="1" applyProtection="1">
      <alignment horizontal="left" vertical="center" shrinkToFit="1"/>
      <protection locked="0"/>
    </xf>
    <xf numFmtId="0" fontId="31" fillId="0" borderId="31" xfId="0" applyFont="1" applyFill="1" applyBorder="1" applyAlignment="1">
      <alignment horizontal="center" vertical="center" shrinkToFit="1"/>
    </xf>
    <xf numFmtId="0" fontId="31" fillId="0" borderId="35" xfId="0" applyFont="1" applyFill="1" applyBorder="1" applyAlignment="1">
      <alignment horizontal="center" vertical="center" shrinkToFit="1"/>
    </xf>
    <xf numFmtId="0" fontId="31" fillId="0" borderId="32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27" fillId="0" borderId="0" xfId="2" applyFont="1" applyAlignment="1">
      <alignment horizontal="center" vertical="center" wrapText="1"/>
    </xf>
    <xf numFmtId="0" fontId="37" fillId="0" borderId="0" xfId="0" applyFont="1" applyAlignment="1">
      <alignment horizontal="center" vertical="center" shrinkToFit="1"/>
    </xf>
    <xf numFmtId="0" fontId="37" fillId="0" borderId="0" xfId="0" applyFont="1" applyAlignment="1">
      <alignment horizontal="center" vertical="center"/>
    </xf>
    <xf numFmtId="0" fontId="36" fillId="0" borderId="0" xfId="2" applyFont="1" applyAlignment="1">
      <alignment horizontal="center" vertical="center" wrapText="1"/>
    </xf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38" fillId="0" borderId="0" xfId="0" applyFont="1" applyFill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shrinkToFit="1"/>
    </xf>
    <xf numFmtId="0" fontId="40" fillId="0" borderId="0" xfId="0" applyFont="1" applyFill="1" applyAlignment="1">
      <alignment horizontal="center" vertical="center" wrapText="1"/>
    </xf>
    <xf numFmtId="0" fontId="27" fillId="0" borderId="18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89" fillId="38" borderId="3" xfId="0" applyFont="1" applyFill="1" applyBorder="1" applyAlignment="1" applyProtection="1">
      <alignment horizontal="left" vertical="top" shrinkToFit="1"/>
      <protection locked="0"/>
    </xf>
    <xf numFmtId="0" fontId="89" fillId="38" borderId="29" xfId="0" applyFont="1" applyFill="1" applyBorder="1" applyAlignment="1" applyProtection="1">
      <alignment horizontal="left" vertical="top" shrinkToFit="1"/>
      <protection locked="0"/>
    </xf>
    <xf numFmtId="0" fontId="89" fillId="38" borderId="28" xfId="0" applyFont="1" applyFill="1" applyBorder="1" applyAlignment="1" applyProtection="1">
      <alignment horizontal="left" vertical="top" shrinkToFit="1"/>
      <protection locked="0"/>
    </xf>
    <xf numFmtId="0" fontId="88" fillId="0" borderId="2" xfId="0" applyFont="1" applyFill="1" applyBorder="1" applyAlignment="1" applyProtection="1">
      <alignment horizontal="left" vertical="top" shrinkToFit="1"/>
      <protection locked="0"/>
    </xf>
    <xf numFmtId="0" fontId="88" fillId="0" borderId="5" xfId="0" applyFont="1" applyFill="1" applyBorder="1" applyAlignment="1" applyProtection="1">
      <alignment horizontal="left" vertical="top" shrinkToFit="1"/>
      <protection locked="0"/>
    </xf>
    <xf numFmtId="0" fontId="88" fillId="0" borderId="7" xfId="0" applyFont="1" applyFill="1" applyBorder="1" applyAlignment="1" applyProtection="1">
      <alignment horizontal="left" vertical="top" shrinkToFit="1"/>
      <protection locked="0"/>
    </xf>
    <xf numFmtId="0" fontId="89" fillId="0" borderId="3" xfId="0" applyFont="1" applyBorder="1" applyAlignment="1" applyProtection="1">
      <alignment horizontal="left" vertical="top" wrapText="1"/>
      <protection locked="0"/>
    </xf>
    <xf numFmtId="0" fontId="89" fillId="0" borderId="29" xfId="0" applyFont="1" applyBorder="1" applyAlignment="1" applyProtection="1">
      <alignment horizontal="left" vertical="top" wrapText="1"/>
      <protection locked="0"/>
    </xf>
    <xf numFmtId="0" fontId="89" fillId="0" borderId="3" xfId="0" applyFont="1" applyBorder="1" applyAlignment="1" applyProtection="1">
      <alignment horizontal="left" vertical="center" wrapText="1"/>
      <protection locked="0"/>
    </xf>
    <xf numFmtId="0" fontId="89" fillId="0" borderId="29" xfId="0" applyFont="1" applyBorder="1" applyAlignment="1" applyProtection="1">
      <alignment horizontal="left" vertical="center" wrapText="1"/>
      <protection locked="0"/>
    </xf>
    <xf numFmtId="0" fontId="89" fillId="0" borderId="28" xfId="0" applyFont="1" applyBorder="1" applyAlignment="1" applyProtection="1">
      <alignment horizontal="left" vertical="center" wrapText="1"/>
      <protection locked="0"/>
    </xf>
    <xf numFmtId="0" fontId="87" fillId="0" borderId="3" xfId="0" applyFont="1" applyBorder="1" applyAlignment="1" applyProtection="1">
      <alignment horizontal="center" vertical="top" wrapText="1"/>
      <protection locked="0"/>
    </xf>
    <xf numFmtId="0" fontId="87" fillId="0" borderId="29" xfId="0" applyFont="1" applyBorder="1" applyAlignment="1" applyProtection="1">
      <alignment horizontal="center" vertical="top" wrapText="1"/>
      <protection locked="0"/>
    </xf>
    <xf numFmtId="0" fontId="87" fillId="0" borderId="28" xfId="0" applyFont="1" applyBorder="1" applyAlignment="1" applyProtection="1">
      <alignment horizontal="center" vertical="top" wrapText="1"/>
      <protection locked="0"/>
    </xf>
    <xf numFmtId="0" fontId="88" fillId="0" borderId="3" xfId="0" applyFont="1" applyBorder="1" applyAlignment="1" applyProtection="1">
      <alignment horizontal="left" vertical="top" wrapText="1"/>
      <protection locked="0"/>
    </xf>
    <xf numFmtId="0" fontId="88" fillId="0" borderId="29" xfId="0" applyFont="1" applyBorder="1" applyAlignment="1" applyProtection="1">
      <alignment horizontal="left" vertical="top" wrapText="1"/>
      <protection locked="0"/>
    </xf>
    <xf numFmtId="0" fontId="88" fillId="0" borderId="28" xfId="0" applyFont="1" applyBorder="1" applyAlignment="1" applyProtection="1">
      <alignment horizontal="left" vertical="top" wrapText="1"/>
      <protection locked="0"/>
    </xf>
    <xf numFmtId="0" fontId="88" fillId="0" borderId="2" xfId="0" applyFont="1" applyFill="1" applyBorder="1" applyAlignment="1" applyProtection="1">
      <alignment horizontal="left" vertical="top" wrapText="1" shrinkToFit="1"/>
      <protection locked="0"/>
    </xf>
    <xf numFmtId="0" fontId="88" fillId="0" borderId="7" xfId="0" applyFont="1" applyFill="1" applyBorder="1" applyAlignment="1" applyProtection="1">
      <alignment horizontal="left" vertical="top" wrapText="1" shrinkToFit="1"/>
      <protection locked="0"/>
    </xf>
    <xf numFmtId="0" fontId="89" fillId="35" borderId="3" xfId="428" applyFont="1" applyFill="1" applyBorder="1" applyAlignment="1" applyProtection="1">
      <alignment horizontal="left" vertical="top" wrapText="1"/>
      <protection locked="0"/>
    </xf>
    <xf numFmtId="0" fontId="89" fillId="35" borderId="29" xfId="428" applyFont="1" applyFill="1" applyBorder="1" applyAlignment="1" applyProtection="1">
      <alignment horizontal="left" vertical="top" wrapText="1"/>
      <protection locked="0"/>
    </xf>
    <xf numFmtId="0" fontId="89" fillId="35" borderId="28" xfId="428" applyFont="1" applyFill="1" applyBorder="1" applyAlignment="1" applyProtection="1">
      <alignment horizontal="left" vertical="top" wrapText="1"/>
      <protection locked="0"/>
    </xf>
    <xf numFmtId="0" fontId="89" fillId="35" borderId="3" xfId="0" applyFont="1" applyFill="1" applyBorder="1" applyAlignment="1" applyProtection="1">
      <alignment horizontal="left" vertical="top" wrapText="1"/>
      <protection locked="0"/>
    </xf>
    <xf numFmtId="0" fontId="89" fillId="35" borderId="29" xfId="0" applyFont="1" applyFill="1" applyBorder="1" applyAlignment="1" applyProtection="1">
      <alignment horizontal="left" vertical="top" wrapText="1"/>
      <protection locked="0"/>
    </xf>
    <xf numFmtId="0" fontId="89" fillId="35" borderId="28" xfId="0" applyFont="1" applyFill="1" applyBorder="1" applyAlignment="1" applyProtection="1">
      <alignment horizontal="left" vertical="top" wrapText="1"/>
      <protection locked="0"/>
    </xf>
    <xf numFmtId="0" fontId="89" fillId="35" borderId="3" xfId="0" applyFont="1" applyFill="1" applyBorder="1" applyAlignment="1" applyProtection="1">
      <alignment horizontal="center" vertical="top" wrapText="1"/>
      <protection locked="0"/>
    </xf>
    <xf numFmtId="0" fontId="89" fillId="35" borderId="29" xfId="0" applyFont="1" applyFill="1" applyBorder="1" applyAlignment="1" applyProtection="1">
      <alignment horizontal="center" vertical="top" wrapText="1"/>
      <protection locked="0"/>
    </xf>
    <xf numFmtId="0" fontId="89" fillId="35" borderId="28" xfId="0" applyFont="1" applyFill="1" applyBorder="1" applyAlignment="1" applyProtection="1">
      <alignment horizontal="center" vertical="top" wrapText="1"/>
      <protection locked="0"/>
    </xf>
    <xf numFmtId="4" fontId="88" fillId="32" borderId="8" xfId="328" applyNumberFormat="1" applyFont="1" applyFill="1" applyBorder="1" applyAlignment="1">
      <alignment horizontal="center" vertical="center"/>
    </xf>
    <xf numFmtId="4" fontId="88" fillId="27" borderId="8" xfId="328" applyNumberFormat="1" applyFont="1" applyFill="1" applyBorder="1" applyAlignment="1">
      <alignment horizontal="center" vertical="center"/>
    </xf>
    <xf numFmtId="4" fontId="88" fillId="33" borderId="8" xfId="328" applyNumberFormat="1" applyFont="1" applyFill="1" applyBorder="1" applyAlignment="1">
      <alignment horizontal="center" vertical="center"/>
    </xf>
    <xf numFmtId="4" fontId="88" fillId="34" borderId="8" xfId="328" applyNumberFormat="1" applyFont="1" applyFill="1" applyBorder="1" applyAlignment="1">
      <alignment horizontal="center" vertical="center"/>
    </xf>
    <xf numFmtId="4" fontId="89" fillId="24" borderId="2" xfId="1" applyNumberFormat="1" applyFont="1" applyFill="1" applyBorder="1" applyAlignment="1" applyProtection="1">
      <alignment horizontal="center" vertical="top" wrapText="1"/>
      <protection locked="0"/>
    </xf>
    <xf numFmtId="4" fontId="89" fillId="24" borderId="7" xfId="1" applyNumberFormat="1" applyFont="1" applyFill="1" applyBorder="1" applyAlignment="1" applyProtection="1">
      <alignment horizontal="center" vertical="top" wrapText="1"/>
      <protection locked="0"/>
    </xf>
    <xf numFmtId="0" fontId="87" fillId="0" borderId="0" xfId="0" applyFont="1" applyBorder="1" applyAlignment="1" applyProtection="1">
      <alignment horizontal="left" vertical="center" wrapText="1"/>
      <protection locked="0"/>
    </xf>
    <xf numFmtId="0" fontId="87" fillId="0" borderId="1" xfId="0" applyFont="1" applyFill="1" applyBorder="1" applyAlignment="1" applyProtection="1">
      <alignment horizontal="left" vertical="center"/>
      <protection locked="0"/>
    </xf>
    <xf numFmtId="4" fontId="88" fillId="29" borderId="8" xfId="328" applyNumberFormat="1" applyFont="1" applyFill="1" applyBorder="1" applyAlignment="1">
      <alignment horizontal="center" vertical="center"/>
    </xf>
    <xf numFmtId="4" fontId="88" fillId="30" borderId="8" xfId="328" applyNumberFormat="1" applyFont="1" applyFill="1" applyBorder="1" applyAlignment="1">
      <alignment horizontal="center" vertical="center"/>
    </xf>
    <xf numFmtId="4" fontId="88" fillId="26" borderId="8" xfId="328" applyNumberFormat="1" applyFont="1" applyFill="1" applyBorder="1" applyAlignment="1">
      <alignment horizontal="center" vertical="center"/>
    </xf>
    <xf numFmtId="4" fontId="88" fillId="31" borderId="8" xfId="328" applyNumberFormat="1" applyFont="1" applyFill="1" applyBorder="1" applyAlignment="1">
      <alignment horizontal="center" vertical="center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1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</cellXfs>
  <cellStyles count="432">
    <cellStyle name="20% - Accent1" xfId="12"/>
    <cellStyle name="20% - Accent1 2" xfId="138"/>
    <cellStyle name="20% - Accent1 3" xfId="139"/>
    <cellStyle name="20% - Accent1 4" xfId="140"/>
    <cellStyle name="20% - Accent2" xfId="13"/>
    <cellStyle name="20% - Accent2 2" xfId="141"/>
    <cellStyle name="20% - Accent2 3" xfId="142"/>
    <cellStyle name="20% - Accent2 4" xfId="143"/>
    <cellStyle name="20% - Accent3" xfId="14"/>
    <cellStyle name="20% - Accent3 2" xfId="144"/>
    <cellStyle name="20% - Accent3 3" xfId="145"/>
    <cellStyle name="20% - Accent3 4" xfId="146"/>
    <cellStyle name="20% - Accent4" xfId="15"/>
    <cellStyle name="20% - Accent4 2" xfId="147"/>
    <cellStyle name="20% - Accent4 3" xfId="148"/>
    <cellStyle name="20% - Accent4 4" xfId="149"/>
    <cellStyle name="20% - Accent5" xfId="16"/>
    <cellStyle name="20% - Accent5 2" xfId="150"/>
    <cellStyle name="20% - Accent5 3" xfId="151"/>
    <cellStyle name="20% - Accent5 4" xfId="152"/>
    <cellStyle name="20% - Accent6" xfId="17"/>
    <cellStyle name="20% - Accent6 2" xfId="153"/>
    <cellStyle name="20% - Accent6 3" xfId="154"/>
    <cellStyle name="20% - Accent6 4" xfId="155"/>
    <cellStyle name="40% - Accent1" xfId="18"/>
    <cellStyle name="40% - Accent1 2" xfId="156"/>
    <cellStyle name="40% - Accent1 3" xfId="157"/>
    <cellStyle name="40% - Accent1 4" xfId="158"/>
    <cellStyle name="40% - Accent2" xfId="19"/>
    <cellStyle name="40% - Accent2 2" xfId="159"/>
    <cellStyle name="40% - Accent2 3" xfId="160"/>
    <cellStyle name="40% - Accent2 4" xfId="161"/>
    <cellStyle name="40% - Accent3" xfId="20"/>
    <cellStyle name="40% - Accent3 2" xfId="162"/>
    <cellStyle name="40% - Accent3 3" xfId="163"/>
    <cellStyle name="40% - Accent3 4" xfId="164"/>
    <cellStyle name="40% - Accent4" xfId="21"/>
    <cellStyle name="40% - Accent4 2" xfId="165"/>
    <cellStyle name="40% - Accent4 3" xfId="166"/>
    <cellStyle name="40% - Accent4 4" xfId="167"/>
    <cellStyle name="40% - Accent5" xfId="22"/>
    <cellStyle name="40% - Accent5 2" xfId="168"/>
    <cellStyle name="40% - Accent5 3" xfId="169"/>
    <cellStyle name="40% - Accent5 4" xfId="170"/>
    <cellStyle name="40% - Accent6" xfId="23"/>
    <cellStyle name="40% - Accent6 2" xfId="171"/>
    <cellStyle name="40% - Accent6 3" xfId="172"/>
    <cellStyle name="40% - Accent6 4" xfId="173"/>
    <cellStyle name="60% - Accent1" xfId="24"/>
    <cellStyle name="60% - Accent1 2" xfId="174"/>
    <cellStyle name="60% - Accent1 3" xfId="175"/>
    <cellStyle name="60% - Accent1 4" xfId="176"/>
    <cellStyle name="60% - Accent2" xfId="25"/>
    <cellStyle name="60% - Accent2 2" xfId="177"/>
    <cellStyle name="60% - Accent2 3" xfId="178"/>
    <cellStyle name="60% - Accent2 4" xfId="179"/>
    <cellStyle name="60% - Accent3" xfId="26"/>
    <cellStyle name="60% - Accent3 2" xfId="180"/>
    <cellStyle name="60% - Accent3 3" xfId="181"/>
    <cellStyle name="60% - Accent3 4" xfId="182"/>
    <cellStyle name="60% - Accent4" xfId="27"/>
    <cellStyle name="60% - Accent4 2" xfId="183"/>
    <cellStyle name="60% - Accent4 3" xfId="184"/>
    <cellStyle name="60% - Accent4 4" xfId="185"/>
    <cellStyle name="60% - Accent5" xfId="28"/>
    <cellStyle name="60% - Accent5 2" xfId="186"/>
    <cellStyle name="60% - Accent5 3" xfId="187"/>
    <cellStyle name="60% - Accent5 4" xfId="188"/>
    <cellStyle name="60% - Accent6" xfId="29"/>
    <cellStyle name="60% - Accent6 2" xfId="189"/>
    <cellStyle name="60% - Accent6 3" xfId="190"/>
    <cellStyle name="60% - Accent6 4" xfId="191"/>
    <cellStyle name="Accent1" xfId="30"/>
    <cellStyle name="Accent1 2" xfId="192"/>
    <cellStyle name="Accent1 3" xfId="193"/>
    <cellStyle name="Accent1 4" xfId="194"/>
    <cellStyle name="Accent2" xfId="31"/>
    <cellStyle name="Accent2 2" xfId="195"/>
    <cellStyle name="Accent2 3" xfId="196"/>
    <cellStyle name="Accent2 4" xfId="197"/>
    <cellStyle name="Accent3" xfId="32"/>
    <cellStyle name="Accent3 2" xfId="198"/>
    <cellStyle name="Accent3 3" xfId="199"/>
    <cellStyle name="Accent3 4" xfId="200"/>
    <cellStyle name="Accent4" xfId="33"/>
    <cellStyle name="Accent4 2" xfId="201"/>
    <cellStyle name="Accent4 3" xfId="202"/>
    <cellStyle name="Accent4 4" xfId="203"/>
    <cellStyle name="Accent5" xfId="34"/>
    <cellStyle name="Accent5 2" xfId="204"/>
    <cellStyle name="Accent5 3" xfId="205"/>
    <cellStyle name="Accent5 4" xfId="206"/>
    <cellStyle name="Accent6" xfId="35"/>
    <cellStyle name="Accent6 2" xfId="207"/>
    <cellStyle name="Accent6 3" xfId="208"/>
    <cellStyle name="Accent6 4" xfId="209"/>
    <cellStyle name="Bad" xfId="36"/>
    <cellStyle name="Bad 2" xfId="210"/>
    <cellStyle name="Bad 3" xfId="211"/>
    <cellStyle name="Bad 4" xfId="212"/>
    <cellStyle name="Calculation" xfId="37"/>
    <cellStyle name="Calculation 2" xfId="213"/>
    <cellStyle name="Calculation 3" xfId="214"/>
    <cellStyle name="Calculation 4" xfId="215"/>
    <cellStyle name="Check Cell" xfId="38"/>
    <cellStyle name="Check Cell 2" xfId="216"/>
    <cellStyle name="Check Cell 3" xfId="217"/>
    <cellStyle name="Check Cell 4" xfId="218"/>
    <cellStyle name="Comma" xfId="1" builtinId="3"/>
    <cellStyle name="Comma 10" xfId="219"/>
    <cellStyle name="Comma 11" xfId="220"/>
    <cellStyle name="Comma 12" xfId="221"/>
    <cellStyle name="Comma 13" xfId="222"/>
    <cellStyle name="Comma 14" xfId="223"/>
    <cellStyle name="Comma 15" xfId="224"/>
    <cellStyle name="Comma 16" xfId="225"/>
    <cellStyle name="Comma 17" xfId="226"/>
    <cellStyle name="Comma 18" xfId="227"/>
    <cellStyle name="Comma 18 2" xfId="228"/>
    <cellStyle name="Comma 19" xfId="229"/>
    <cellStyle name="Comma 2" xfId="6"/>
    <cellStyle name="Comma 2 10" xfId="230"/>
    <cellStyle name="Comma 2 11" xfId="231"/>
    <cellStyle name="Comma 2 12" xfId="232"/>
    <cellStyle name="Comma 2 13" xfId="233"/>
    <cellStyle name="Comma 2 14" xfId="234"/>
    <cellStyle name="Comma 2 15" xfId="235"/>
    <cellStyle name="Comma 2 16" xfId="236"/>
    <cellStyle name="Comma 2 2" xfId="39"/>
    <cellStyle name="Comma 2 3" xfId="237"/>
    <cellStyle name="Comma 2 3 2" xfId="238"/>
    <cellStyle name="Comma 2 4" xfId="239"/>
    <cellStyle name="Comma 2 5" xfId="240"/>
    <cellStyle name="Comma 2 6" xfId="241"/>
    <cellStyle name="Comma 2 7" xfId="242"/>
    <cellStyle name="Comma 2 8" xfId="243"/>
    <cellStyle name="Comma 2 9" xfId="244"/>
    <cellStyle name="Comma 20" xfId="245"/>
    <cellStyle name="Comma 21" xfId="246"/>
    <cellStyle name="Comma 21 2" xfId="247"/>
    <cellStyle name="Comma 22" xfId="248"/>
    <cellStyle name="Comma 23" xfId="249"/>
    <cellStyle name="Comma 24" xfId="250"/>
    <cellStyle name="Comma 25" xfId="251"/>
    <cellStyle name="Comma 26" xfId="252"/>
    <cellStyle name="Comma 27" xfId="253"/>
    <cellStyle name="Comma 28" xfId="254"/>
    <cellStyle name="Comma 29" xfId="255"/>
    <cellStyle name="Comma 3" xfId="256"/>
    <cellStyle name="Comma 3 2" xfId="257"/>
    <cellStyle name="Comma 30" xfId="258"/>
    <cellStyle name="Comma 31" xfId="259"/>
    <cellStyle name="Comma 32" xfId="260"/>
    <cellStyle name="Comma 33" xfId="261"/>
    <cellStyle name="Comma 34" xfId="262"/>
    <cellStyle name="Comma 35" xfId="263"/>
    <cellStyle name="Comma 36" xfId="264"/>
    <cellStyle name="Comma 37" xfId="265"/>
    <cellStyle name="Comma 38" xfId="266"/>
    <cellStyle name="Comma 39" xfId="267"/>
    <cellStyle name="Comma 4" xfId="268"/>
    <cellStyle name="Comma 4 2" xfId="269"/>
    <cellStyle name="Comma 4 2 2" xfId="270"/>
    <cellStyle name="Comma 4 3" xfId="271"/>
    <cellStyle name="Comma 5" xfId="272"/>
    <cellStyle name="Comma 6" xfId="273"/>
    <cellStyle name="Comma 6 2" xfId="274"/>
    <cellStyle name="Comma 7" xfId="275"/>
    <cellStyle name="Comma 8" xfId="276"/>
    <cellStyle name="Comma 8 2" xfId="277"/>
    <cellStyle name="Comma 9" xfId="278"/>
    <cellStyle name="Comma 9 2" xfId="279"/>
    <cellStyle name="Explanatory Text" xfId="40"/>
    <cellStyle name="Explanatory Text 2" xfId="280"/>
    <cellStyle name="Explanatory Text 3" xfId="281"/>
    <cellStyle name="Explanatory Text 4" xfId="282"/>
    <cellStyle name="Good" xfId="41"/>
    <cellStyle name="Good 2" xfId="283"/>
    <cellStyle name="Good 3" xfId="284"/>
    <cellStyle name="Good 4" xfId="285"/>
    <cellStyle name="Heading 1" xfId="42"/>
    <cellStyle name="Heading 1 2" xfId="286"/>
    <cellStyle name="Heading 1 3" xfId="287"/>
    <cellStyle name="Heading 1 4" xfId="288"/>
    <cellStyle name="Heading 2" xfId="43"/>
    <cellStyle name="Heading 2 2" xfId="289"/>
    <cellStyle name="Heading 2 3" xfId="290"/>
    <cellStyle name="Heading 2 4" xfId="291"/>
    <cellStyle name="Heading 3" xfId="44"/>
    <cellStyle name="Heading 3 2" xfId="292"/>
    <cellStyle name="Heading 3 3" xfId="293"/>
    <cellStyle name="Heading 3 4" xfId="294"/>
    <cellStyle name="Heading 4" xfId="45"/>
    <cellStyle name="Heading 4 2" xfId="295"/>
    <cellStyle name="Heading 4 3" xfId="296"/>
    <cellStyle name="Heading 4 4" xfId="297"/>
    <cellStyle name="Input" xfId="46"/>
    <cellStyle name="Input 2" xfId="298"/>
    <cellStyle name="Input 3" xfId="299"/>
    <cellStyle name="Input 4" xfId="300"/>
    <cellStyle name="Linked Cell" xfId="47"/>
    <cellStyle name="Linked Cell 2" xfId="301"/>
    <cellStyle name="Linked Cell 3" xfId="302"/>
    <cellStyle name="Linked Cell 4" xfId="303"/>
    <cellStyle name="Neutral" xfId="48"/>
    <cellStyle name="Neutral 2" xfId="304"/>
    <cellStyle name="Neutral 3" xfId="305"/>
    <cellStyle name="Neutral 4" xfId="306"/>
    <cellStyle name="Normal" xfId="0" builtinId="0"/>
    <cellStyle name="Normal 10" xfId="49"/>
    <cellStyle name="Normal 11" xfId="307"/>
    <cellStyle name="Normal 11 2" xfId="308"/>
    <cellStyle name="Normal 12" xfId="309"/>
    <cellStyle name="Normal 12 2" xfId="310"/>
    <cellStyle name="Normal 12 3" xfId="311"/>
    <cellStyle name="Normal 12 4" xfId="312"/>
    <cellStyle name="Normal 13" xfId="313"/>
    <cellStyle name="Normal 14" xfId="314"/>
    <cellStyle name="Normal 15" xfId="315"/>
    <cellStyle name="Normal 16" xfId="316"/>
    <cellStyle name="Normal 17" xfId="317"/>
    <cellStyle name="Normal 17 2" xfId="318"/>
    <cellStyle name="Normal 18" xfId="319"/>
    <cellStyle name="Normal 19" xfId="320"/>
    <cellStyle name="Normal 2" xfId="2"/>
    <cellStyle name="Normal 2 10" xfId="321"/>
    <cellStyle name="Normal 2 11" xfId="322"/>
    <cellStyle name="Normal 2 12" xfId="323"/>
    <cellStyle name="Normal 2 13" xfId="324"/>
    <cellStyle name="Normal 2 14" xfId="325"/>
    <cellStyle name="Normal 2 15" xfId="326"/>
    <cellStyle name="Normal 2 16" xfId="327"/>
    <cellStyle name="Normal 2 17" xfId="328"/>
    <cellStyle name="Normal 2 2" xfId="3"/>
    <cellStyle name="Normal 2 2 2" xfId="329"/>
    <cellStyle name="Normal 2 2 3" xfId="330"/>
    <cellStyle name="Normal 2 2 4" xfId="331"/>
    <cellStyle name="Normal 2 2 5" xfId="332"/>
    <cellStyle name="Normal 2 2 6" xfId="333"/>
    <cellStyle name="Normal 2 2 7" xfId="334"/>
    <cellStyle name="Normal 2 2 8" xfId="335"/>
    <cellStyle name="Normal 2 2 9" xfId="336"/>
    <cellStyle name="Normal 2 3" xfId="337"/>
    <cellStyle name="Normal 2 4" xfId="338"/>
    <cellStyle name="Normal 2 4 2" xfId="339"/>
    <cellStyle name="Normal 2 4 2 2" xfId="340"/>
    <cellStyle name="Normal 2 4 3" xfId="341"/>
    <cellStyle name="Normal 2 4 4" xfId="342"/>
    <cellStyle name="Normal 2 5" xfId="343"/>
    <cellStyle name="Normal 2 6" xfId="344"/>
    <cellStyle name="Normal 2 7" xfId="345"/>
    <cellStyle name="Normal 2 8" xfId="346"/>
    <cellStyle name="Normal 2 9" xfId="347"/>
    <cellStyle name="Normal 20" xfId="348"/>
    <cellStyle name="Normal 21" xfId="349"/>
    <cellStyle name="Normal 22" xfId="350"/>
    <cellStyle name="Normal 23" xfId="351"/>
    <cellStyle name="Normal 24" xfId="352"/>
    <cellStyle name="Normal 25" xfId="353"/>
    <cellStyle name="Normal 26" xfId="354"/>
    <cellStyle name="Normal 27" xfId="355"/>
    <cellStyle name="Normal 28" xfId="356"/>
    <cellStyle name="Normal 29" xfId="357"/>
    <cellStyle name="Normal 3" xfId="358"/>
    <cellStyle name="Normal 3 2" xfId="359"/>
    <cellStyle name="Normal 3 3" xfId="360"/>
    <cellStyle name="Normal 3 4" xfId="361"/>
    <cellStyle name="Normal 3 5" xfId="362"/>
    <cellStyle name="Normal 30" xfId="363"/>
    <cellStyle name="Normal 31" xfId="364"/>
    <cellStyle name="Normal 32" xfId="365"/>
    <cellStyle name="Normal 33" xfId="366"/>
    <cellStyle name="Normal 34" xfId="367"/>
    <cellStyle name="Normal 35" xfId="368"/>
    <cellStyle name="Normal 36" xfId="369"/>
    <cellStyle name="Normal 4" xfId="50"/>
    <cellStyle name="Normal 4 2" xfId="370"/>
    <cellStyle name="Normal 5" xfId="7"/>
    <cellStyle name="Normal 5 2" xfId="371"/>
    <cellStyle name="Normal 6" xfId="372"/>
    <cellStyle name="Normal 7" xfId="373"/>
    <cellStyle name="Normal 7 2" xfId="374"/>
    <cellStyle name="Normal 8" xfId="375"/>
    <cellStyle name="Normal 9" xfId="51"/>
    <cellStyle name="Normal_COA_V27_23Nov04_ForMeeting" xfId="430"/>
    <cellStyle name="Normal_Sheet2" xfId="428"/>
    <cellStyle name="Normal_Sheet7" xfId="431"/>
    <cellStyle name="Note" xfId="52"/>
    <cellStyle name="Note 2" xfId="376"/>
    <cellStyle name="Note 2 2" xfId="377"/>
    <cellStyle name="Note 3" xfId="378"/>
    <cellStyle name="Note 3 2" xfId="379"/>
    <cellStyle name="Note 4" xfId="380"/>
    <cellStyle name="Note 4 2" xfId="381"/>
    <cellStyle name="Output" xfId="53"/>
    <cellStyle name="Output 2" xfId="382"/>
    <cellStyle name="Output 3" xfId="383"/>
    <cellStyle name="Output 4" xfId="384"/>
    <cellStyle name="Percent" xfId="427" builtinId="5"/>
    <cellStyle name="Percent 10" xfId="385"/>
    <cellStyle name="Percent 2" xfId="386"/>
    <cellStyle name="Percent 3" xfId="387"/>
    <cellStyle name="Percent 4" xfId="388"/>
    <cellStyle name="Percent 5" xfId="389"/>
    <cellStyle name="Percent 6" xfId="390"/>
    <cellStyle name="Percent 6 2" xfId="391"/>
    <cellStyle name="Percent 7" xfId="392"/>
    <cellStyle name="Percent 8" xfId="393"/>
    <cellStyle name="Percent 9" xfId="394"/>
    <cellStyle name="Style 1" xfId="54"/>
    <cellStyle name="Style 1 3" xfId="55"/>
    <cellStyle name="Title" xfId="56"/>
    <cellStyle name="Title 2" xfId="395"/>
    <cellStyle name="Title 3" xfId="396"/>
    <cellStyle name="Title 4" xfId="397"/>
    <cellStyle name="Total" xfId="57"/>
    <cellStyle name="Total 2" xfId="398"/>
    <cellStyle name="Total 3" xfId="399"/>
    <cellStyle name="Total 4" xfId="400"/>
    <cellStyle name="Warning Text" xfId="58"/>
    <cellStyle name="Warning Text 2" xfId="401"/>
    <cellStyle name="Warning Text 3" xfId="402"/>
    <cellStyle name="Warning Text 4" xfId="403"/>
    <cellStyle name="เครื่องหมายจุลภาค 2" xfId="4"/>
    <cellStyle name="เครื่องหมายจุลภาค 2 10" xfId="59"/>
    <cellStyle name="เครื่องหมายจุลภาค 2 11" xfId="60"/>
    <cellStyle name="เครื่องหมายจุลภาค 2 12" xfId="61"/>
    <cellStyle name="เครื่องหมายจุลภาค 2 13" xfId="62"/>
    <cellStyle name="เครื่องหมายจุลภาค 2 14" xfId="63"/>
    <cellStyle name="เครื่องหมายจุลภาค 2 15" xfId="64"/>
    <cellStyle name="เครื่องหมายจุลภาค 2 16" xfId="65"/>
    <cellStyle name="เครื่องหมายจุลภาค 2 17" xfId="66"/>
    <cellStyle name="เครื่องหมายจุลภาค 2 18" xfId="67"/>
    <cellStyle name="เครื่องหมายจุลภาค 2 19" xfId="68"/>
    <cellStyle name="เครื่องหมายจุลภาค 2 2" xfId="8"/>
    <cellStyle name="เครื่องหมายจุลภาค 2 20" xfId="69"/>
    <cellStyle name="เครื่องหมายจุลภาค 2 21" xfId="70"/>
    <cellStyle name="เครื่องหมายจุลภาค 2 22" xfId="71"/>
    <cellStyle name="เครื่องหมายจุลภาค 2 23" xfId="72"/>
    <cellStyle name="เครื่องหมายจุลภาค 2 24" xfId="73"/>
    <cellStyle name="เครื่องหมายจุลภาค 2 25" xfId="74"/>
    <cellStyle name="เครื่องหมายจุลภาค 2 26" xfId="75"/>
    <cellStyle name="เครื่องหมายจุลภาค 2 27" xfId="76"/>
    <cellStyle name="เครื่องหมายจุลภาค 2 3" xfId="77"/>
    <cellStyle name="เครื่องหมายจุลภาค 2 4" xfId="78"/>
    <cellStyle name="เครื่องหมายจุลภาค 2 5" xfId="79"/>
    <cellStyle name="เครื่องหมายจุลภาค 2 6" xfId="80"/>
    <cellStyle name="เครื่องหมายจุลภาค 2 7" xfId="81"/>
    <cellStyle name="เครื่องหมายจุลภาค 2 8" xfId="82"/>
    <cellStyle name="เครื่องหมายจุลภาค 2 9" xfId="83"/>
    <cellStyle name="เครื่องหมายจุลภาค 3" xfId="9"/>
    <cellStyle name="เครื่องหมายจุลภาค 3 2" xfId="404"/>
    <cellStyle name="เครื่องหมายจุลภาค 3 3" xfId="405"/>
    <cellStyle name="เครื่องหมายจุลภาค 3 4" xfId="406"/>
    <cellStyle name="เครื่องหมายจุลภาค 3 5" xfId="407"/>
    <cellStyle name="เครื่องหมายจุลภาค 3 6" xfId="408"/>
    <cellStyle name="เครื่องหมายจุลภาค 3 7" xfId="409"/>
    <cellStyle name="เครื่องหมายจุลภาค 3 8" xfId="410"/>
    <cellStyle name="เครื่องหมายจุลภาค 3 9" xfId="411"/>
    <cellStyle name="เครื่องหมายจุลภาค 4" xfId="84"/>
    <cellStyle name="เครื่องหมายจุลภาค 5" xfId="85"/>
    <cellStyle name="เครื่องหมายจุลภาค 6" xfId="86"/>
    <cellStyle name="เครื่องหมายจุลภาค 7" xfId="87"/>
    <cellStyle name="ปกติ 10" xfId="412"/>
    <cellStyle name="ปกติ 11" xfId="413"/>
    <cellStyle name="ปกติ 2" xfId="5"/>
    <cellStyle name="ปกติ 2 10" xfId="88"/>
    <cellStyle name="ปกติ 2 11" xfId="89"/>
    <cellStyle name="ปกติ 2 12" xfId="90"/>
    <cellStyle name="ปกติ 2 13" xfId="91"/>
    <cellStyle name="ปกติ 2 14" xfId="92"/>
    <cellStyle name="ปกติ 2 15" xfId="93"/>
    <cellStyle name="ปกติ 2 16" xfId="94"/>
    <cellStyle name="ปกติ 2 17" xfId="95"/>
    <cellStyle name="ปกติ 2 18" xfId="96"/>
    <cellStyle name="ปกติ 2 19" xfId="97"/>
    <cellStyle name="ปกติ 2 2" xfId="10"/>
    <cellStyle name="ปกติ 2 2 2" xfId="414"/>
    <cellStyle name="ปกติ 2 20" xfId="98"/>
    <cellStyle name="ปกติ 2 21" xfId="99"/>
    <cellStyle name="ปกติ 2 22" xfId="100"/>
    <cellStyle name="ปกติ 2 23" xfId="101"/>
    <cellStyle name="ปกติ 2 24" xfId="102"/>
    <cellStyle name="ปกติ 2 25" xfId="103"/>
    <cellStyle name="ปกติ 2 26" xfId="104"/>
    <cellStyle name="ปกติ 2 27" xfId="105"/>
    <cellStyle name="ปกติ 2 3" xfId="106"/>
    <cellStyle name="ปกติ 2 4" xfId="107"/>
    <cellStyle name="ปกติ 2 5" xfId="108"/>
    <cellStyle name="ปกติ 2 6" xfId="109"/>
    <cellStyle name="ปกติ 2 7" xfId="110"/>
    <cellStyle name="ปกติ 2 8" xfId="111"/>
    <cellStyle name="ปกติ 2 9" xfId="112"/>
    <cellStyle name="ปกติ 3" xfId="11"/>
    <cellStyle name="ปกติ 3 10" xfId="415"/>
    <cellStyle name="ปกติ 3 11" xfId="416"/>
    <cellStyle name="ปกติ 3 12" xfId="417"/>
    <cellStyle name="ปกติ 3 2" xfId="418"/>
    <cellStyle name="ปกติ 3 3" xfId="419"/>
    <cellStyle name="ปกติ 3 4" xfId="420"/>
    <cellStyle name="ปกติ 3 5" xfId="421"/>
    <cellStyle name="ปกติ 3 6" xfId="422"/>
    <cellStyle name="ปกติ 3 7" xfId="423"/>
    <cellStyle name="ปกติ 3 8" xfId="424"/>
    <cellStyle name="ปกติ 3 9" xfId="425"/>
    <cellStyle name="ปกติ 4" xfId="113"/>
    <cellStyle name="ปกติ 5" xfId="114"/>
    <cellStyle name="ปกติ 6" xfId="115"/>
    <cellStyle name="ปกติ 7" xfId="116"/>
    <cellStyle name="ปกติ 8" xfId="117"/>
    <cellStyle name="ปกติ 9" xfId="426"/>
    <cellStyle name="ปกติ 9 10" xfId="118"/>
    <cellStyle name="ปกติ 9 11" xfId="119"/>
    <cellStyle name="ปกติ 9 12" xfId="120"/>
    <cellStyle name="ปกติ 9 13" xfId="121"/>
    <cellStyle name="ปกติ 9 14" xfId="122"/>
    <cellStyle name="ปกติ 9 15" xfId="123"/>
    <cellStyle name="ปกติ 9 16" xfId="124"/>
    <cellStyle name="ปกติ 9 17" xfId="125"/>
    <cellStyle name="ปกติ 9 18" xfId="126"/>
    <cellStyle name="ปกติ 9 2" xfId="127"/>
    <cellStyle name="ปกติ 9 3" xfId="128"/>
    <cellStyle name="ปกติ 9 4" xfId="129"/>
    <cellStyle name="ปกติ 9 5" xfId="130"/>
    <cellStyle name="ปกติ 9 6" xfId="131"/>
    <cellStyle name="ปกติ 9 7" xfId="132"/>
    <cellStyle name="ปกติ 9 8" xfId="133"/>
    <cellStyle name="ปกติ 9 9" xfId="134"/>
    <cellStyle name="ปกติ_Sheet1" xfId="137"/>
    <cellStyle name="ปกติ_Sheet7" xfId="429"/>
    <cellStyle name="เปอร์เซ็นต์ 5" xfId="135"/>
    <cellStyle name="ลักษณะ 1" xfId="1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11265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xmlns="" id="{00000000-0008-0000-0B00-0000012C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3" name="Object 1" hidden="1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xmlns="" id="{31BD45FC-76F7-449A-A316-52F35A7E01ED}"/>
            </a:ext>
          </a:extLst>
        </xdr:cNvPr>
        <xdr:cNvSpPr/>
      </xdr:nvSpPr>
      <xdr:spPr>
        <a:xfrm>
          <a:off x="542925" y="0"/>
          <a:ext cx="9525" cy="95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180</xdr:rowOff>
    </xdr:to>
    <xdr:sp macro="" textlink="">
      <xdr:nvSpPr>
        <xdr:cNvPr id="3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xmlns="" id="{E420F96D-0552-4575-9FFB-3DF4C3F2C6C9}"/>
            </a:ext>
          </a:extLst>
        </xdr:cNvPr>
        <xdr:cNvSpPr/>
      </xdr:nvSpPr>
      <xdr:spPr>
        <a:xfrm>
          <a:off x="542925" y="0"/>
          <a:ext cx="636814" cy="16210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180</xdr:rowOff>
    </xdr:to>
    <xdr:pic>
      <xdr:nvPicPr>
        <xdr:cNvPr id="4" name="Object 1" hidden="1">
          <a:extLst>
            <a:ext uri="{FF2B5EF4-FFF2-40B4-BE49-F238E27FC236}">
              <a16:creationId xmlns:a16="http://schemas.microsoft.com/office/drawing/2014/main" xmlns="" id="{DE84A2DE-BE85-44D7-BD06-A2F8575DDA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210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MAMA/&#3591;&#3634;&#3609;&#3585;&#3634;&#3619;&#3648;&#3591;&#3636;&#3609;&#3585;&#3634;&#3619;&#3588;&#3621;&#3633;&#3591;/&#3586;&#3657;&#3629;&#3617;&#3641;&#3621;%20MOC/&#3586;&#3657;&#3629;&#3617;&#3641;&#3621;MOC%20&#3611;&#3637;%202560/&#3614;&#3639;&#3657;&#3609;&#3607;&#3637;&#3656;&#3626;&#3656;&#3591;&#3586;&#3657;&#3629;&#3617;&#3641;&#3621;%20Planfin%2060%20&#3603;%2015092559/Planfin60_&#3623;&#3633;&#3591;&#3609;&#3657;&#3635;&#3648;&#3618;&#3655;&#3609;%20&#3619;&#3629;&#3610;%205_07102559%20&#3649;&#3585;&#3657;5&#3594;&#3637;&#362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68"/>
      <sheetName val="Sheet1"/>
      <sheetName val="Planfin2560"/>
      <sheetName val="Expense"/>
      <sheetName val="Revenue"/>
      <sheetName val="NewMaping"/>
      <sheetName val="1.WS-Re-Exp"/>
      <sheetName val="DATA2558"/>
      <sheetName val="2.WS-ยา วชภฯ"/>
      <sheetName val="3.WS-วัสดุอื่น"/>
      <sheetName val="4.WS-แผน จน."/>
      <sheetName val="5.WS-แผน ลน."/>
      <sheetName val="6.WS-แผนลงทุน"/>
      <sheetName val="6.WS-แผนลงทุน (2)"/>
      <sheetName val="6.WS-แผนลงทุน (3)"/>
      <sheetName val="7.WS-แผน รพ.สต. (2)"/>
      <sheetName val="7.WS-แผน รพ.สต.รายละเอียด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142"/>
  <sheetViews>
    <sheetView showGridLines="0" tabSelected="1" zoomScale="80" zoomScaleNormal="80" workbookViewId="0">
      <pane xSplit="2" ySplit="10" topLeftCell="C23" activePane="bottomRight" state="frozen"/>
      <selection pane="topRight" activeCell="C1" sqref="C1"/>
      <selection pane="bottomLeft" activeCell="A11" sqref="A11"/>
      <selection pane="bottomRight" activeCell="A56" sqref="A56:C56"/>
    </sheetView>
  </sheetViews>
  <sheetFormatPr defaultRowHeight="12.75"/>
  <cols>
    <col min="1" max="1" width="9" style="9" customWidth="1"/>
    <col min="2" max="2" width="38.375" style="9" customWidth="1"/>
    <col min="3" max="3" width="23.375" style="9" bestFit="1" customWidth="1"/>
    <col min="4" max="4" width="17" style="9" bestFit="1" customWidth="1"/>
    <col min="5" max="5" width="17.625" style="9" bestFit="1" customWidth="1"/>
    <col min="6" max="7" width="18" style="9" bestFit="1" customWidth="1"/>
    <col min="8" max="8" width="7.5" style="9" bestFit="1" customWidth="1"/>
    <col min="9" max="9" width="18.375" style="121" bestFit="1" customWidth="1"/>
    <col min="10" max="10" width="16.875" style="9" bestFit="1" customWidth="1"/>
    <col min="11" max="11" width="18.375" style="121" bestFit="1" customWidth="1"/>
    <col min="12" max="12" width="13.625" style="249" customWidth="1"/>
    <col min="13" max="13" width="13.625" style="248" customWidth="1"/>
    <col min="14" max="14" width="9" style="9"/>
    <col min="15" max="15" width="17.125" style="253" hidden="1" customWidth="1"/>
    <col min="16" max="16" width="0" style="9" hidden="1" customWidth="1"/>
    <col min="17" max="16384" width="9" style="9"/>
  </cols>
  <sheetData>
    <row r="1" spans="1:16">
      <c r="B1" s="476" t="s">
        <v>139</v>
      </c>
      <c r="C1" s="476"/>
      <c r="D1" s="476"/>
      <c r="E1" s="476"/>
      <c r="F1" s="9" t="s">
        <v>247</v>
      </c>
      <c r="G1" s="108" t="s">
        <v>283</v>
      </c>
      <c r="H1" s="109"/>
      <c r="I1" s="237"/>
    </row>
    <row r="2" spans="1:16">
      <c r="B2" s="476" t="s">
        <v>0</v>
      </c>
      <c r="C2" s="476"/>
      <c r="D2" s="476"/>
      <c r="E2" s="476"/>
      <c r="F2" s="9" t="s">
        <v>248</v>
      </c>
      <c r="G2" s="108" t="s">
        <v>177</v>
      </c>
      <c r="H2" s="109"/>
      <c r="I2" s="237" t="s">
        <v>286</v>
      </c>
    </row>
    <row r="3" spans="1:16">
      <c r="B3" s="476" t="s">
        <v>1875</v>
      </c>
      <c r="C3" s="476"/>
      <c r="D3" s="476"/>
      <c r="E3" s="476"/>
      <c r="F3" s="9" t="s">
        <v>249</v>
      </c>
      <c r="G3" s="9" t="s">
        <v>200</v>
      </c>
      <c r="H3" s="1"/>
    </row>
    <row r="4" spans="1:16">
      <c r="B4" s="476"/>
      <c r="C4" s="476"/>
      <c r="D4" s="476"/>
      <c r="F4" s="9" t="s">
        <v>250</v>
      </c>
      <c r="G4" s="9" t="s">
        <v>1870</v>
      </c>
      <c r="H4" s="1"/>
    </row>
    <row r="5" spans="1:16">
      <c r="B5" s="477" t="s">
        <v>220</v>
      </c>
      <c r="C5" s="478"/>
      <c r="D5" s="478"/>
      <c r="E5" s="478"/>
    </row>
    <row r="6" spans="1:16" s="214" customFormat="1">
      <c r="A6" s="11" t="s">
        <v>121</v>
      </c>
      <c r="B6" s="473" t="s">
        <v>2</v>
      </c>
      <c r="C6" s="150" t="s">
        <v>222</v>
      </c>
      <c r="D6" s="12" t="s">
        <v>223</v>
      </c>
      <c r="E6" s="210" t="s">
        <v>122</v>
      </c>
      <c r="F6" s="487" t="s">
        <v>297</v>
      </c>
      <c r="G6" s="488"/>
      <c r="H6" s="211" t="s">
        <v>123</v>
      </c>
      <c r="I6" s="238" t="s">
        <v>124</v>
      </c>
      <c r="J6" s="14" t="s">
        <v>125</v>
      </c>
      <c r="K6" s="122" t="s">
        <v>122</v>
      </c>
      <c r="L6" s="265" t="s">
        <v>126</v>
      </c>
      <c r="M6" s="259" t="s">
        <v>126</v>
      </c>
      <c r="O6" s="254"/>
    </row>
    <row r="7" spans="1:16" s="214" customFormat="1">
      <c r="A7" s="16" t="s">
        <v>2</v>
      </c>
      <c r="B7" s="474"/>
      <c r="C7" s="151" t="s">
        <v>3</v>
      </c>
      <c r="D7" s="17" t="s">
        <v>4</v>
      </c>
      <c r="E7" s="18" t="s">
        <v>224</v>
      </c>
      <c r="F7" s="489" t="s">
        <v>284</v>
      </c>
      <c r="G7" s="490" t="s">
        <v>284</v>
      </c>
      <c r="H7" s="213" t="s">
        <v>127</v>
      </c>
      <c r="I7" s="239" t="s">
        <v>1876</v>
      </c>
      <c r="J7" s="19" t="s">
        <v>1877</v>
      </c>
      <c r="K7" s="124" t="s">
        <v>125</v>
      </c>
      <c r="L7" s="266" t="s">
        <v>128</v>
      </c>
      <c r="M7" s="260" t="s">
        <v>129</v>
      </c>
      <c r="O7" s="254"/>
    </row>
    <row r="8" spans="1:16" s="214" customFormat="1">
      <c r="A8" s="16"/>
      <c r="B8" s="474"/>
      <c r="C8" s="152" t="s">
        <v>221</v>
      </c>
      <c r="D8" s="112" t="s">
        <v>294</v>
      </c>
      <c r="E8" s="212" t="s">
        <v>225</v>
      </c>
      <c r="F8" s="67" t="s">
        <v>151</v>
      </c>
      <c r="G8" s="67" t="s">
        <v>150</v>
      </c>
      <c r="H8" s="213">
        <v>2564</v>
      </c>
      <c r="I8" s="240"/>
      <c r="J8" s="19"/>
      <c r="K8" s="124"/>
      <c r="L8" s="266" t="s">
        <v>130</v>
      </c>
      <c r="M8" s="260" t="s">
        <v>130</v>
      </c>
      <c r="O8" s="254"/>
    </row>
    <row r="9" spans="1:16" s="214" customFormat="1">
      <c r="A9" s="21"/>
      <c r="B9" s="475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1" t="s">
        <v>134</v>
      </c>
      <c r="J9" s="25" t="s">
        <v>135</v>
      </c>
      <c r="K9" s="126" t="s">
        <v>136</v>
      </c>
      <c r="L9" s="267" t="s">
        <v>137</v>
      </c>
      <c r="M9" s="261" t="s">
        <v>138</v>
      </c>
      <c r="O9" s="254"/>
    </row>
    <row r="10" spans="1:16">
      <c r="A10" s="481" t="s">
        <v>5</v>
      </c>
      <c r="B10" s="482"/>
      <c r="C10" s="482"/>
      <c r="D10" s="482"/>
      <c r="E10" s="482"/>
      <c r="F10" s="482"/>
      <c r="G10" s="482"/>
      <c r="H10" s="482"/>
      <c r="I10" s="482"/>
      <c r="J10" s="482"/>
      <c r="K10" s="482"/>
      <c r="L10" s="482"/>
      <c r="M10" s="483"/>
    </row>
    <row r="11" spans="1:16">
      <c r="A11" s="2" t="s">
        <v>6</v>
      </c>
      <c r="B11" s="148" t="s">
        <v>7</v>
      </c>
      <c r="C11" s="459">
        <v>395987328.13</v>
      </c>
      <c r="D11" s="459">
        <v>378807711.00999999</v>
      </c>
      <c r="E11" s="229">
        <f>D11-C11</f>
        <v>-17179617.120000005</v>
      </c>
      <c r="F11" s="229">
        <v>338851217.04695648</v>
      </c>
      <c r="G11" s="230">
        <v>94550432.188694805</v>
      </c>
      <c r="H11" s="47">
        <v>0</v>
      </c>
      <c r="I11" s="242">
        <f>(D11/12)*11</f>
        <v>347240401.75916666</v>
      </c>
      <c r="J11" s="27">
        <f>'ผลการดำเนินงาน Planfin 64'!C6</f>
        <v>424199109.58000028</v>
      </c>
      <c r="K11" s="128">
        <f>J11-I11</f>
        <v>76958707.820833623</v>
      </c>
      <c r="L11" s="268">
        <f>K11/I11</f>
        <v>0.22162947465488014</v>
      </c>
      <c r="M11" s="262">
        <f>(J11/D11)</f>
        <v>1.1198270184336401</v>
      </c>
      <c r="O11" s="128">
        <f>(J11*100)/I11-100</f>
        <v>22.162947465488017</v>
      </c>
      <c r="P11" s="128">
        <f t="shared" ref="P11:P12" si="0">(J11*100)/D11</f>
        <v>111.98270184336401</v>
      </c>
    </row>
    <row r="12" spans="1:16">
      <c r="A12" s="2" t="s">
        <v>8</v>
      </c>
      <c r="B12" s="148" t="s">
        <v>9</v>
      </c>
      <c r="C12" s="459">
        <v>791824</v>
      </c>
      <c r="D12" s="459">
        <v>750000</v>
      </c>
      <c r="E12" s="229">
        <f t="shared" ref="E12:E22" si="1">D12-C12</f>
        <v>-41824</v>
      </c>
      <c r="F12" s="229">
        <v>807902.86521739129</v>
      </c>
      <c r="G12" s="230">
        <v>636059.66160862532</v>
      </c>
      <c r="H12" s="47">
        <v>0</v>
      </c>
      <c r="I12" s="242">
        <f t="shared" ref="I12:I22" si="2">(D12/12)*11</f>
        <v>687500</v>
      </c>
      <c r="J12" s="27">
        <f>'ผลการดำเนินงาน Planfin 64'!C7</f>
        <v>653000</v>
      </c>
      <c r="K12" s="128">
        <f>J12-I12</f>
        <v>-34500</v>
      </c>
      <c r="L12" s="268">
        <f t="shared" ref="L12:L25" si="3">K12/I12</f>
        <v>-5.0181818181818182E-2</v>
      </c>
      <c r="M12" s="262">
        <f t="shared" ref="M12:M25" si="4">(J12/D12)</f>
        <v>0.8706666666666667</v>
      </c>
      <c r="O12" s="128">
        <f>(J12*100)/I12-100</f>
        <v>-5.0181818181818159</v>
      </c>
      <c r="P12" s="128">
        <f t="shared" si="0"/>
        <v>87.066666666666663</v>
      </c>
    </row>
    <row r="13" spans="1:16">
      <c r="A13" s="2" t="s">
        <v>10</v>
      </c>
      <c r="B13" s="148" t="s">
        <v>11</v>
      </c>
      <c r="C13" s="459">
        <v>2264676</v>
      </c>
      <c r="D13" s="459">
        <v>2267000</v>
      </c>
      <c r="E13" s="229">
        <f t="shared" si="1"/>
        <v>2324</v>
      </c>
      <c r="F13" s="229">
        <v>5169735.8856521724</v>
      </c>
      <c r="G13" s="230">
        <v>4567137.6960633257</v>
      </c>
      <c r="H13" s="47">
        <v>0</v>
      </c>
      <c r="I13" s="242">
        <f t="shared" si="2"/>
        <v>2078083.3333333333</v>
      </c>
      <c r="J13" s="27">
        <f>'ผลการดำเนินงาน Planfin 64'!C8</f>
        <v>3261436.72</v>
      </c>
      <c r="K13" s="128">
        <f t="shared" ref="K13:K25" si="5">J13-I13</f>
        <v>1183353.3866666669</v>
      </c>
      <c r="L13" s="268">
        <f t="shared" si="3"/>
        <v>0.56944462605766544</v>
      </c>
      <c r="M13" s="262">
        <f t="shared" si="4"/>
        <v>1.4386575738861933</v>
      </c>
      <c r="O13" s="128">
        <f>(M13*100)/L13-100</f>
        <v>152.64222508274335</v>
      </c>
      <c r="P13" s="128">
        <f>(M13*100)/G13</f>
        <v>3.1500201430893002E-5</v>
      </c>
    </row>
    <row r="14" spans="1:16">
      <c r="A14" s="2" t="s">
        <v>12</v>
      </c>
      <c r="B14" s="148" t="s">
        <v>13</v>
      </c>
      <c r="C14" s="459">
        <v>15224519.699999999</v>
      </c>
      <c r="D14" s="459">
        <v>14222000</v>
      </c>
      <c r="E14" s="229">
        <f t="shared" si="1"/>
        <v>-1002519.6999999993</v>
      </c>
      <c r="F14" s="229">
        <v>24494819.706086956</v>
      </c>
      <c r="G14" s="230">
        <v>8027166.5578065244</v>
      </c>
      <c r="H14" s="47">
        <v>0</v>
      </c>
      <c r="I14" s="242">
        <f t="shared" si="2"/>
        <v>13036833.333333334</v>
      </c>
      <c r="J14" s="27">
        <f>'ผลการดำเนินงาน Planfin 64'!C9</f>
        <v>13567423.699999997</v>
      </c>
      <c r="K14" s="128">
        <f t="shared" si="5"/>
        <v>530590.36666666344</v>
      </c>
      <c r="L14" s="268">
        <f t="shared" si="3"/>
        <v>4.0699328824739908E-2</v>
      </c>
      <c r="M14" s="262">
        <f t="shared" si="4"/>
        <v>0.9539743847560116</v>
      </c>
      <c r="O14" s="128">
        <f>(J14*100)/I14-100</f>
        <v>4.0699328824739922</v>
      </c>
      <c r="P14" s="128">
        <f>(J14*100)/D14</f>
        <v>95.397438475601163</v>
      </c>
    </row>
    <row r="15" spans="1:16">
      <c r="A15" s="2" t="s">
        <v>14</v>
      </c>
      <c r="B15" s="148" t="s">
        <v>15</v>
      </c>
      <c r="C15" s="459">
        <v>104464236.28</v>
      </c>
      <c r="D15" s="459">
        <v>106363500</v>
      </c>
      <c r="E15" s="229">
        <f t="shared" si="1"/>
        <v>1899263.7199999988</v>
      </c>
      <c r="F15" s="229">
        <v>177791560.90782607</v>
      </c>
      <c r="G15" s="230">
        <v>60449258.80753614</v>
      </c>
      <c r="H15" s="47">
        <v>0</v>
      </c>
      <c r="I15" s="242">
        <f t="shared" si="2"/>
        <v>97499875</v>
      </c>
      <c r="J15" s="27">
        <f>'ผลการดำเนินงาน Planfin 64'!C10</f>
        <v>97616182.00999999</v>
      </c>
      <c r="K15" s="128">
        <f t="shared" si="5"/>
        <v>116307.00999999046</v>
      </c>
      <c r="L15" s="268">
        <f t="shared" si="3"/>
        <v>1.192893939607517E-3</v>
      </c>
      <c r="M15" s="262">
        <f t="shared" si="4"/>
        <v>0.91776015277797351</v>
      </c>
      <c r="O15" s="128">
        <f t="shared" ref="O15:O48" si="6">(J15*100)/I15-100</f>
        <v>0.11928939396075577</v>
      </c>
      <c r="P15" s="128">
        <f t="shared" ref="P15:P48" si="7">(J15*100)/D15</f>
        <v>91.77601527779737</v>
      </c>
    </row>
    <row r="16" spans="1:16">
      <c r="A16" s="2" t="s">
        <v>16</v>
      </c>
      <c r="B16" s="148" t="s">
        <v>17</v>
      </c>
      <c r="C16" s="459">
        <v>90364605.579999998</v>
      </c>
      <c r="D16" s="459">
        <v>85692000</v>
      </c>
      <c r="E16" s="229">
        <f t="shared" si="1"/>
        <v>-4672605.5799999982</v>
      </c>
      <c r="F16" s="229">
        <v>76463173.343478262</v>
      </c>
      <c r="G16" s="230">
        <v>29228061.916863028</v>
      </c>
      <c r="H16" s="47">
        <v>1</v>
      </c>
      <c r="I16" s="242">
        <f t="shared" si="2"/>
        <v>78551000</v>
      </c>
      <c r="J16" s="27">
        <f>'ผลการดำเนินงาน Planfin 64'!C11</f>
        <v>116121483.64999999</v>
      </c>
      <c r="K16" s="128">
        <f t="shared" si="5"/>
        <v>37570483.649999991</v>
      </c>
      <c r="L16" s="268">
        <f t="shared" si="3"/>
        <v>0.47829414838767159</v>
      </c>
      <c r="M16" s="262">
        <f t="shared" si="4"/>
        <v>1.3551029693553656</v>
      </c>
      <c r="O16" s="128">
        <f t="shared" si="6"/>
        <v>47.829414838767178</v>
      </c>
      <c r="P16" s="128">
        <f t="shared" si="7"/>
        <v>135.51029693553656</v>
      </c>
    </row>
    <row r="17" spans="1:16">
      <c r="A17" s="2" t="s">
        <v>18</v>
      </c>
      <c r="B17" s="148" t="s">
        <v>19</v>
      </c>
      <c r="C17" s="459">
        <v>10955773.859999999</v>
      </c>
      <c r="D17" s="459">
        <v>5721380</v>
      </c>
      <c r="E17" s="229">
        <f t="shared" si="1"/>
        <v>-5234393.8599999994</v>
      </c>
      <c r="F17" s="229">
        <v>3428677.8378260876</v>
      </c>
      <c r="G17" s="230">
        <v>4607949.197005772</v>
      </c>
      <c r="H17" s="47">
        <v>1</v>
      </c>
      <c r="I17" s="242">
        <f t="shared" si="2"/>
        <v>5244598.333333334</v>
      </c>
      <c r="J17" s="27">
        <f>'ผลการดำเนินงาน Planfin 64'!C12</f>
        <v>9992574.7799999993</v>
      </c>
      <c r="K17" s="128">
        <f t="shared" si="5"/>
        <v>4747976.4466666654</v>
      </c>
      <c r="L17" s="268">
        <f t="shared" si="3"/>
        <v>0.90530792729916687</v>
      </c>
      <c r="M17" s="262">
        <f t="shared" si="4"/>
        <v>1.7465322666909031</v>
      </c>
      <c r="O17" s="128">
        <f t="shared" si="6"/>
        <v>90.530792729916669</v>
      </c>
      <c r="P17" s="128">
        <f t="shared" si="7"/>
        <v>174.65322666909032</v>
      </c>
    </row>
    <row r="18" spans="1:16">
      <c r="A18" s="2" t="s">
        <v>20</v>
      </c>
      <c r="B18" s="148" t="s">
        <v>21</v>
      </c>
      <c r="C18" s="459">
        <v>104995977.95</v>
      </c>
      <c r="D18" s="459">
        <v>132020822</v>
      </c>
      <c r="E18" s="229">
        <f t="shared" si="1"/>
        <v>27024844.049999997</v>
      </c>
      <c r="F18" s="229">
        <v>106410750.55391303</v>
      </c>
      <c r="G18" s="230">
        <v>32991551.970677141</v>
      </c>
      <c r="H18" s="47">
        <v>1</v>
      </c>
      <c r="I18" s="242">
        <f t="shared" si="2"/>
        <v>121019086.83333333</v>
      </c>
      <c r="J18" s="27">
        <f>'ผลการดำเนินงาน Planfin 64'!C13</f>
        <v>207506629.63</v>
      </c>
      <c r="K18" s="128">
        <f t="shared" si="5"/>
        <v>86487542.796666667</v>
      </c>
      <c r="L18" s="268">
        <f t="shared" si="3"/>
        <v>0.71466034870827222</v>
      </c>
      <c r="M18" s="262">
        <f t="shared" si="4"/>
        <v>1.5717719863159161</v>
      </c>
      <c r="O18" s="128">
        <f t="shared" si="6"/>
        <v>71.466034870827229</v>
      </c>
      <c r="P18" s="128">
        <f t="shared" si="7"/>
        <v>157.17719863159161</v>
      </c>
    </row>
    <row r="19" spans="1:16">
      <c r="A19" s="2" t="s">
        <v>22</v>
      </c>
      <c r="B19" s="148" t="s">
        <v>23</v>
      </c>
      <c r="C19" s="459">
        <v>196154560.13999999</v>
      </c>
      <c r="D19" s="459">
        <v>221446816</v>
      </c>
      <c r="E19" s="229">
        <f t="shared" si="1"/>
        <v>25292255.860000014</v>
      </c>
      <c r="F19" s="229">
        <v>319967350.23043483</v>
      </c>
      <c r="G19" s="230">
        <v>62235264.642444208</v>
      </c>
      <c r="H19" s="47">
        <v>0</v>
      </c>
      <c r="I19" s="242">
        <f t="shared" si="2"/>
        <v>202992914.66666666</v>
      </c>
      <c r="J19" s="27">
        <f>'ผลการดำเนินงาน Planfin 64'!C14</f>
        <v>207994676.66999999</v>
      </c>
      <c r="K19" s="128">
        <f t="shared" si="5"/>
        <v>5001762.0033333302</v>
      </c>
      <c r="L19" s="268">
        <f t="shared" si="3"/>
        <v>2.4640081707022587E-2</v>
      </c>
      <c r="M19" s="262">
        <f t="shared" si="4"/>
        <v>0.93925340823143733</v>
      </c>
      <c r="O19" s="128">
        <f t="shared" si="6"/>
        <v>2.4640081707022716</v>
      </c>
      <c r="P19" s="128">
        <f t="shared" si="7"/>
        <v>93.925340823143742</v>
      </c>
    </row>
    <row r="20" spans="1:16">
      <c r="A20" s="2" t="s">
        <v>24</v>
      </c>
      <c r="B20" s="148" t="s">
        <v>25</v>
      </c>
      <c r="C20" s="459">
        <v>68364148.810000002</v>
      </c>
      <c r="D20" s="459">
        <v>62845000</v>
      </c>
      <c r="E20" s="229">
        <f t="shared" si="1"/>
        <v>-5519148.8100000024</v>
      </c>
      <c r="F20" s="229">
        <v>87861293.34652172</v>
      </c>
      <c r="G20" s="230">
        <v>30383750.027975317</v>
      </c>
      <c r="H20" s="47">
        <v>0</v>
      </c>
      <c r="I20" s="242">
        <f t="shared" si="2"/>
        <v>57607916.666666664</v>
      </c>
      <c r="J20" s="27">
        <f>'ผลการดำเนินงาน Planfin 64'!C15</f>
        <v>63531122.630000003</v>
      </c>
      <c r="K20" s="128">
        <f t="shared" si="5"/>
        <v>5923205.9633333385</v>
      </c>
      <c r="L20" s="268">
        <f t="shared" si="3"/>
        <v>0.10281930515915791</v>
      </c>
      <c r="M20" s="262">
        <f t="shared" si="4"/>
        <v>1.0109176963958948</v>
      </c>
      <c r="O20" s="128">
        <f t="shared" si="6"/>
        <v>10.281930515915789</v>
      </c>
      <c r="P20" s="128">
        <f t="shared" si="7"/>
        <v>101.09176963958947</v>
      </c>
    </row>
    <row r="21" spans="1:16">
      <c r="A21" s="142" t="s">
        <v>192</v>
      </c>
      <c r="B21" s="143" t="s">
        <v>193</v>
      </c>
      <c r="C21" s="459">
        <v>0</v>
      </c>
      <c r="D21" s="459">
        <v>0</v>
      </c>
      <c r="E21" s="229">
        <f t="shared" ref="E21" si="8">D21-C21</f>
        <v>0</v>
      </c>
      <c r="F21" s="229">
        <v>66127087.385217384</v>
      </c>
      <c r="G21" s="230">
        <v>247050077.4903864</v>
      </c>
      <c r="H21" s="47">
        <v>0</v>
      </c>
      <c r="I21" s="242">
        <f t="shared" si="2"/>
        <v>0</v>
      </c>
      <c r="J21" s="27">
        <f>'ผลการดำเนินงาน Planfin 64'!C16</f>
        <v>261725</v>
      </c>
      <c r="K21" s="128">
        <f t="shared" si="5"/>
        <v>261725</v>
      </c>
      <c r="L21" s="268" t="e">
        <f t="shared" si="3"/>
        <v>#DIV/0!</v>
      </c>
      <c r="M21" s="262" t="e">
        <f t="shared" si="4"/>
        <v>#DIV/0!</v>
      </c>
      <c r="O21" s="128" t="e">
        <f t="shared" si="6"/>
        <v>#DIV/0!</v>
      </c>
      <c r="P21" s="128" t="e">
        <f t="shared" si="7"/>
        <v>#DIV/0!</v>
      </c>
    </row>
    <row r="22" spans="1:16">
      <c r="A22" s="2" t="s">
        <v>26</v>
      </c>
      <c r="B22" s="148" t="s">
        <v>27</v>
      </c>
      <c r="C22" s="459">
        <v>120209316.06</v>
      </c>
      <c r="D22" s="459">
        <v>278361439.11000001</v>
      </c>
      <c r="E22" s="229">
        <f t="shared" si="1"/>
        <v>158152123.05000001</v>
      </c>
      <c r="F22" s="229">
        <v>73555635.53347826</v>
      </c>
      <c r="G22" s="230">
        <v>55069343.576349512</v>
      </c>
      <c r="H22" s="47">
        <v>4</v>
      </c>
      <c r="I22" s="242">
        <f t="shared" si="2"/>
        <v>255164652.51750001</v>
      </c>
      <c r="J22" s="27">
        <f>'ผลการดำเนินงาน Planfin 64'!C17</f>
        <v>132210842.25</v>
      </c>
      <c r="K22" s="128">
        <f t="shared" si="5"/>
        <v>-122953810.26750001</v>
      </c>
      <c r="L22" s="268">
        <f t="shared" si="3"/>
        <v>-0.48186066939294203</v>
      </c>
      <c r="M22" s="262">
        <f t="shared" si="4"/>
        <v>0.4749610530564698</v>
      </c>
      <c r="O22" s="128">
        <f t="shared" si="6"/>
        <v>-48.186066939294207</v>
      </c>
      <c r="P22" s="128">
        <f t="shared" si="7"/>
        <v>47.496105305646978</v>
      </c>
    </row>
    <row r="23" spans="1:16">
      <c r="A23" s="96" t="s">
        <v>28</v>
      </c>
      <c r="B23" s="58" t="s">
        <v>29</v>
      </c>
      <c r="C23" s="460">
        <f>SUM(C11:C22)</f>
        <v>1109776966.51</v>
      </c>
      <c r="D23" s="460">
        <f>SUM(D11:D22)</f>
        <v>1288497668.1199999</v>
      </c>
      <c r="E23" s="231">
        <f>D23-C23</f>
        <v>178720701.6099999</v>
      </c>
      <c r="F23" s="231">
        <v>1280929204.6426086</v>
      </c>
      <c r="G23" s="232">
        <v>629796053.73341084</v>
      </c>
      <c r="H23" s="48">
        <v>1</v>
      </c>
      <c r="I23" s="5">
        <f>SUM(I11:I22)</f>
        <v>1181122862.4433331</v>
      </c>
      <c r="J23" s="31">
        <f>'ผลการดำเนินงาน Planfin 64'!C18</f>
        <v>1276916206.6200004</v>
      </c>
      <c r="K23" s="29">
        <f t="shared" si="5"/>
        <v>95793344.176667213</v>
      </c>
      <c r="L23" s="272">
        <f t="shared" si="3"/>
        <v>8.1103623697964866E-2</v>
      </c>
      <c r="M23" s="263">
        <f t="shared" si="4"/>
        <v>0.99101165505646771</v>
      </c>
      <c r="O23" s="128">
        <f t="shared" si="6"/>
        <v>8.1103623697964764</v>
      </c>
      <c r="P23" s="128">
        <f t="shared" si="7"/>
        <v>99.101165505646762</v>
      </c>
    </row>
    <row r="24" spans="1:16">
      <c r="A24" s="84" t="s">
        <v>188</v>
      </c>
      <c r="B24" s="77" t="s">
        <v>155</v>
      </c>
      <c r="C24" s="461">
        <f>C23-C22</f>
        <v>989567650.45000005</v>
      </c>
      <c r="D24" s="461">
        <f>D23-D22</f>
        <v>1010136229.0099999</v>
      </c>
      <c r="E24" s="462">
        <f>D24-C24</f>
        <v>20568578.559999824</v>
      </c>
      <c r="F24" s="462"/>
      <c r="G24" s="463"/>
      <c r="H24" s="82"/>
      <c r="I24" s="78">
        <f>I23-I22</f>
        <v>925958209.92583311</v>
      </c>
      <c r="J24" s="83">
        <f>'ผลการดำเนินงาน Planfin 64'!C19</f>
        <v>1144705364.3700004</v>
      </c>
      <c r="K24" s="129">
        <f t="shared" si="5"/>
        <v>218747154.44416726</v>
      </c>
      <c r="L24" s="273">
        <f t="shared" si="3"/>
        <v>0.23623868993146932</v>
      </c>
      <c r="M24" s="264">
        <f t="shared" si="4"/>
        <v>1.1332187991038467</v>
      </c>
      <c r="O24" s="128">
        <f t="shared" si="6"/>
        <v>23.623868993146928</v>
      </c>
      <c r="P24" s="128">
        <f t="shared" si="7"/>
        <v>113.32187991038467</v>
      </c>
    </row>
    <row r="25" spans="1:16" s="1" customFormat="1" ht="25.5">
      <c r="A25" s="182"/>
      <c r="B25" s="183" t="s">
        <v>217</v>
      </c>
      <c r="C25" s="464">
        <f>C24-C21</f>
        <v>989567650.45000005</v>
      </c>
      <c r="D25" s="464">
        <f>D24-D21</f>
        <v>1010136229.0099999</v>
      </c>
      <c r="E25" s="465">
        <f>D25-C25</f>
        <v>20568578.559999824</v>
      </c>
      <c r="F25" s="464"/>
      <c r="G25" s="466"/>
      <c r="H25" s="187"/>
      <c r="I25" s="184">
        <f>I24-I21</f>
        <v>925958209.92583311</v>
      </c>
      <c r="J25" s="184">
        <f>J24-J21</f>
        <v>1144443639.3700004</v>
      </c>
      <c r="K25" s="258">
        <f t="shared" si="5"/>
        <v>218485429.44416726</v>
      </c>
      <c r="L25" s="274">
        <f t="shared" si="3"/>
        <v>0.23595603678665733</v>
      </c>
      <c r="M25" s="275">
        <f t="shared" si="4"/>
        <v>1.1329597003877692</v>
      </c>
      <c r="O25" s="128">
        <f t="shared" si="6"/>
        <v>23.595603678665725</v>
      </c>
      <c r="P25" s="128">
        <f t="shared" si="7"/>
        <v>113.2959700387769</v>
      </c>
    </row>
    <row r="26" spans="1:16">
      <c r="A26" s="481" t="s">
        <v>30</v>
      </c>
      <c r="B26" s="482"/>
      <c r="C26" s="482"/>
      <c r="D26" s="482"/>
      <c r="E26" s="482"/>
      <c r="F26" s="482"/>
      <c r="G26" s="482"/>
      <c r="H26" s="482"/>
      <c r="I26" s="482"/>
      <c r="J26" s="482"/>
      <c r="K26" s="482"/>
      <c r="L26" s="482"/>
      <c r="M26" s="483"/>
      <c r="O26" s="128" t="e">
        <f t="shared" si="6"/>
        <v>#DIV/0!</v>
      </c>
      <c r="P26" s="128" t="e">
        <f t="shared" si="7"/>
        <v>#DIV/0!</v>
      </c>
    </row>
    <row r="27" spans="1:16">
      <c r="A27" s="2" t="s">
        <v>31</v>
      </c>
      <c r="B27" s="148" t="s">
        <v>32</v>
      </c>
      <c r="C27" s="3">
        <v>136793432.25999999</v>
      </c>
      <c r="D27" s="3">
        <v>153702974.38</v>
      </c>
      <c r="E27" s="26">
        <f t="shared" ref="E27:E42" si="9">D27-C27</f>
        <v>16909542.120000005</v>
      </c>
      <c r="F27" s="229">
        <v>185858271.21043473</v>
      </c>
      <c r="G27" s="230">
        <v>48046386.347891763</v>
      </c>
      <c r="H27" s="47">
        <v>0</v>
      </c>
      <c r="I27" s="242">
        <f>(D27/12)*11</f>
        <v>140894393.18166664</v>
      </c>
      <c r="J27" s="27">
        <f>'ผลการดำเนินงาน Planfin 64'!C22</f>
        <v>136035005.61000001</v>
      </c>
      <c r="K27" s="128">
        <f t="shared" ref="K27:K44" si="10">J27-I27</f>
        <v>-4859387.5716666281</v>
      </c>
      <c r="L27" s="268">
        <f t="shared" ref="L27:L46" si="11">K27/I27</f>
        <v>-3.4489573800151316E-2</v>
      </c>
      <c r="M27" s="262">
        <f t="shared" ref="M27:M48" si="12">(J27/D27)</f>
        <v>0.8850512240165278</v>
      </c>
      <c r="O27" s="128">
        <f t="shared" si="6"/>
        <v>-3.4489573800151305</v>
      </c>
      <c r="P27" s="128">
        <f t="shared" si="7"/>
        <v>88.505122401652784</v>
      </c>
    </row>
    <row r="28" spans="1:16">
      <c r="A28" s="2" t="s">
        <v>33</v>
      </c>
      <c r="B28" s="148" t="s">
        <v>34</v>
      </c>
      <c r="C28" s="3">
        <v>67080799.990000002</v>
      </c>
      <c r="D28" s="3">
        <v>54353464.310000002</v>
      </c>
      <c r="E28" s="26">
        <f t="shared" si="9"/>
        <v>-12727335.68</v>
      </c>
      <c r="F28" s="229">
        <v>89815691.238260865</v>
      </c>
      <c r="G28" s="230">
        <v>25302796.939467441</v>
      </c>
      <c r="H28" s="47">
        <v>0</v>
      </c>
      <c r="I28" s="242">
        <f t="shared" ref="I28:I41" si="13">(D28/12)*11</f>
        <v>49824008.950833336</v>
      </c>
      <c r="J28" s="27">
        <f>'ผลการดำเนินงาน Planfin 64'!C23</f>
        <v>54226156.25</v>
      </c>
      <c r="K28" s="128">
        <f t="shared" si="10"/>
        <v>4402147.2991666645</v>
      </c>
      <c r="L28" s="268">
        <f t="shared" si="11"/>
        <v>8.8353936021301149E-2</v>
      </c>
      <c r="M28" s="262">
        <f t="shared" si="12"/>
        <v>0.99765777468619277</v>
      </c>
      <c r="O28" s="128">
        <f t="shared" si="6"/>
        <v>8.8353936021301109</v>
      </c>
      <c r="P28" s="128">
        <f t="shared" si="7"/>
        <v>99.765777468619277</v>
      </c>
    </row>
    <row r="29" spans="1:16">
      <c r="A29" s="2" t="s">
        <v>35</v>
      </c>
      <c r="B29" s="148" t="s">
        <v>36</v>
      </c>
      <c r="C29" s="3">
        <v>1168447.08</v>
      </c>
      <c r="D29" s="3">
        <v>1160214.54</v>
      </c>
      <c r="E29" s="26">
        <f t="shared" si="9"/>
        <v>-8232.5400000000373</v>
      </c>
      <c r="F29" s="229">
        <v>2199149.9947826085</v>
      </c>
      <c r="G29" s="230">
        <v>1272143.8260584169</v>
      </c>
      <c r="H29" s="47">
        <v>0</v>
      </c>
      <c r="I29" s="242">
        <f t="shared" si="13"/>
        <v>1063529.9949999999</v>
      </c>
      <c r="J29" s="27">
        <f>'ผลการดำเนินงาน Planfin 64'!C24</f>
        <v>892460.14</v>
      </c>
      <c r="K29" s="128">
        <f t="shared" si="10"/>
        <v>-171069.85499999986</v>
      </c>
      <c r="L29" s="268">
        <f t="shared" si="11"/>
        <v>-0.16085099226562</v>
      </c>
      <c r="M29" s="262">
        <f t="shared" si="12"/>
        <v>0.76921992375651493</v>
      </c>
      <c r="O29" s="128">
        <f t="shared" si="6"/>
        <v>-16.085099226562008</v>
      </c>
      <c r="P29" s="128">
        <f t="shared" si="7"/>
        <v>76.921992375651485</v>
      </c>
    </row>
    <row r="30" spans="1:16">
      <c r="A30" s="2" t="s">
        <v>37</v>
      </c>
      <c r="B30" s="148" t="s">
        <v>38</v>
      </c>
      <c r="C30" s="3">
        <v>24653811.420000002</v>
      </c>
      <c r="D30" s="3">
        <v>41141117.369999997</v>
      </c>
      <c r="E30" s="26">
        <f t="shared" si="9"/>
        <v>16487305.949999996</v>
      </c>
      <c r="F30" s="229">
        <v>38979524.199999996</v>
      </c>
      <c r="G30" s="230">
        <v>12558975.208582282</v>
      </c>
      <c r="H30" s="47">
        <v>1</v>
      </c>
      <c r="I30" s="242">
        <f t="shared" si="13"/>
        <v>37712690.922499999</v>
      </c>
      <c r="J30" s="27">
        <f>'ผลการดำเนินงาน Planfin 64'!C25</f>
        <v>79234770.519999996</v>
      </c>
      <c r="K30" s="128">
        <f t="shared" si="10"/>
        <v>41522079.597499996</v>
      </c>
      <c r="L30" s="268">
        <f t="shared" si="11"/>
        <v>1.1010107892546923</v>
      </c>
      <c r="M30" s="262">
        <f t="shared" si="12"/>
        <v>1.9259265568168014</v>
      </c>
      <c r="O30" s="128">
        <f t="shared" si="6"/>
        <v>110.10107892546924</v>
      </c>
      <c r="P30" s="128">
        <f t="shared" si="7"/>
        <v>192.59265568168016</v>
      </c>
    </row>
    <row r="31" spans="1:16">
      <c r="A31" s="2" t="s">
        <v>39</v>
      </c>
      <c r="B31" s="148" t="s">
        <v>40</v>
      </c>
      <c r="C31" s="3">
        <v>196336304.94</v>
      </c>
      <c r="D31" s="3">
        <v>221446816</v>
      </c>
      <c r="E31" s="26">
        <f t="shared" si="9"/>
        <v>25110511.060000002</v>
      </c>
      <c r="F31" s="229">
        <v>317723809.48217392</v>
      </c>
      <c r="G31" s="230">
        <v>61015825.747973695</v>
      </c>
      <c r="H31" s="47">
        <v>0</v>
      </c>
      <c r="I31" s="242">
        <f t="shared" si="13"/>
        <v>202992914.66666666</v>
      </c>
      <c r="J31" s="27">
        <f>'ผลการดำเนินงาน Planfin 64'!C26</f>
        <v>208110871.72000003</v>
      </c>
      <c r="K31" s="128">
        <f t="shared" si="10"/>
        <v>5117957.0533333719</v>
      </c>
      <c r="L31" s="268">
        <f t="shared" si="11"/>
        <v>2.5212491094763263E-2</v>
      </c>
      <c r="M31" s="262">
        <f t="shared" si="12"/>
        <v>0.9397781168368663</v>
      </c>
      <c r="O31" s="128">
        <f t="shared" si="6"/>
        <v>2.5212491094763294</v>
      </c>
      <c r="P31" s="128">
        <f t="shared" si="7"/>
        <v>93.977811683686639</v>
      </c>
    </row>
    <row r="32" spans="1:16">
      <c r="A32" s="2" t="s">
        <v>41</v>
      </c>
      <c r="B32" s="148" t="s">
        <v>42</v>
      </c>
      <c r="C32" s="3">
        <v>77993022.840000004</v>
      </c>
      <c r="D32" s="3">
        <v>65580000</v>
      </c>
      <c r="E32" s="26">
        <f t="shared" si="9"/>
        <v>-12413022.840000004</v>
      </c>
      <c r="F32" s="229">
        <v>77186384.285652176</v>
      </c>
      <c r="G32" s="230">
        <v>16389378.230228083</v>
      </c>
      <c r="H32" s="47">
        <v>0</v>
      </c>
      <c r="I32" s="242">
        <f t="shared" si="13"/>
        <v>60115000</v>
      </c>
      <c r="J32" s="27">
        <f>'ผลการดำเนินงาน Planfin 64'!C27</f>
        <v>63270710.5</v>
      </c>
      <c r="K32" s="128">
        <f t="shared" si="10"/>
        <v>3155710.5</v>
      </c>
      <c r="L32" s="268">
        <f t="shared" si="11"/>
        <v>5.2494560425850455E-2</v>
      </c>
      <c r="M32" s="262">
        <f t="shared" si="12"/>
        <v>0.96478668039036286</v>
      </c>
      <c r="O32" s="128">
        <f t="shared" si="6"/>
        <v>5.2494560425850523</v>
      </c>
      <c r="P32" s="128">
        <f t="shared" si="7"/>
        <v>96.478668039036293</v>
      </c>
    </row>
    <row r="33" spans="1:16">
      <c r="A33" s="2" t="s">
        <v>43</v>
      </c>
      <c r="B33" s="148" t="s">
        <v>44</v>
      </c>
      <c r="C33" s="3">
        <v>146232569.5</v>
      </c>
      <c r="D33" s="3">
        <v>151000000</v>
      </c>
      <c r="E33" s="26">
        <f t="shared" si="9"/>
        <v>4767430.5</v>
      </c>
      <c r="F33" s="229">
        <v>167887010.71565214</v>
      </c>
      <c r="G33" s="230">
        <v>32506806.725683998</v>
      </c>
      <c r="H33" s="47">
        <v>0</v>
      </c>
      <c r="I33" s="242">
        <f t="shared" si="13"/>
        <v>138416666.66666669</v>
      </c>
      <c r="J33" s="27">
        <f>'ผลการดำเนินงาน Planfin 64'!C28</f>
        <v>140595664.68000001</v>
      </c>
      <c r="K33" s="128">
        <f t="shared" si="10"/>
        <v>2178998.0133333206</v>
      </c>
      <c r="L33" s="268">
        <f t="shared" si="11"/>
        <v>1.5742309548464686E-2</v>
      </c>
      <c r="M33" s="262">
        <f t="shared" si="12"/>
        <v>0.93109711708609277</v>
      </c>
      <c r="O33" s="128">
        <f t="shared" si="6"/>
        <v>1.5742309548464704</v>
      </c>
      <c r="P33" s="128">
        <f t="shared" si="7"/>
        <v>93.109711708609268</v>
      </c>
    </row>
    <row r="34" spans="1:16">
      <c r="A34" s="2" t="s">
        <v>45</v>
      </c>
      <c r="B34" s="148" t="s">
        <v>46</v>
      </c>
      <c r="C34" s="3">
        <v>17676063.219999999</v>
      </c>
      <c r="D34" s="3">
        <v>16596100</v>
      </c>
      <c r="E34" s="26">
        <f t="shared" si="9"/>
        <v>-1079963.2199999988</v>
      </c>
      <c r="F34" s="229">
        <v>23445937.179565214</v>
      </c>
      <c r="G34" s="230">
        <v>5859066.41869424</v>
      </c>
      <c r="H34" s="47">
        <v>1</v>
      </c>
      <c r="I34" s="242">
        <f t="shared" si="13"/>
        <v>15213091.666666666</v>
      </c>
      <c r="J34" s="27">
        <f>'ผลการดำเนินงาน Planfin 64'!C29</f>
        <v>15032100.949999999</v>
      </c>
      <c r="K34" s="128">
        <f t="shared" si="10"/>
        <v>-180990.71666666679</v>
      </c>
      <c r="L34" s="268">
        <f t="shared" si="11"/>
        <v>-1.1897037146186052E-2</v>
      </c>
      <c r="M34" s="262">
        <f t="shared" si="12"/>
        <v>0.90576104928266277</v>
      </c>
      <c r="O34" s="128">
        <f t="shared" si="6"/>
        <v>-1.1897037146186022</v>
      </c>
      <c r="P34" s="128">
        <f t="shared" si="7"/>
        <v>90.576104928266275</v>
      </c>
    </row>
    <row r="35" spans="1:16">
      <c r="A35" s="2" t="s">
        <v>47</v>
      </c>
      <c r="B35" s="148" t="s">
        <v>48</v>
      </c>
      <c r="C35" s="3">
        <v>79792631.450000003</v>
      </c>
      <c r="D35" s="3">
        <v>79344700</v>
      </c>
      <c r="E35" s="26">
        <f t="shared" si="9"/>
        <v>-447931.45000000298</v>
      </c>
      <c r="F35" s="229">
        <v>74544061.825652167</v>
      </c>
      <c r="G35" s="230">
        <v>24960420.843581464</v>
      </c>
      <c r="H35" s="47">
        <v>1</v>
      </c>
      <c r="I35" s="242">
        <f t="shared" si="13"/>
        <v>72732641.666666657</v>
      </c>
      <c r="J35" s="27">
        <f>'ผลการดำเนินงาน Planfin 64'!C30</f>
        <v>70689186.910000011</v>
      </c>
      <c r="K35" s="128">
        <f t="shared" si="10"/>
        <v>-2043454.7566666454</v>
      </c>
      <c r="L35" s="268">
        <f t="shared" si="11"/>
        <v>-2.8095428817666059E-2</v>
      </c>
      <c r="M35" s="262">
        <f t="shared" si="12"/>
        <v>0.89091252358380602</v>
      </c>
      <c r="O35" s="128">
        <f t="shared" si="6"/>
        <v>-2.8095428817666033</v>
      </c>
      <c r="P35" s="128">
        <f t="shared" si="7"/>
        <v>89.091252358380601</v>
      </c>
    </row>
    <row r="36" spans="1:16">
      <c r="A36" s="2" t="s">
        <v>49</v>
      </c>
      <c r="B36" s="148" t="s">
        <v>50</v>
      </c>
      <c r="C36" s="3">
        <v>24873869.859999999</v>
      </c>
      <c r="D36" s="3">
        <v>21370000</v>
      </c>
      <c r="E36" s="26">
        <f t="shared" si="9"/>
        <v>-3503869.8599999994</v>
      </c>
      <c r="F36" s="229">
        <v>27855272.891304348</v>
      </c>
      <c r="G36" s="230">
        <v>6854465.8177366313</v>
      </c>
      <c r="H36" s="47">
        <v>0</v>
      </c>
      <c r="I36" s="242">
        <f t="shared" si="13"/>
        <v>19589166.666666664</v>
      </c>
      <c r="J36" s="27">
        <f>'ผลการดำเนินงาน Planfin 64'!C31</f>
        <v>20385469.490000002</v>
      </c>
      <c r="K36" s="128">
        <f t="shared" si="10"/>
        <v>796302.8233333379</v>
      </c>
      <c r="L36" s="268">
        <f t="shared" si="11"/>
        <v>4.0650163270515405E-2</v>
      </c>
      <c r="M36" s="262">
        <f t="shared" si="12"/>
        <v>0.95392931633130562</v>
      </c>
      <c r="O36" s="128">
        <f t="shared" si="6"/>
        <v>4.0650163270515378</v>
      </c>
      <c r="P36" s="128">
        <f t="shared" si="7"/>
        <v>95.392931633130573</v>
      </c>
    </row>
    <row r="37" spans="1:16">
      <c r="A37" s="2" t="s">
        <v>51</v>
      </c>
      <c r="B37" s="148" t="s">
        <v>52</v>
      </c>
      <c r="C37" s="3">
        <v>23743140.73</v>
      </c>
      <c r="D37" s="3">
        <v>25122191.77</v>
      </c>
      <c r="E37" s="26">
        <f t="shared" si="9"/>
        <v>1379051.0399999991</v>
      </c>
      <c r="F37" s="229">
        <v>34722706.236521743</v>
      </c>
      <c r="G37" s="230">
        <v>7106850.7786229756</v>
      </c>
      <c r="H37" s="47">
        <v>0</v>
      </c>
      <c r="I37" s="242">
        <f t="shared" si="13"/>
        <v>23028675.789166667</v>
      </c>
      <c r="J37" s="27">
        <f>'ผลการดำเนินงาน Planfin 64'!C32</f>
        <v>22521810.780000001</v>
      </c>
      <c r="K37" s="128">
        <f t="shared" si="10"/>
        <v>-506865.00916666538</v>
      </c>
      <c r="L37" s="268">
        <f t="shared" si="11"/>
        <v>-2.2010167402031378E-2</v>
      </c>
      <c r="M37" s="262">
        <f t="shared" si="12"/>
        <v>0.89649067988147124</v>
      </c>
      <c r="O37" s="128">
        <f t="shared" si="6"/>
        <v>-2.2010167402031442</v>
      </c>
      <c r="P37" s="128">
        <f t="shared" si="7"/>
        <v>89.649067988147124</v>
      </c>
    </row>
    <row r="38" spans="1:16">
      <c r="A38" s="2" t="s">
        <v>53</v>
      </c>
      <c r="B38" s="148" t="s">
        <v>54</v>
      </c>
      <c r="C38" s="3">
        <v>75602810.239999995</v>
      </c>
      <c r="D38" s="3">
        <v>76199396.439999998</v>
      </c>
      <c r="E38" s="26">
        <f t="shared" si="9"/>
        <v>596586.20000000298</v>
      </c>
      <c r="F38" s="229">
        <v>83319408.920869574</v>
      </c>
      <c r="G38" s="230">
        <v>20138986.903612513</v>
      </c>
      <c r="H38" s="47">
        <v>0</v>
      </c>
      <c r="I38" s="242">
        <f t="shared" si="13"/>
        <v>69849446.736666664</v>
      </c>
      <c r="J38" s="27">
        <f>'ผลการดำเนินงาน Planfin 64'!C33</f>
        <v>69566829.010000005</v>
      </c>
      <c r="K38" s="128">
        <f t="shared" si="10"/>
        <v>-282617.72666665912</v>
      </c>
      <c r="L38" s="268">
        <f t="shared" si="11"/>
        <v>-4.04609828524672E-3</v>
      </c>
      <c r="M38" s="262">
        <f t="shared" si="12"/>
        <v>0.91295774323852386</v>
      </c>
      <c r="O38" s="128">
        <f t="shared" si="6"/>
        <v>-0.40460982852466998</v>
      </c>
      <c r="P38" s="128">
        <f t="shared" si="7"/>
        <v>91.295774323852385</v>
      </c>
    </row>
    <row r="39" spans="1:16">
      <c r="A39" s="2" t="s">
        <v>55</v>
      </c>
      <c r="B39" s="148" t="s">
        <v>56</v>
      </c>
      <c r="C39" s="3">
        <v>9290472.7799999993</v>
      </c>
      <c r="D39" s="3">
        <v>9787374.9199999999</v>
      </c>
      <c r="E39" s="26">
        <f t="shared" si="9"/>
        <v>496902.1400000006</v>
      </c>
      <c r="F39" s="229">
        <v>9146539.4356521741</v>
      </c>
      <c r="G39" s="230">
        <v>11187681.845821705</v>
      </c>
      <c r="H39" s="47">
        <v>1</v>
      </c>
      <c r="I39" s="242">
        <f t="shared" si="13"/>
        <v>8971760.3433333337</v>
      </c>
      <c r="J39" s="27">
        <f>'ผลการดำเนินงาน Planfin 64'!C34</f>
        <v>593677.11</v>
      </c>
      <c r="K39" s="128">
        <f t="shared" si="10"/>
        <v>-8378083.2333333334</v>
      </c>
      <c r="L39" s="268">
        <f t="shared" si="11"/>
        <v>-0.93382824693471156</v>
      </c>
      <c r="M39" s="262">
        <f t="shared" si="12"/>
        <v>6.0657440309847654E-2</v>
      </c>
      <c r="O39" s="128">
        <f t="shared" si="6"/>
        <v>-93.382824693471164</v>
      </c>
      <c r="P39" s="128">
        <f t="shared" si="7"/>
        <v>6.0657440309847654</v>
      </c>
    </row>
    <row r="40" spans="1:16">
      <c r="A40" s="142" t="s">
        <v>57</v>
      </c>
      <c r="B40" s="148" t="s">
        <v>58</v>
      </c>
      <c r="C40" s="3">
        <v>38360381.159999996</v>
      </c>
      <c r="D40" s="3">
        <v>16520000</v>
      </c>
      <c r="E40" s="26">
        <f t="shared" ref="E40" si="14">D40-C40</f>
        <v>-21840381.159999996</v>
      </c>
      <c r="F40" s="229">
        <v>27960630.349565215</v>
      </c>
      <c r="G40" s="230">
        <v>20615821.38452163</v>
      </c>
      <c r="H40" s="47">
        <v>0</v>
      </c>
      <c r="I40" s="242">
        <f t="shared" si="13"/>
        <v>15143333.333333334</v>
      </c>
      <c r="J40" s="27">
        <f>'ผลการดำเนินงาน Planfin 64'!C35</f>
        <v>15563807.449999999</v>
      </c>
      <c r="K40" s="128">
        <f t="shared" si="10"/>
        <v>420474.1166666653</v>
      </c>
      <c r="L40" s="268">
        <f t="shared" si="11"/>
        <v>2.7766285494166758E-2</v>
      </c>
      <c r="M40" s="262">
        <f t="shared" si="12"/>
        <v>0.94211909503631952</v>
      </c>
      <c r="O40" s="128">
        <f t="shared" si="6"/>
        <v>2.7766285494166851</v>
      </c>
      <c r="P40" s="128">
        <f t="shared" si="7"/>
        <v>94.211909503631958</v>
      </c>
    </row>
    <row r="41" spans="1:16">
      <c r="A41" s="2" t="s">
        <v>194</v>
      </c>
      <c r="B41" s="143" t="s">
        <v>195</v>
      </c>
      <c r="C41" s="3">
        <v>591026.81000000006</v>
      </c>
      <c r="D41" s="6">
        <v>0</v>
      </c>
      <c r="E41" s="26">
        <f t="shared" si="9"/>
        <v>-591026.81000000006</v>
      </c>
      <c r="F41" s="229">
        <v>65483564.920000002</v>
      </c>
      <c r="G41" s="230">
        <v>247297178.01295525</v>
      </c>
      <c r="H41" s="47">
        <v>0</v>
      </c>
      <c r="I41" s="242">
        <f t="shared" si="13"/>
        <v>0</v>
      </c>
      <c r="J41" s="27">
        <f>'ผลการดำเนินงาน Planfin 64'!C36</f>
        <v>524023.03</v>
      </c>
      <c r="K41" s="128">
        <f t="shared" si="10"/>
        <v>524023.03</v>
      </c>
      <c r="L41" s="268" t="e">
        <f t="shared" si="11"/>
        <v>#DIV/0!</v>
      </c>
      <c r="M41" s="262" t="e">
        <f t="shared" si="12"/>
        <v>#DIV/0!</v>
      </c>
      <c r="O41" s="128" t="e">
        <f t="shared" si="6"/>
        <v>#DIV/0!</v>
      </c>
      <c r="P41" s="128" t="e">
        <f t="shared" si="7"/>
        <v>#DIV/0!</v>
      </c>
    </row>
    <row r="42" spans="1:16">
      <c r="A42" s="30" t="s">
        <v>59</v>
      </c>
      <c r="B42" s="4" t="s">
        <v>60</v>
      </c>
      <c r="C42" s="5">
        <f>SUM(C27:C41)</f>
        <v>920188784.27999997</v>
      </c>
      <c r="D42" s="5">
        <f>SUM(D27:D41)</f>
        <v>933324349.7299999</v>
      </c>
      <c r="E42" s="28">
        <f t="shared" si="9"/>
        <v>13135565.449999928</v>
      </c>
      <c r="F42" s="231">
        <v>1226127962.8860869</v>
      </c>
      <c r="G42" s="232">
        <v>541112785.03143203</v>
      </c>
      <c r="H42" s="48">
        <v>0</v>
      </c>
      <c r="I42" s="5">
        <f>SUM(I27:I41)</f>
        <v>855547320.58583343</v>
      </c>
      <c r="J42" s="31">
        <f>'ผลการดำเนินงาน Planfin 64'!C37</f>
        <v>897242544.1500001</v>
      </c>
      <c r="K42" s="29">
        <f t="shared" si="10"/>
        <v>41695223.564166665</v>
      </c>
      <c r="L42" s="272">
        <f t="shared" si="11"/>
        <v>4.873514598306028E-2</v>
      </c>
      <c r="M42" s="263">
        <f t="shared" si="12"/>
        <v>0.96134055048447209</v>
      </c>
      <c r="O42" s="128">
        <f t="shared" si="6"/>
        <v>4.8735145983060306</v>
      </c>
      <c r="P42" s="128">
        <f t="shared" si="7"/>
        <v>96.134055048447223</v>
      </c>
    </row>
    <row r="43" spans="1:16" ht="25.5">
      <c r="A43" s="84" t="s">
        <v>189</v>
      </c>
      <c r="B43" s="77" t="s">
        <v>156</v>
      </c>
      <c r="C43" s="78">
        <f>C42-C38</f>
        <v>844585974.03999996</v>
      </c>
      <c r="D43" s="78">
        <f>D42-D38</f>
        <v>857124953.28999996</v>
      </c>
      <c r="E43" s="79">
        <f>D43-C43</f>
        <v>12538979.25</v>
      </c>
      <c r="F43" s="80"/>
      <c r="G43" s="81"/>
      <c r="H43" s="82"/>
      <c r="I43" s="78">
        <f>I42-I38</f>
        <v>785697873.84916675</v>
      </c>
      <c r="J43" s="83">
        <f>'ผลการดำเนินงาน Planfin 64'!C38</f>
        <v>827675715.1400001</v>
      </c>
      <c r="K43" s="129">
        <f t="shared" si="10"/>
        <v>41977841.290833354</v>
      </c>
      <c r="L43" s="273">
        <f t="shared" si="11"/>
        <v>5.342745944466179E-2</v>
      </c>
      <c r="M43" s="264">
        <f t="shared" si="12"/>
        <v>0.96564183782427349</v>
      </c>
      <c r="O43" s="128">
        <f t="shared" si="6"/>
        <v>5.3427459444661878</v>
      </c>
      <c r="P43" s="128">
        <f t="shared" si="7"/>
        <v>96.564183782427349</v>
      </c>
    </row>
    <row r="44" spans="1:16" s="209" customFormat="1" ht="25.5">
      <c r="A44" s="188"/>
      <c r="B44" s="183" t="s">
        <v>218</v>
      </c>
      <c r="C44" s="189">
        <f>C43-C41</f>
        <v>843994947.23000002</v>
      </c>
      <c r="D44" s="189">
        <f>D43-D41</f>
        <v>857124953.28999996</v>
      </c>
      <c r="E44" s="190">
        <f>D44-C44</f>
        <v>13130006.059999943</v>
      </c>
      <c r="F44" s="190"/>
      <c r="G44" s="191"/>
      <c r="H44" s="190"/>
      <c r="I44" s="189">
        <f>I43-I41</f>
        <v>785697873.84916675</v>
      </c>
      <c r="J44" s="189">
        <f>J43-J41</f>
        <v>827151692.11000013</v>
      </c>
      <c r="K44" s="258">
        <f t="shared" si="10"/>
        <v>41453818.260833383</v>
      </c>
      <c r="L44" s="274">
        <f t="shared" si="11"/>
        <v>5.2760507111657806E-2</v>
      </c>
      <c r="M44" s="275">
        <f t="shared" si="12"/>
        <v>0.96503046485235311</v>
      </c>
      <c r="O44" s="128">
        <f t="shared" si="6"/>
        <v>5.2760507111657802</v>
      </c>
      <c r="P44" s="128">
        <f t="shared" si="7"/>
        <v>96.503046485235316</v>
      </c>
    </row>
    <row r="45" spans="1:16">
      <c r="A45" s="484"/>
      <c r="B45" s="485"/>
      <c r="C45" s="485"/>
      <c r="D45" s="485"/>
      <c r="E45" s="485"/>
      <c r="F45" s="485"/>
      <c r="G45" s="485"/>
      <c r="H45" s="485"/>
      <c r="I45" s="485"/>
      <c r="J45" s="485"/>
      <c r="K45" s="485"/>
      <c r="L45" s="485"/>
      <c r="M45" s="486"/>
      <c r="O45" s="128" t="e">
        <f t="shared" si="6"/>
        <v>#DIV/0!</v>
      </c>
      <c r="P45" s="128" t="e">
        <f t="shared" si="7"/>
        <v>#DIV/0!</v>
      </c>
    </row>
    <row r="46" spans="1:16">
      <c r="A46" s="140" t="s">
        <v>61</v>
      </c>
      <c r="B46" s="192" t="s">
        <v>62</v>
      </c>
      <c r="C46" s="5">
        <f t="shared" ref="C46:D48" si="15">C23-C42</f>
        <v>189588182.23000002</v>
      </c>
      <c r="D46" s="5">
        <f t="shared" si="15"/>
        <v>355173318.38999999</v>
      </c>
      <c r="E46" s="28">
        <f t="shared" ref="E46:E48" si="16">D46-C46</f>
        <v>165585136.15999997</v>
      </c>
      <c r="F46" s="193"/>
      <c r="G46" s="194"/>
      <c r="H46" s="195"/>
      <c r="I46" s="5">
        <f>I23-I42</f>
        <v>325575541.85749972</v>
      </c>
      <c r="J46" s="5">
        <f t="shared" ref="J46:J48" si="17">J23-J42</f>
        <v>379673662.47000027</v>
      </c>
      <c r="K46" s="28">
        <f>J46-I46</f>
        <v>54098120.612500548</v>
      </c>
      <c r="L46" s="272">
        <f t="shared" si="11"/>
        <v>0.16616150065774477</v>
      </c>
      <c r="M46" s="263">
        <f t="shared" si="12"/>
        <v>1.0689813756029318</v>
      </c>
      <c r="O46" s="128">
        <f t="shared" si="6"/>
        <v>16.616150065774491</v>
      </c>
      <c r="P46" s="128">
        <f t="shared" si="7"/>
        <v>106.89813756029319</v>
      </c>
    </row>
    <row r="47" spans="1:16" s="95" customFormat="1">
      <c r="A47" s="196" t="s">
        <v>63</v>
      </c>
      <c r="B47" s="197" t="s">
        <v>65</v>
      </c>
      <c r="C47" s="198">
        <f t="shared" si="15"/>
        <v>144981676.41000009</v>
      </c>
      <c r="D47" s="198">
        <f t="shared" si="15"/>
        <v>153011275.71999991</v>
      </c>
      <c r="E47" s="199">
        <f t="shared" si="16"/>
        <v>8029599.3099998236</v>
      </c>
      <c r="F47" s="200"/>
      <c r="G47" s="201"/>
      <c r="H47" s="202"/>
      <c r="I47" s="198">
        <f>I24-I43</f>
        <v>140260336.07666636</v>
      </c>
      <c r="J47" s="198">
        <f t="shared" si="17"/>
        <v>317029649.23000026</v>
      </c>
      <c r="K47" s="199">
        <f t="shared" ref="K47" si="18">J47-I47</f>
        <v>176769313.1533339</v>
      </c>
      <c r="L47" s="276">
        <f>K47/I47</f>
        <v>1.2602943789947267</v>
      </c>
      <c r="M47" s="277">
        <f t="shared" si="12"/>
        <v>2.0719365140784962</v>
      </c>
      <c r="O47" s="128">
        <f t="shared" si="6"/>
        <v>126.0294378994727</v>
      </c>
      <c r="P47" s="128">
        <f t="shared" si="7"/>
        <v>207.19365140784961</v>
      </c>
    </row>
    <row r="48" spans="1:16" ht="27.75" customHeight="1">
      <c r="A48" s="182" t="s">
        <v>64</v>
      </c>
      <c r="B48" s="203" t="s">
        <v>219</v>
      </c>
      <c r="C48" s="204">
        <f>C25-C44</f>
        <v>145572703.22000003</v>
      </c>
      <c r="D48" s="204">
        <f t="shared" si="15"/>
        <v>153011275.71999991</v>
      </c>
      <c r="E48" s="205">
        <f t="shared" si="16"/>
        <v>7438572.4999998808</v>
      </c>
      <c r="F48" s="206"/>
      <c r="G48" s="206"/>
      <c r="H48" s="206"/>
      <c r="I48" s="204">
        <f>I25-I44</f>
        <v>140260336.07666636</v>
      </c>
      <c r="J48" s="204">
        <f t="shared" si="17"/>
        <v>317291947.26000023</v>
      </c>
      <c r="K48" s="205">
        <f>J48-I48</f>
        <v>177031611.18333387</v>
      </c>
      <c r="L48" s="278">
        <f>K48/I48</f>
        <v>1.2621644588571947</v>
      </c>
      <c r="M48" s="279">
        <f t="shared" si="12"/>
        <v>2.0736507539524252</v>
      </c>
      <c r="O48" s="128">
        <f t="shared" si="6"/>
        <v>126.21644588571948</v>
      </c>
      <c r="P48" s="128">
        <f t="shared" si="7"/>
        <v>207.36507539524251</v>
      </c>
    </row>
    <row r="49" spans="1:15">
      <c r="A49" s="2"/>
      <c r="B49" s="148" t="s">
        <v>66</v>
      </c>
      <c r="C49" s="207" t="str">
        <f>IF(D49&gt;0,"แผนเกินดุล",IF(D49=0,"สมดุล","ขาดดุล"))</f>
        <v>แผนเกินดุล</v>
      </c>
      <c r="D49" s="208">
        <f>IF(D48&lt;=0,0,ROUNDUP((D48*20%),2))</f>
        <v>30602255.150000002</v>
      </c>
      <c r="E49" s="51"/>
      <c r="H49" s="52"/>
      <c r="J49" s="52"/>
    </row>
    <row r="50" spans="1:15">
      <c r="A50" s="2"/>
      <c r="B50" s="148" t="s">
        <v>67</v>
      </c>
      <c r="C50" s="207" t="str">
        <f>IF(D50&gt;=0,"ไม่เกิน","เกิน")</f>
        <v>ไม่เกิน</v>
      </c>
      <c r="D50" s="207">
        <f>IF(D48&lt;0,0-(C118+C121),((D48*20%)-(C118+C121)))</f>
        <v>14574838.923999982</v>
      </c>
      <c r="E50" s="51"/>
      <c r="H50" s="52"/>
      <c r="J50" s="52"/>
      <c r="K50" s="121">
        <f>J48-D48</f>
        <v>164280671.54000032</v>
      </c>
      <c r="M50" s="248">
        <f>K50*100/D48</f>
        <v>107.36507539524253</v>
      </c>
    </row>
    <row r="51" spans="1:15">
      <c r="A51" s="2" t="s">
        <v>68</v>
      </c>
      <c r="B51" s="148" t="s">
        <v>227</v>
      </c>
      <c r="C51" s="3">
        <v>364021392.13</v>
      </c>
      <c r="D51" s="3">
        <f>C51</f>
        <v>364021392.13</v>
      </c>
      <c r="E51" s="51"/>
      <c r="H51" s="52"/>
      <c r="J51" s="52"/>
    </row>
    <row r="52" spans="1:15">
      <c r="A52" s="2" t="s">
        <v>69</v>
      </c>
      <c r="B52" s="148" t="s">
        <v>228</v>
      </c>
      <c r="C52" s="3">
        <v>361118192.11000001</v>
      </c>
      <c r="D52" s="3">
        <f>C52</f>
        <v>361118192.11000001</v>
      </c>
      <c r="E52" s="51"/>
      <c r="H52" s="52"/>
      <c r="J52" s="52"/>
    </row>
    <row r="53" spans="1:15">
      <c r="A53" s="2" t="s">
        <v>70</v>
      </c>
      <c r="B53" s="148" t="s">
        <v>229</v>
      </c>
      <c r="C53" s="7">
        <v>-144875437.56</v>
      </c>
      <c r="D53" s="7">
        <f>C53</f>
        <v>-144875437.56</v>
      </c>
      <c r="E53" s="51"/>
      <c r="H53" s="52"/>
      <c r="J53" s="52"/>
    </row>
    <row r="54" spans="1:15" s="1" customFormat="1">
      <c r="A54" s="2" t="s">
        <v>208</v>
      </c>
      <c r="B54" s="153" t="s">
        <v>230</v>
      </c>
      <c r="C54" s="3">
        <v>216242754.55000001</v>
      </c>
      <c r="D54" s="3">
        <f t="shared" ref="D54" si="19">C54</f>
        <v>216242754.55000001</v>
      </c>
      <c r="E54" s="51"/>
      <c r="H54" s="33"/>
      <c r="I54" s="45"/>
      <c r="K54" s="45"/>
      <c r="L54" s="269"/>
      <c r="M54" s="250"/>
      <c r="O54" s="255"/>
    </row>
    <row r="55" spans="1:15" s="1" customFormat="1">
      <c r="A55" s="9" t="s">
        <v>154</v>
      </c>
      <c r="B55" s="8"/>
      <c r="H55" s="33"/>
      <c r="I55" s="45"/>
      <c r="K55" s="45"/>
      <c r="L55" s="269"/>
      <c r="M55" s="250"/>
      <c r="O55" s="255"/>
    </row>
    <row r="56" spans="1:15" s="1" customFormat="1">
      <c r="A56" s="491" t="s">
        <v>1882</v>
      </c>
      <c r="B56" s="491"/>
      <c r="C56" s="491"/>
      <c r="H56" s="33"/>
      <c r="I56" s="45"/>
      <c r="K56" s="45"/>
      <c r="L56" s="269"/>
      <c r="M56" s="250"/>
      <c r="O56" s="255"/>
    </row>
    <row r="57" spans="1:15" s="1" customFormat="1">
      <c r="A57" s="9"/>
      <c r="B57" s="8"/>
      <c r="H57" s="33"/>
      <c r="I57" s="45"/>
      <c r="K57" s="45"/>
      <c r="L57" s="269"/>
      <c r="M57" s="250"/>
      <c r="O57" s="255"/>
    </row>
    <row r="58" spans="1:15" s="1" customFormat="1">
      <c r="A58" s="9"/>
      <c r="B58" s="8"/>
      <c r="H58" s="33"/>
      <c r="I58" s="45"/>
      <c r="K58" s="45"/>
      <c r="L58" s="269"/>
      <c r="M58" s="250"/>
      <c r="O58" s="255"/>
    </row>
    <row r="59" spans="1:15" s="1" customFormat="1">
      <c r="A59" s="9"/>
      <c r="B59" s="8"/>
      <c r="H59" s="33"/>
      <c r="I59" s="45"/>
      <c r="K59" s="45"/>
      <c r="L59" s="269"/>
      <c r="M59" s="250"/>
      <c r="O59" s="255"/>
    </row>
    <row r="60" spans="1:15" s="1" customFormat="1">
      <c r="A60" s="9"/>
      <c r="B60" s="8"/>
      <c r="H60" s="33"/>
      <c r="I60" s="45"/>
      <c r="K60" s="45"/>
      <c r="L60" s="269"/>
      <c r="M60" s="250"/>
      <c r="O60" s="255"/>
    </row>
    <row r="61" spans="1:15" s="1" customFormat="1">
      <c r="A61" s="9"/>
      <c r="B61" s="8"/>
      <c r="H61" s="33"/>
      <c r="I61" s="45"/>
      <c r="K61" s="45"/>
      <c r="L61" s="269"/>
      <c r="M61" s="250"/>
      <c r="O61" s="255"/>
    </row>
    <row r="62" spans="1:15" s="1" customFormat="1">
      <c r="A62" s="9"/>
      <c r="B62" s="8"/>
      <c r="H62" s="33"/>
      <c r="I62" s="45"/>
      <c r="K62" s="45"/>
      <c r="L62" s="269"/>
      <c r="M62" s="250"/>
      <c r="O62" s="255"/>
    </row>
    <row r="63" spans="1:15" s="1" customFormat="1">
      <c r="A63" s="9"/>
      <c r="B63" s="8"/>
      <c r="H63" s="33"/>
      <c r="I63" s="45"/>
      <c r="K63" s="45"/>
      <c r="L63" s="269"/>
      <c r="M63" s="250"/>
      <c r="O63" s="255"/>
    </row>
    <row r="64" spans="1:15">
      <c r="B64" s="53"/>
    </row>
    <row r="65" spans="1:5">
      <c r="A65" s="1"/>
      <c r="B65" s="479" t="s">
        <v>71</v>
      </c>
      <c r="C65" s="480"/>
      <c r="D65" s="480"/>
      <c r="E65" s="480"/>
    </row>
    <row r="66" spans="1:5">
      <c r="A66" s="1"/>
      <c r="B66" s="154" t="s">
        <v>2</v>
      </c>
      <c r="C66" s="10" t="s">
        <v>226</v>
      </c>
      <c r="D66" s="45"/>
      <c r="E66" s="45"/>
    </row>
    <row r="67" spans="1:5">
      <c r="A67" s="1"/>
      <c r="B67" s="148" t="s">
        <v>72</v>
      </c>
      <c r="C67" s="169">
        <v>122000000</v>
      </c>
      <c r="D67" s="45"/>
      <c r="E67" s="45"/>
    </row>
    <row r="68" spans="1:5" ht="25.5">
      <c r="A68" s="1"/>
      <c r="B68" s="148" t="s">
        <v>73</v>
      </c>
      <c r="C68" s="169">
        <v>58630000</v>
      </c>
      <c r="D68" s="45"/>
      <c r="E68" s="45"/>
    </row>
    <row r="69" spans="1:5">
      <c r="A69" s="1"/>
      <c r="B69" s="148" t="s">
        <v>74</v>
      </c>
      <c r="C69" s="169">
        <v>43000000</v>
      </c>
      <c r="D69" s="45"/>
      <c r="E69" s="45"/>
    </row>
    <row r="70" spans="1:5">
      <c r="A70" s="1"/>
      <c r="B70" s="155" t="s">
        <v>160</v>
      </c>
      <c r="C70" s="87">
        <f>SUM(C67:C69)</f>
        <v>223630000</v>
      </c>
      <c r="D70" s="45"/>
      <c r="E70" s="45"/>
    </row>
    <row r="71" spans="1:5">
      <c r="A71" s="1"/>
      <c r="B71" s="156"/>
      <c r="C71" s="91"/>
      <c r="D71" s="45"/>
      <c r="E71" s="45"/>
    </row>
    <row r="72" spans="1:5">
      <c r="A72" s="1"/>
      <c r="B72" s="156"/>
      <c r="C72" s="91"/>
      <c r="D72" s="45"/>
      <c r="E72" s="45"/>
    </row>
    <row r="73" spans="1:5">
      <c r="A73" s="1"/>
      <c r="B73" s="470" t="s">
        <v>75</v>
      </c>
      <c r="C73" s="471"/>
      <c r="D73" s="471"/>
      <c r="E73" s="471"/>
    </row>
    <row r="74" spans="1:5">
      <c r="A74" s="1"/>
      <c r="B74" s="154" t="s">
        <v>2</v>
      </c>
      <c r="C74" s="10" t="s">
        <v>226</v>
      </c>
      <c r="D74" s="45"/>
      <c r="E74" s="45"/>
    </row>
    <row r="75" spans="1:5">
      <c r="A75" s="1"/>
      <c r="B75" s="298" t="s">
        <v>76</v>
      </c>
      <c r="C75" s="169">
        <v>3000000</v>
      </c>
      <c r="D75" s="45"/>
      <c r="E75" s="45"/>
    </row>
    <row r="76" spans="1:5">
      <c r="A76" s="1"/>
      <c r="B76" s="298" t="s">
        <v>77</v>
      </c>
      <c r="C76" s="169">
        <v>250000</v>
      </c>
      <c r="D76" s="45"/>
      <c r="E76" s="45"/>
    </row>
    <row r="77" spans="1:5">
      <c r="A77" s="1"/>
      <c r="B77" s="298" t="s">
        <v>78</v>
      </c>
      <c r="C77" s="169">
        <v>2500000</v>
      </c>
      <c r="D77" s="45"/>
      <c r="E77" s="45"/>
    </row>
    <row r="78" spans="1:5">
      <c r="A78" s="1"/>
      <c r="B78" s="298" t="s">
        <v>79</v>
      </c>
      <c r="C78" s="169">
        <v>400000</v>
      </c>
      <c r="D78" s="45"/>
      <c r="E78" s="45"/>
    </row>
    <row r="79" spans="1:5">
      <c r="A79" s="1"/>
      <c r="B79" s="298" t="s">
        <v>80</v>
      </c>
      <c r="C79" s="169">
        <v>30000</v>
      </c>
      <c r="D79" s="45"/>
      <c r="E79" s="45"/>
    </row>
    <row r="80" spans="1:5">
      <c r="A80" s="1"/>
      <c r="B80" s="298" t="s">
        <v>81</v>
      </c>
      <c r="C80" s="169">
        <v>600000</v>
      </c>
      <c r="D80" s="45"/>
      <c r="E80" s="45"/>
    </row>
    <row r="81" spans="1:5">
      <c r="A81" s="1"/>
      <c r="B81" s="298" t="s">
        <v>82</v>
      </c>
      <c r="C81" s="169">
        <v>5000000</v>
      </c>
      <c r="D81" s="45"/>
      <c r="E81" s="45"/>
    </row>
    <row r="82" spans="1:5">
      <c r="A82" s="1"/>
      <c r="B82" s="298" t="s">
        <v>83</v>
      </c>
      <c r="C82" s="169">
        <v>10250000</v>
      </c>
      <c r="D82" s="45"/>
      <c r="E82" s="45"/>
    </row>
    <row r="83" spans="1:5">
      <c r="A83" s="1"/>
      <c r="B83" s="298" t="s">
        <v>84</v>
      </c>
      <c r="C83" s="169">
        <v>1000000</v>
      </c>
      <c r="D83" s="45"/>
      <c r="E83" s="45"/>
    </row>
    <row r="84" spans="1:5">
      <c r="A84" s="1"/>
      <c r="B84" s="298" t="s">
        <v>85</v>
      </c>
      <c r="C84" s="170">
        <v>0</v>
      </c>
      <c r="D84" s="45"/>
      <c r="E84" s="45"/>
    </row>
    <row r="85" spans="1:5">
      <c r="A85" s="1"/>
      <c r="B85" s="298" t="s">
        <v>86</v>
      </c>
      <c r="C85" s="169">
        <v>900000</v>
      </c>
      <c r="D85" s="45"/>
      <c r="E85" s="45"/>
    </row>
    <row r="86" spans="1:5">
      <c r="A86" s="1"/>
      <c r="B86" s="298" t="s">
        <v>186</v>
      </c>
      <c r="C86" s="169">
        <v>1500000</v>
      </c>
      <c r="D86" s="45"/>
      <c r="E86" s="45"/>
    </row>
    <row r="87" spans="1:5">
      <c r="A87" s="1"/>
      <c r="B87" s="155" t="s">
        <v>160</v>
      </c>
      <c r="C87" s="157">
        <f>SUM(C75:C86)</f>
        <v>25430000</v>
      </c>
      <c r="D87" s="45"/>
      <c r="E87" s="45"/>
    </row>
    <row r="88" spans="1:5">
      <c r="A88" s="1"/>
      <c r="B88" s="156"/>
      <c r="C88" s="158"/>
      <c r="D88" s="45"/>
      <c r="E88" s="45"/>
    </row>
    <row r="89" spans="1:5">
      <c r="A89" s="1"/>
      <c r="B89" s="159"/>
      <c r="C89" s="45"/>
      <c r="D89" s="45"/>
      <c r="E89" s="45"/>
    </row>
    <row r="90" spans="1:5">
      <c r="A90" s="1"/>
      <c r="B90" s="470" t="s">
        <v>87</v>
      </c>
      <c r="C90" s="471"/>
      <c r="D90" s="471"/>
      <c r="E90" s="471"/>
    </row>
    <row r="91" spans="1:5">
      <c r="A91" s="1"/>
      <c r="B91" s="154" t="s">
        <v>2</v>
      </c>
      <c r="C91" s="154" t="s">
        <v>88</v>
      </c>
      <c r="D91" s="45"/>
      <c r="E91" s="45"/>
    </row>
    <row r="92" spans="1:5">
      <c r="A92" s="1"/>
      <c r="B92" s="469" t="s">
        <v>231</v>
      </c>
      <c r="C92" s="469"/>
      <c r="D92" s="160"/>
      <c r="E92" s="45"/>
    </row>
    <row r="93" spans="1:5">
      <c r="A93" s="1"/>
      <c r="B93" s="224" t="s">
        <v>232</v>
      </c>
      <c r="C93" s="5">
        <f>SUM(C94:C101)</f>
        <v>425135222.85000002</v>
      </c>
      <c r="D93" s="45"/>
      <c r="E93" s="45"/>
    </row>
    <row r="94" spans="1:5">
      <c r="A94" s="1"/>
      <c r="B94" s="297" t="s">
        <v>89</v>
      </c>
      <c r="C94" s="169">
        <v>127482433.69</v>
      </c>
      <c r="D94" s="45"/>
      <c r="E94" s="45"/>
    </row>
    <row r="95" spans="1:5">
      <c r="A95" s="1"/>
      <c r="B95" s="297" t="s">
        <v>90</v>
      </c>
      <c r="C95" s="169">
        <v>60740281.009999998</v>
      </c>
      <c r="D95" s="45"/>
      <c r="E95" s="45"/>
    </row>
    <row r="96" spans="1:5">
      <c r="A96" s="1"/>
      <c r="B96" s="297" t="s">
        <v>91</v>
      </c>
      <c r="C96" s="169">
        <v>39724271.869999997</v>
      </c>
      <c r="D96" s="45"/>
      <c r="E96" s="45"/>
    </row>
    <row r="97" spans="1:5">
      <c r="A97" s="1"/>
      <c r="B97" s="297" t="s">
        <v>92</v>
      </c>
      <c r="C97" s="169">
        <v>2018648.06</v>
      </c>
      <c r="D97" s="45"/>
      <c r="E97" s="45"/>
    </row>
    <row r="98" spans="1:5">
      <c r="A98" s="1"/>
      <c r="B98" s="297" t="s">
        <v>93</v>
      </c>
      <c r="C98" s="169">
        <v>16160137.449999999</v>
      </c>
      <c r="D98" s="45"/>
      <c r="E98" s="45"/>
    </row>
    <row r="99" spans="1:5">
      <c r="A99" s="1"/>
      <c r="B99" s="297" t="s">
        <v>94</v>
      </c>
      <c r="C99" s="169">
        <v>63898014.909999996</v>
      </c>
      <c r="D99" s="45"/>
      <c r="E99" s="45"/>
    </row>
    <row r="100" spans="1:5">
      <c r="A100" s="1"/>
      <c r="B100" s="297" t="s">
        <v>95</v>
      </c>
      <c r="C100" s="169">
        <v>24729333.48</v>
      </c>
      <c r="D100" s="45"/>
      <c r="E100" s="45"/>
    </row>
    <row r="101" spans="1:5">
      <c r="A101" s="1"/>
      <c r="B101" s="297" t="s">
        <v>96</v>
      </c>
      <c r="C101" s="169">
        <v>90382102.379999995</v>
      </c>
      <c r="D101" s="45"/>
      <c r="E101" s="45"/>
    </row>
    <row r="102" spans="1:5">
      <c r="A102" s="1"/>
      <c r="B102" s="161"/>
      <c r="C102" s="50"/>
      <c r="D102" s="45"/>
      <c r="E102" s="45"/>
    </row>
    <row r="103" spans="1:5">
      <c r="A103" s="1"/>
      <c r="B103" s="159"/>
      <c r="C103" s="45"/>
      <c r="D103" s="45"/>
      <c r="E103" s="45"/>
    </row>
    <row r="104" spans="1:5">
      <c r="A104" s="1"/>
      <c r="B104" s="470" t="s">
        <v>97</v>
      </c>
      <c r="C104" s="471"/>
      <c r="D104" s="471"/>
      <c r="E104" s="471"/>
    </row>
    <row r="105" spans="1:5">
      <c r="A105" s="1"/>
      <c r="B105" s="154" t="s">
        <v>2</v>
      </c>
      <c r="C105" s="154" t="s">
        <v>88</v>
      </c>
      <c r="D105" s="45"/>
      <c r="E105" s="45"/>
    </row>
    <row r="106" spans="1:5">
      <c r="A106" s="1"/>
      <c r="B106" s="472" t="s">
        <v>233</v>
      </c>
      <c r="C106" s="472"/>
      <c r="D106" s="160"/>
      <c r="E106" s="45"/>
    </row>
    <row r="107" spans="1:5">
      <c r="A107" s="1"/>
      <c r="B107" s="148" t="s">
        <v>234</v>
      </c>
      <c r="C107" s="5">
        <f>SUM(C108:C114)</f>
        <v>617100000</v>
      </c>
      <c r="D107" s="45"/>
      <c r="E107" s="45"/>
    </row>
    <row r="108" spans="1:5">
      <c r="A108" s="1"/>
      <c r="B108" s="298" t="s">
        <v>98</v>
      </c>
      <c r="C108" s="169">
        <v>301300000</v>
      </c>
      <c r="D108" s="45"/>
      <c r="E108" s="45"/>
    </row>
    <row r="109" spans="1:5">
      <c r="A109" s="1"/>
      <c r="B109" s="298" t="s">
        <v>209</v>
      </c>
      <c r="C109" s="169">
        <v>2500000</v>
      </c>
      <c r="D109" s="45"/>
      <c r="E109" s="45"/>
    </row>
    <row r="110" spans="1:5">
      <c r="A110" s="1"/>
      <c r="B110" s="298" t="s">
        <v>102</v>
      </c>
      <c r="C110" s="169">
        <v>13000000</v>
      </c>
      <c r="D110" s="45"/>
      <c r="E110" s="45"/>
    </row>
    <row r="111" spans="1:5">
      <c r="A111" s="1"/>
      <c r="B111" s="298" t="s">
        <v>100</v>
      </c>
      <c r="C111" s="169">
        <v>104000000</v>
      </c>
      <c r="D111" s="45"/>
      <c r="E111" s="45"/>
    </row>
    <row r="112" spans="1:5">
      <c r="A112" s="1"/>
      <c r="B112" s="298" t="s">
        <v>99</v>
      </c>
      <c r="C112" s="169">
        <v>72000000</v>
      </c>
      <c r="D112" s="45"/>
      <c r="E112" s="45"/>
    </row>
    <row r="113" spans="1:11">
      <c r="A113" s="1"/>
      <c r="B113" s="298" t="s">
        <v>101</v>
      </c>
      <c r="C113" s="169">
        <v>5300000</v>
      </c>
      <c r="D113" s="45"/>
      <c r="E113" s="45"/>
    </row>
    <row r="114" spans="1:11">
      <c r="A114" s="1"/>
      <c r="B114" s="298" t="s">
        <v>103</v>
      </c>
      <c r="C114" s="169">
        <v>119000000</v>
      </c>
      <c r="D114" s="45"/>
      <c r="E114" s="45"/>
    </row>
    <row r="115" spans="1:11">
      <c r="A115" s="1"/>
      <c r="B115" s="159"/>
      <c r="C115" s="45"/>
      <c r="D115" s="45"/>
      <c r="E115" s="45"/>
    </row>
    <row r="116" spans="1:11">
      <c r="A116" s="1"/>
      <c r="B116" s="470" t="s">
        <v>104</v>
      </c>
      <c r="C116" s="471"/>
      <c r="D116" s="471"/>
      <c r="E116" s="471"/>
    </row>
    <row r="117" spans="1:11">
      <c r="A117" s="1"/>
      <c r="B117" s="154" t="s">
        <v>2</v>
      </c>
      <c r="C117" s="154" t="s">
        <v>88</v>
      </c>
      <c r="D117" s="45"/>
      <c r="E117" s="45"/>
    </row>
    <row r="118" spans="1:11">
      <c r="A118" s="1"/>
      <c r="B118" s="298" t="s">
        <v>235</v>
      </c>
      <c r="C118" s="169">
        <v>16027416.220000001</v>
      </c>
      <c r="D118" s="45"/>
      <c r="E118" s="45"/>
    </row>
    <row r="119" spans="1:11">
      <c r="A119" s="1"/>
      <c r="B119" s="298" t="s">
        <v>236</v>
      </c>
      <c r="C119" s="169">
        <v>15734509.15</v>
      </c>
      <c r="D119" s="45"/>
      <c r="E119" s="45"/>
    </row>
    <row r="120" spans="1:11">
      <c r="A120" s="1"/>
      <c r="B120" s="298" t="s">
        <v>237</v>
      </c>
      <c r="C120" s="169">
        <v>262626929.97</v>
      </c>
      <c r="D120" s="45"/>
      <c r="E120" s="45"/>
    </row>
    <row r="121" spans="1:11">
      <c r="A121" s="1"/>
      <c r="B121" s="298" t="s">
        <v>238</v>
      </c>
      <c r="C121" s="170">
        <v>0</v>
      </c>
      <c r="D121" s="45"/>
      <c r="E121" s="45"/>
    </row>
    <row r="122" spans="1:11">
      <c r="A122" s="1"/>
      <c r="B122" s="298" t="s">
        <v>239</v>
      </c>
      <c r="C122" s="169">
        <v>15028000</v>
      </c>
      <c r="D122" s="45"/>
      <c r="E122" s="45"/>
    </row>
    <row r="123" spans="1:11">
      <c r="A123" s="1"/>
      <c r="B123" s="162" t="s">
        <v>190</v>
      </c>
      <c r="C123" s="5">
        <f>SUM(C118:C122)</f>
        <v>309416855.33999997</v>
      </c>
      <c r="D123" s="45"/>
      <c r="E123" s="45"/>
    </row>
    <row r="124" spans="1:11">
      <c r="A124" s="1"/>
      <c r="B124" s="163"/>
      <c r="C124" s="118"/>
      <c r="D124" s="45"/>
      <c r="E124" s="45"/>
    </row>
    <row r="125" spans="1:11">
      <c r="A125" s="1"/>
      <c r="B125" s="470" t="s">
        <v>105</v>
      </c>
      <c r="C125" s="471"/>
      <c r="D125" s="471"/>
      <c r="E125" s="471"/>
      <c r="K125" s="9"/>
    </row>
    <row r="126" spans="1:11">
      <c r="A126" s="1"/>
      <c r="B126" s="154" t="s">
        <v>2</v>
      </c>
      <c r="C126" s="164" t="s">
        <v>106</v>
      </c>
      <c r="D126" s="45"/>
      <c r="E126" s="45"/>
      <c r="K126" s="9"/>
    </row>
    <row r="127" spans="1:11" ht="25.5">
      <c r="A127" s="1"/>
      <c r="B127" s="225" t="s">
        <v>161</v>
      </c>
      <c r="C127" s="169">
        <v>4920000</v>
      </c>
      <c r="D127" s="45"/>
      <c r="E127" s="45"/>
      <c r="K127" s="9"/>
    </row>
    <row r="128" spans="1:11">
      <c r="A128" s="1"/>
      <c r="B128" s="225" t="s">
        <v>210</v>
      </c>
      <c r="C128" s="169">
        <v>12426753</v>
      </c>
      <c r="D128" s="45"/>
      <c r="E128" s="45"/>
      <c r="K128" s="9"/>
    </row>
    <row r="129" spans="1:15">
      <c r="A129" s="1"/>
      <c r="B129" s="226" t="s">
        <v>187</v>
      </c>
      <c r="C129" s="169">
        <v>4000000</v>
      </c>
      <c r="D129" s="45"/>
      <c r="E129" s="45"/>
      <c r="K129" s="9"/>
    </row>
    <row r="130" spans="1:15">
      <c r="A130" s="1"/>
      <c r="B130" s="226" t="s">
        <v>211</v>
      </c>
      <c r="C130" s="169">
        <v>855717.23</v>
      </c>
      <c r="D130" s="45"/>
      <c r="E130" s="45"/>
      <c r="K130" s="9"/>
    </row>
    <row r="131" spans="1:15">
      <c r="A131" s="1"/>
      <c r="B131" s="226" t="s">
        <v>212</v>
      </c>
      <c r="C131" s="169">
        <v>220896.3</v>
      </c>
      <c r="D131" s="45"/>
      <c r="E131" s="45"/>
      <c r="K131" s="9"/>
    </row>
    <row r="132" spans="1:15">
      <c r="A132" s="1"/>
      <c r="B132" s="226" t="s">
        <v>86</v>
      </c>
      <c r="C132" s="169">
        <v>59206.2</v>
      </c>
      <c r="D132" s="45"/>
      <c r="E132" s="45"/>
      <c r="K132" s="9"/>
    </row>
    <row r="133" spans="1:15">
      <c r="A133" s="1"/>
      <c r="B133" s="226" t="s">
        <v>213</v>
      </c>
      <c r="C133" s="128">
        <v>1880000</v>
      </c>
      <c r="D133" s="45"/>
      <c r="E133" s="45"/>
      <c r="K133" s="9"/>
    </row>
    <row r="134" spans="1:15">
      <c r="A134" s="1"/>
      <c r="B134" s="165" t="s">
        <v>191</v>
      </c>
      <c r="C134" s="166">
        <f>SUM(C127:C133)</f>
        <v>24362572.73</v>
      </c>
      <c r="D134" s="45"/>
      <c r="E134" s="45"/>
      <c r="K134" s="9"/>
    </row>
    <row r="135" spans="1:15">
      <c r="A135" s="1"/>
      <c r="B135" s="8"/>
      <c r="C135" s="1"/>
      <c r="D135" s="1"/>
      <c r="E135" s="1"/>
    </row>
    <row r="136" spans="1:15">
      <c r="A136" s="1"/>
      <c r="B136" s="8"/>
      <c r="C136" s="1"/>
      <c r="D136" s="1"/>
      <c r="E136" s="1"/>
    </row>
    <row r="137" spans="1:15">
      <c r="A137" s="1"/>
      <c r="B137" s="8"/>
      <c r="C137" s="1"/>
      <c r="D137" s="1"/>
      <c r="E137" s="1"/>
    </row>
    <row r="138" spans="1:15">
      <c r="A138" s="1"/>
      <c r="B138" s="8"/>
      <c r="C138" s="1"/>
      <c r="D138" s="1"/>
      <c r="E138" s="1"/>
    </row>
    <row r="139" spans="1:15" s="171" customFormat="1" ht="12.75" customHeight="1">
      <c r="B139" s="299" t="s">
        <v>240</v>
      </c>
      <c r="C139" s="467" t="s">
        <v>295</v>
      </c>
      <c r="D139" s="467" t="s">
        <v>295</v>
      </c>
      <c r="E139" s="467" t="s">
        <v>296</v>
      </c>
      <c r="F139" s="467" t="s">
        <v>296</v>
      </c>
      <c r="G139" s="467" t="s">
        <v>296</v>
      </c>
      <c r="I139" s="243"/>
      <c r="L139" s="270"/>
      <c r="M139" s="251"/>
      <c r="O139" s="256"/>
    </row>
    <row r="140" spans="1:15" s="172" customFormat="1">
      <c r="B140" s="214" t="s">
        <v>157</v>
      </c>
      <c r="C140" s="468" t="s">
        <v>158</v>
      </c>
      <c r="D140" s="468"/>
      <c r="E140" s="468" t="s">
        <v>159</v>
      </c>
      <c r="F140" s="468"/>
      <c r="G140" s="468"/>
      <c r="I140" s="244"/>
      <c r="L140" s="271"/>
      <c r="M140" s="252"/>
      <c r="O140" s="257"/>
    </row>
    <row r="141" spans="1:15" s="171" customFormat="1">
      <c r="B141" s="214" t="s">
        <v>107</v>
      </c>
      <c r="C141" s="467" t="s">
        <v>108</v>
      </c>
      <c r="D141" s="467"/>
      <c r="E141" s="467" t="s">
        <v>109</v>
      </c>
      <c r="F141" s="467"/>
      <c r="G141" s="467"/>
      <c r="I141" s="243"/>
      <c r="L141" s="270"/>
      <c r="M141" s="251"/>
      <c r="O141" s="256"/>
    </row>
    <row r="142" spans="1:15" s="171" customFormat="1">
      <c r="B142" s="214" t="s">
        <v>110</v>
      </c>
      <c r="C142" s="467" t="s">
        <v>111</v>
      </c>
      <c r="D142" s="467"/>
      <c r="E142" s="467" t="s">
        <v>112</v>
      </c>
      <c r="F142" s="467"/>
      <c r="G142" s="467"/>
      <c r="I142" s="243"/>
      <c r="L142" s="270"/>
      <c r="M142" s="251"/>
      <c r="O142" s="256"/>
    </row>
  </sheetData>
  <mergeCells count="28">
    <mergeCell ref="B6:B9"/>
    <mergeCell ref="B90:E90"/>
    <mergeCell ref="B1:E1"/>
    <mergeCell ref="B2:E2"/>
    <mergeCell ref="B3:E3"/>
    <mergeCell ref="B4:D4"/>
    <mergeCell ref="B5:E5"/>
    <mergeCell ref="B65:E65"/>
    <mergeCell ref="B73:E73"/>
    <mergeCell ref="A10:M10"/>
    <mergeCell ref="A26:M26"/>
    <mergeCell ref="A45:M45"/>
    <mergeCell ref="F6:G6"/>
    <mergeCell ref="F7:G7"/>
    <mergeCell ref="A56:C56"/>
    <mergeCell ref="B92:C92"/>
    <mergeCell ref="B104:E104"/>
    <mergeCell ref="B106:C106"/>
    <mergeCell ref="B116:E116"/>
    <mergeCell ref="B125:E125"/>
    <mergeCell ref="C142:D142"/>
    <mergeCell ref="E142:G142"/>
    <mergeCell ref="C139:D139"/>
    <mergeCell ref="E139:G139"/>
    <mergeCell ref="C140:D140"/>
    <mergeCell ref="E140:G140"/>
    <mergeCell ref="C141:D141"/>
    <mergeCell ref="E141:G141"/>
  </mergeCells>
  <phoneticPr fontId="85" type="noConversion"/>
  <pageMargins left="0.15748031496062992" right="0.26" top="0.51181102362204722" bottom="0.43" header="0.51181102362204722" footer="0.19685039370078741"/>
  <pageSetup paperSize="5" scale="7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O142"/>
  <sheetViews>
    <sheetView showGridLines="0" zoomScale="80" zoomScaleNormal="80" workbookViewId="0">
      <pane xSplit="2" ySplit="10" topLeftCell="C20" activePane="bottomRight" state="frozen"/>
      <selection pane="topRight" activeCell="C1" sqref="C1"/>
      <selection pane="bottomLeft" activeCell="A11" sqref="A11"/>
      <selection pane="bottomRight" activeCell="A56" sqref="A56:C56"/>
    </sheetView>
  </sheetViews>
  <sheetFormatPr defaultRowHeight="12.75"/>
  <cols>
    <col min="1" max="1" width="8.625" style="54" bestFit="1" customWidth="1"/>
    <col min="2" max="2" width="39.5" style="55" customWidth="1"/>
    <col min="3" max="3" width="22.125" style="55" customWidth="1"/>
    <col min="4" max="4" width="17.25" style="55" customWidth="1"/>
    <col min="5" max="5" width="16.375" style="55" bestFit="1" customWidth="1"/>
    <col min="6" max="6" width="16" style="55" customWidth="1"/>
    <col min="7" max="7" width="16.75" style="9" bestFit="1" customWidth="1"/>
    <col min="8" max="8" width="7.75" style="55" bestFit="1" customWidth="1"/>
    <col min="9" max="9" width="16.75" style="55" bestFit="1" customWidth="1"/>
    <col min="10" max="10" width="16.875" style="55" bestFit="1" customWidth="1"/>
    <col min="11" max="11" width="17.125" style="132" bestFit="1" customWidth="1"/>
    <col min="12" max="12" width="19.875" style="132" customWidth="1"/>
    <col min="13" max="13" width="17.625" style="132" bestFit="1" customWidth="1"/>
    <col min="14" max="16384" width="9" style="55"/>
  </cols>
  <sheetData>
    <row r="1" spans="1:13" ht="12.75" customHeight="1">
      <c r="B1" s="476" t="s">
        <v>139</v>
      </c>
      <c r="C1" s="476"/>
      <c r="D1" s="476"/>
      <c r="E1" s="476"/>
      <c r="F1" s="9" t="s">
        <v>251</v>
      </c>
      <c r="G1" s="116" t="s">
        <v>285</v>
      </c>
      <c r="H1" s="1"/>
      <c r="I1" s="105" t="s">
        <v>182</v>
      </c>
    </row>
    <row r="2" spans="1:13" s="54" customFormat="1">
      <c r="B2" s="497" t="s">
        <v>113</v>
      </c>
      <c r="C2" s="497" t="s">
        <v>113</v>
      </c>
      <c r="D2" s="497" t="s">
        <v>113</v>
      </c>
      <c r="E2" s="497" t="s">
        <v>113</v>
      </c>
      <c r="F2" s="9" t="s">
        <v>252</v>
      </c>
      <c r="G2" s="9" t="s">
        <v>179</v>
      </c>
      <c r="H2" s="1"/>
      <c r="I2" s="104" t="s">
        <v>287</v>
      </c>
      <c r="K2" s="133"/>
      <c r="L2" s="133"/>
      <c r="M2" s="133"/>
    </row>
    <row r="3" spans="1:13" ht="12.75" customHeight="1">
      <c r="B3" s="476" t="s">
        <v>1875</v>
      </c>
      <c r="C3" s="476"/>
      <c r="D3" s="476"/>
      <c r="E3" s="476"/>
      <c r="F3" s="9" t="s">
        <v>253</v>
      </c>
      <c r="G3" s="9" t="s">
        <v>202</v>
      </c>
      <c r="H3" s="1"/>
    </row>
    <row r="4" spans="1:13">
      <c r="B4" s="476"/>
      <c r="C4" s="476"/>
      <c r="D4" s="476"/>
      <c r="E4" s="9"/>
      <c r="F4" s="9" t="s">
        <v>254</v>
      </c>
      <c r="G4" s="9" t="s">
        <v>1871</v>
      </c>
      <c r="H4" s="1"/>
    </row>
    <row r="5" spans="1:13" s="54" customFormat="1" ht="12.75" customHeight="1">
      <c r="B5" s="477" t="s">
        <v>220</v>
      </c>
      <c r="C5" s="478"/>
      <c r="D5" s="478"/>
      <c r="E5" s="478"/>
      <c r="G5" s="9"/>
      <c r="K5" s="133"/>
      <c r="L5" s="133"/>
      <c r="M5" s="133"/>
    </row>
    <row r="6" spans="1:13" s="179" customFormat="1">
      <c r="A6" s="11" t="s">
        <v>121</v>
      </c>
      <c r="B6" s="494" t="s">
        <v>2</v>
      </c>
      <c r="C6" s="150" t="s">
        <v>222</v>
      </c>
      <c r="D6" s="12" t="s">
        <v>223</v>
      </c>
      <c r="E6" s="180" t="s">
        <v>122</v>
      </c>
      <c r="F6" s="487" t="s">
        <v>297</v>
      </c>
      <c r="G6" s="488"/>
      <c r="H6" s="235" t="s">
        <v>123</v>
      </c>
      <c r="I6" s="13" t="s">
        <v>124</v>
      </c>
      <c r="J6" s="14" t="s">
        <v>125</v>
      </c>
      <c r="K6" s="122" t="s">
        <v>122</v>
      </c>
      <c r="L6" s="123" t="s">
        <v>126</v>
      </c>
      <c r="M6" s="123" t="s">
        <v>126</v>
      </c>
    </row>
    <row r="7" spans="1:13" s="179" customFormat="1">
      <c r="A7" s="16" t="s">
        <v>2</v>
      </c>
      <c r="B7" s="495"/>
      <c r="C7" s="151" t="s">
        <v>3</v>
      </c>
      <c r="D7" s="17" t="s">
        <v>4</v>
      </c>
      <c r="E7" s="18" t="s">
        <v>224</v>
      </c>
      <c r="F7" s="492" t="s">
        <v>182</v>
      </c>
      <c r="G7" s="493"/>
      <c r="H7" s="236" t="s">
        <v>127</v>
      </c>
      <c r="I7" s="239" t="s">
        <v>1876</v>
      </c>
      <c r="J7" s="19" t="s">
        <v>1877</v>
      </c>
      <c r="K7" s="124" t="s">
        <v>125</v>
      </c>
      <c r="L7" s="125" t="s">
        <v>128</v>
      </c>
      <c r="M7" s="125" t="s">
        <v>129</v>
      </c>
    </row>
    <row r="8" spans="1:13" s="179" customFormat="1">
      <c r="A8" s="16"/>
      <c r="B8" s="495"/>
      <c r="C8" s="152" t="s">
        <v>221</v>
      </c>
      <c r="D8" s="112" t="s">
        <v>294</v>
      </c>
      <c r="E8" s="181" t="s">
        <v>225</v>
      </c>
      <c r="F8" s="67" t="s">
        <v>151</v>
      </c>
      <c r="G8" s="67" t="s">
        <v>150</v>
      </c>
      <c r="H8" s="236">
        <v>2564</v>
      </c>
      <c r="I8" s="20"/>
      <c r="J8" s="19"/>
      <c r="K8" s="124"/>
      <c r="L8" s="125" t="s">
        <v>130</v>
      </c>
      <c r="M8" s="125" t="s">
        <v>130</v>
      </c>
    </row>
    <row r="9" spans="1:13" s="179" customFormat="1">
      <c r="A9" s="21"/>
      <c r="B9" s="496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26" t="s">
        <v>136</v>
      </c>
      <c r="L9" s="127" t="s">
        <v>137</v>
      </c>
      <c r="M9" s="127" t="s">
        <v>138</v>
      </c>
    </row>
    <row r="10" spans="1:13" s="54" customFormat="1">
      <c r="A10" s="481" t="s">
        <v>5</v>
      </c>
      <c r="B10" s="482"/>
      <c r="C10" s="482"/>
      <c r="D10" s="482"/>
      <c r="E10" s="482"/>
      <c r="F10" s="482"/>
      <c r="G10" s="482"/>
      <c r="H10" s="482"/>
      <c r="I10" s="482"/>
      <c r="J10" s="482"/>
      <c r="K10" s="482"/>
      <c r="L10" s="482"/>
      <c r="M10" s="483"/>
    </row>
    <row r="11" spans="1:13">
      <c r="A11" s="56" t="s">
        <v>6</v>
      </c>
      <c r="B11" s="57" t="s">
        <v>7</v>
      </c>
      <c r="C11" s="3">
        <v>43589816.810000002</v>
      </c>
      <c r="D11" s="3">
        <v>40681472.310000002</v>
      </c>
      <c r="E11" s="26">
        <f>D11-C11</f>
        <v>-2908344.5</v>
      </c>
      <c r="F11" s="229">
        <v>36643014.578297861</v>
      </c>
      <c r="G11" s="230">
        <v>9520573.5902509186</v>
      </c>
      <c r="H11" s="47">
        <v>1</v>
      </c>
      <c r="I11" s="242">
        <f>(D11/12)*11</f>
        <v>37291349.617500007</v>
      </c>
      <c r="J11" s="27">
        <f>'ผลการดำเนินงาน Planfin 64'!D6</f>
        <v>39363813.459999993</v>
      </c>
      <c r="K11" s="128">
        <f>J11-I11</f>
        <v>2072463.8424999863</v>
      </c>
      <c r="L11" s="268">
        <f t="shared" ref="L11:L25" si="0">K11/I11</f>
        <v>5.55749218989764E-2</v>
      </c>
      <c r="M11" s="262">
        <f>(J11/D11)</f>
        <v>0.96761034507406185</v>
      </c>
    </row>
    <row r="12" spans="1:13">
      <c r="A12" s="56" t="s">
        <v>8</v>
      </c>
      <c r="B12" s="57" t="s">
        <v>9</v>
      </c>
      <c r="C12" s="3">
        <v>99500</v>
      </c>
      <c r="D12" s="3">
        <v>99500</v>
      </c>
      <c r="E12" s="26">
        <f t="shared" ref="E12:E22" si="1">D12-C12</f>
        <v>0</v>
      </c>
      <c r="F12" s="229">
        <v>170214.91531914895</v>
      </c>
      <c r="G12" s="230">
        <v>405632.94877747557</v>
      </c>
      <c r="H12" s="47">
        <v>0</v>
      </c>
      <c r="I12" s="242">
        <f t="shared" ref="I12:I22" si="2">(D12/12)*11</f>
        <v>91208.333333333328</v>
      </c>
      <c r="J12" s="27">
        <f>'ผลการดำเนินงาน Planfin 64'!D7</f>
        <v>145900</v>
      </c>
      <c r="K12" s="128">
        <f>J12-I12</f>
        <v>54691.666666666672</v>
      </c>
      <c r="L12" s="268">
        <f t="shared" si="0"/>
        <v>0.59963453631795349</v>
      </c>
      <c r="M12" s="262">
        <f t="shared" ref="M12:M25" si="3">(J12/D12)</f>
        <v>1.4663316582914574</v>
      </c>
    </row>
    <row r="13" spans="1:13">
      <c r="A13" s="56" t="s">
        <v>10</v>
      </c>
      <c r="B13" s="57" t="s">
        <v>11</v>
      </c>
      <c r="C13" s="3">
        <v>36261</v>
      </c>
      <c r="D13" s="3">
        <v>40000</v>
      </c>
      <c r="E13" s="26">
        <f t="shared" si="1"/>
        <v>3739</v>
      </c>
      <c r="F13" s="229">
        <v>96984.280255319143</v>
      </c>
      <c r="G13" s="230">
        <v>230118.44700562998</v>
      </c>
      <c r="H13" s="47">
        <v>0</v>
      </c>
      <c r="I13" s="242">
        <f t="shared" si="2"/>
        <v>36666.666666666672</v>
      </c>
      <c r="J13" s="27">
        <f>'ผลการดำเนินงาน Planfin 64'!D8</f>
        <v>91080.5</v>
      </c>
      <c r="K13" s="128">
        <f t="shared" ref="K13:K25" si="4">J13-I13</f>
        <v>54413.833333333328</v>
      </c>
      <c r="L13" s="268">
        <f t="shared" si="0"/>
        <v>1.484013636363636</v>
      </c>
      <c r="M13" s="262">
        <f t="shared" si="3"/>
        <v>2.2770125000000001</v>
      </c>
    </row>
    <row r="14" spans="1:13">
      <c r="A14" s="56" t="s">
        <v>12</v>
      </c>
      <c r="B14" s="57" t="s">
        <v>13</v>
      </c>
      <c r="C14" s="3">
        <v>374107.76</v>
      </c>
      <c r="D14" s="3">
        <v>342161.5</v>
      </c>
      <c r="E14" s="26">
        <f t="shared" si="1"/>
        <v>-31946.260000000009</v>
      </c>
      <c r="F14" s="229">
        <v>700370.02399999998</v>
      </c>
      <c r="G14" s="230">
        <v>415174.21649520192</v>
      </c>
      <c r="H14" s="47">
        <v>0</v>
      </c>
      <c r="I14" s="242">
        <f t="shared" si="2"/>
        <v>313648.04166666663</v>
      </c>
      <c r="J14" s="27">
        <f>'ผลการดำเนินงาน Planfin 64'!D9</f>
        <v>222696.9</v>
      </c>
      <c r="K14" s="128">
        <f t="shared" si="4"/>
        <v>-90951.141666666634</v>
      </c>
      <c r="L14" s="268">
        <f t="shared" si="0"/>
        <v>-0.28997835020225027</v>
      </c>
      <c r="M14" s="262">
        <f t="shared" si="3"/>
        <v>0.65085317898127049</v>
      </c>
    </row>
    <row r="15" spans="1:13">
      <c r="A15" s="56" t="s">
        <v>14</v>
      </c>
      <c r="B15" s="57" t="s">
        <v>15</v>
      </c>
      <c r="C15" s="3">
        <v>3171342.45</v>
      </c>
      <c r="D15" s="3">
        <v>3122961.86</v>
      </c>
      <c r="E15" s="26">
        <f t="shared" si="1"/>
        <v>-48380.590000000317</v>
      </c>
      <c r="F15" s="229">
        <v>4632266.981276595</v>
      </c>
      <c r="G15" s="230">
        <v>2699120.8408607207</v>
      </c>
      <c r="H15" s="47">
        <v>0</v>
      </c>
      <c r="I15" s="242">
        <f t="shared" si="2"/>
        <v>2862715.0383333331</v>
      </c>
      <c r="J15" s="27">
        <f>'ผลการดำเนินงาน Planfin 64'!D10</f>
        <v>2461388.64</v>
      </c>
      <c r="K15" s="128">
        <f t="shared" si="4"/>
        <v>-401326.39833333297</v>
      </c>
      <c r="L15" s="268">
        <f t="shared" si="0"/>
        <v>-0.14019083036884608</v>
      </c>
      <c r="M15" s="262">
        <f t="shared" si="3"/>
        <v>0.78815840549522442</v>
      </c>
    </row>
    <row r="16" spans="1:13">
      <c r="A16" s="56" t="s">
        <v>16</v>
      </c>
      <c r="B16" s="57" t="s">
        <v>17</v>
      </c>
      <c r="C16" s="3">
        <v>1810961.25</v>
      </c>
      <c r="D16" s="3">
        <v>1602758.03</v>
      </c>
      <c r="E16" s="26">
        <f t="shared" si="1"/>
        <v>-208203.21999999997</v>
      </c>
      <c r="F16" s="229">
        <v>1577017.219787234</v>
      </c>
      <c r="G16" s="230">
        <v>1576240.905705648</v>
      </c>
      <c r="H16" s="47">
        <v>1</v>
      </c>
      <c r="I16" s="242">
        <f t="shared" si="2"/>
        <v>1469194.8608333333</v>
      </c>
      <c r="J16" s="27">
        <f>'ผลการดำเนินงาน Planfin 64'!D11</f>
        <v>3242685.27</v>
      </c>
      <c r="K16" s="128">
        <f t="shared" si="4"/>
        <v>1773490.4091666667</v>
      </c>
      <c r="L16" s="268">
        <f t="shared" si="0"/>
        <v>1.2071172153166501</v>
      </c>
      <c r="M16" s="262">
        <f t="shared" si="3"/>
        <v>2.0231907807069294</v>
      </c>
    </row>
    <row r="17" spans="1:13">
      <c r="A17" s="56" t="s">
        <v>18</v>
      </c>
      <c r="B17" s="57" t="s">
        <v>19</v>
      </c>
      <c r="C17" s="3">
        <v>548581.43000000005</v>
      </c>
      <c r="D17" s="3">
        <v>500801</v>
      </c>
      <c r="E17" s="26">
        <f t="shared" si="1"/>
        <v>-47780.430000000051</v>
      </c>
      <c r="F17" s="229">
        <v>608954.31527659576</v>
      </c>
      <c r="G17" s="230">
        <v>1354479.9920464496</v>
      </c>
      <c r="H17" s="47">
        <v>0</v>
      </c>
      <c r="I17" s="242">
        <f t="shared" si="2"/>
        <v>459067.58333333331</v>
      </c>
      <c r="J17" s="27">
        <f>'ผลการดำเนินงาน Planfin 64'!D12</f>
        <v>673762.5</v>
      </c>
      <c r="K17" s="128">
        <f t="shared" si="4"/>
        <v>214694.91666666669</v>
      </c>
      <c r="L17" s="268">
        <f t="shared" si="0"/>
        <v>0.46767605568606374</v>
      </c>
      <c r="M17" s="262">
        <f t="shared" si="3"/>
        <v>1.345369717712225</v>
      </c>
    </row>
    <row r="18" spans="1:13">
      <c r="A18" s="56" t="s">
        <v>20</v>
      </c>
      <c r="B18" s="57" t="s">
        <v>21</v>
      </c>
      <c r="C18" s="3">
        <v>4470013.53</v>
      </c>
      <c r="D18" s="3">
        <v>4034025</v>
      </c>
      <c r="E18" s="26">
        <f t="shared" si="1"/>
        <v>-435988.53000000026</v>
      </c>
      <c r="F18" s="229">
        <v>4113052.2728085113</v>
      </c>
      <c r="G18" s="230">
        <v>4422096.9724265896</v>
      </c>
      <c r="H18" s="47">
        <v>0</v>
      </c>
      <c r="I18" s="242">
        <f t="shared" si="2"/>
        <v>3697856.25</v>
      </c>
      <c r="J18" s="27">
        <f>'ผลการดำเนินงาน Planfin 64'!D13</f>
        <v>13113907</v>
      </c>
      <c r="K18" s="128">
        <f t="shared" si="4"/>
        <v>9416050.75</v>
      </c>
      <c r="L18" s="268">
        <f t="shared" si="0"/>
        <v>2.5463539178949968</v>
      </c>
      <c r="M18" s="262">
        <f t="shared" si="3"/>
        <v>3.2508244247370803</v>
      </c>
    </row>
    <row r="19" spans="1:13">
      <c r="A19" s="56" t="s">
        <v>22</v>
      </c>
      <c r="B19" s="57" t="s">
        <v>23</v>
      </c>
      <c r="C19" s="3">
        <v>30232292.190000001</v>
      </c>
      <c r="D19" s="3">
        <v>31970320.940000001</v>
      </c>
      <c r="E19" s="26">
        <f t="shared" si="1"/>
        <v>1738028.75</v>
      </c>
      <c r="F19" s="229">
        <v>30597797.661021288</v>
      </c>
      <c r="G19" s="230">
        <v>7899872.662685019</v>
      </c>
      <c r="H19" s="47">
        <v>1</v>
      </c>
      <c r="I19" s="242">
        <f t="shared" si="2"/>
        <v>29306127.528333332</v>
      </c>
      <c r="J19" s="27">
        <f>'ผลการดำเนินงาน Planfin 64'!D14</f>
        <v>28383549.09</v>
      </c>
      <c r="K19" s="128">
        <f t="shared" si="4"/>
        <v>-922578.43833333254</v>
      </c>
      <c r="L19" s="268">
        <f t="shared" si="0"/>
        <v>-3.1480735127538718E-2</v>
      </c>
      <c r="M19" s="262">
        <f t="shared" si="3"/>
        <v>0.88780932613308949</v>
      </c>
    </row>
    <row r="20" spans="1:13">
      <c r="A20" s="56" t="s">
        <v>24</v>
      </c>
      <c r="B20" s="57" t="s">
        <v>25</v>
      </c>
      <c r="C20" s="3">
        <v>6026828.0800000001</v>
      </c>
      <c r="D20" s="3">
        <v>5726546.2000000002</v>
      </c>
      <c r="E20" s="26">
        <f t="shared" si="1"/>
        <v>-300281.87999999989</v>
      </c>
      <c r="F20" s="229">
        <v>7705971.6272765985</v>
      </c>
      <c r="G20" s="230">
        <v>3792763.1016883352</v>
      </c>
      <c r="H20" s="47">
        <v>0</v>
      </c>
      <c r="I20" s="242">
        <f t="shared" si="2"/>
        <v>5249334.0166666666</v>
      </c>
      <c r="J20" s="27">
        <f>'ผลการดำเนินงาน Planfin 64'!D15</f>
        <v>5568125.9500000002</v>
      </c>
      <c r="K20" s="128">
        <f t="shared" si="4"/>
        <v>318791.93333333358</v>
      </c>
      <c r="L20" s="268">
        <f t="shared" si="0"/>
        <v>6.0729976854429019E-2</v>
      </c>
      <c r="M20" s="262">
        <f t="shared" si="3"/>
        <v>0.97233581211655984</v>
      </c>
    </row>
    <row r="21" spans="1:13" s="9" customFormat="1">
      <c r="A21" s="142" t="s">
        <v>192</v>
      </c>
      <c r="B21" s="143" t="s">
        <v>193</v>
      </c>
      <c r="C21" s="3">
        <v>0</v>
      </c>
      <c r="D21" s="6">
        <v>0</v>
      </c>
      <c r="E21" s="26">
        <f t="shared" si="1"/>
        <v>0</v>
      </c>
      <c r="F21" s="229">
        <v>915.57446808510633</v>
      </c>
      <c r="G21" s="230">
        <v>14035.490819817862</v>
      </c>
      <c r="H21" s="47">
        <v>0</v>
      </c>
      <c r="I21" s="242">
        <f t="shared" si="2"/>
        <v>0</v>
      </c>
      <c r="J21" s="27">
        <f>'ผลการดำเนินงาน Planfin 64'!D16</f>
        <v>0</v>
      </c>
      <c r="K21" s="128">
        <f t="shared" si="4"/>
        <v>0</v>
      </c>
      <c r="L21" s="268" t="e">
        <f t="shared" si="0"/>
        <v>#DIV/0!</v>
      </c>
      <c r="M21" s="262" t="e">
        <f t="shared" si="3"/>
        <v>#DIV/0!</v>
      </c>
    </row>
    <row r="22" spans="1:13">
      <c r="A22" s="56" t="s">
        <v>26</v>
      </c>
      <c r="B22" s="57" t="s">
        <v>27</v>
      </c>
      <c r="C22" s="3">
        <v>2326076.7400000002</v>
      </c>
      <c r="D22" s="3">
        <v>6735199.3600000003</v>
      </c>
      <c r="E22" s="26">
        <f t="shared" si="1"/>
        <v>4409122.62</v>
      </c>
      <c r="F22" s="229">
        <v>3145035.0904255328</v>
      </c>
      <c r="G22" s="230">
        <v>2877830.9786110432</v>
      </c>
      <c r="H22" s="47">
        <v>2</v>
      </c>
      <c r="I22" s="242">
        <f t="shared" si="2"/>
        <v>6173932.7466666671</v>
      </c>
      <c r="J22" s="27">
        <f>'ผลการดำเนินงาน Planfin 64'!D17</f>
        <v>1731199.35</v>
      </c>
      <c r="K22" s="128">
        <f t="shared" si="4"/>
        <v>-4442733.3966666665</v>
      </c>
      <c r="L22" s="268">
        <f t="shared" si="0"/>
        <v>-0.71959536635142607</v>
      </c>
      <c r="M22" s="262">
        <f t="shared" si="3"/>
        <v>0.25703758084452605</v>
      </c>
    </row>
    <row r="23" spans="1:13">
      <c r="A23" s="96" t="s">
        <v>28</v>
      </c>
      <c r="B23" s="58" t="s">
        <v>29</v>
      </c>
      <c r="C23" s="5">
        <f>SUM(C11:C22)</f>
        <v>92685781.239999995</v>
      </c>
      <c r="D23" s="5">
        <f>SUM(D11:D22)</f>
        <v>94855746.200000003</v>
      </c>
      <c r="E23" s="28">
        <f>D23-C23</f>
        <v>2169964.9600000083</v>
      </c>
      <c r="F23" s="231">
        <v>89991594.54021278</v>
      </c>
      <c r="G23" s="232">
        <v>35207940.147372849</v>
      </c>
      <c r="H23" s="48">
        <v>1</v>
      </c>
      <c r="I23" s="5">
        <f>SUM(I11:I22)</f>
        <v>86951100.683333337</v>
      </c>
      <c r="J23" s="31">
        <f>'ผลการดำเนินงาน Planfin 64'!D18</f>
        <v>94998108.659999996</v>
      </c>
      <c r="K23" s="29">
        <f t="shared" si="4"/>
        <v>8047007.9766666591</v>
      </c>
      <c r="L23" s="272">
        <f t="shared" si="0"/>
        <v>9.2546361270031602E-2</v>
      </c>
      <c r="M23" s="263">
        <f t="shared" si="3"/>
        <v>1.0015008311641957</v>
      </c>
    </row>
    <row r="24" spans="1:13" s="9" customFormat="1">
      <c r="A24" s="84" t="s">
        <v>188</v>
      </c>
      <c r="B24" s="77" t="s">
        <v>155</v>
      </c>
      <c r="C24" s="78">
        <f>C23-C22</f>
        <v>90359704.5</v>
      </c>
      <c r="D24" s="78">
        <f>D23-D22</f>
        <v>88120546.840000004</v>
      </c>
      <c r="E24" s="79">
        <f>D24-C24</f>
        <v>-2239157.6599999964</v>
      </c>
      <c r="F24" s="80"/>
      <c r="G24" s="81"/>
      <c r="H24" s="82"/>
      <c r="I24" s="78">
        <f>I23-I22</f>
        <v>80777167.936666667</v>
      </c>
      <c r="J24" s="83">
        <f>'ผลการดำเนินงาน Planfin 64'!D19</f>
        <v>93266909.310000002</v>
      </c>
      <c r="K24" s="129">
        <f t="shared" si="4"/>
        <v>12489741.373333335</v>
      </c>
      <c r="L24" s="273">
        <f t="shared" si="0"/>
        <v>0.15461969876346637</v>
      </c>
      <c r="M24" s="264">
        <f t="shared" si="3"/>
        <v>1.0584013905331775</v>
      </c>
    </row>
    <row r="25" spans="1:13" s="1" customFormat="1" ht="25.5">
      <c r="A25" s="182"/>
      <c r="B25" s="183" t="s">
        <v>217</v>
      </c>
      <c r="C25" s="184">
        <f>C24-C21</f>
        <v>90359704.5</v>
      </c>
      <c r="D25" s="184">
        <f>D24-D21</f>
        <v>88120546.840000004</v>
      </c>
      <c r="E25" s="185">
        <f>D25-C25</f>
        <v>-2239157.6599999964</v>
      </c>
      <c r="F25" s="184"/>
      <c r="G25" s="186"/>
      <c r="H25" s="187"/>
      <c r="I25" s="184">
        <f>I24-I21</f>
        <v>80777167.936666667</v>
      </c>
      <c r="J25" s="184">
        <f>J24-J21</f>
        <v>93266909.310000002</v>
      </c>
      <c r="K25" s="258">
        <f t="shared" si="4"/>
        <v>12489741.373333335</v>
      </c>
      <c r="L25" s="274">
        <f t="shared" si="0"/>
        <v>0.15461969876346637</v>
      </c>
      <c r="M25" s="275">
        <f t="shared" si="3"/>
        <v>1.0584013905331775</v>
      </c>
    </row>
    <row r="26" spans="1:13" s="54" customFormat="1">
      <c r="A26" s="481" t="s">
        <v>30</v>
      </c>
      <c r="B26" s="482"/>
      <c r="C26" s="482"/>
      <c r="D26" s="482"/>
      <c r="E26" s="482"/>
      <c r="F26" s="482"/>
      <c r="G26" s="482"/>
      <c r="H26" s="482"/>
      <c r="I26" s="482"/>
      <c r="J26" s="482"/>
      <c r="K26" s="482"/>
      <c r="L26" s="482"/>
      <c r="M26" s="483"/>
    </row>
    <row r="27" spans="1:13">
      <c r="A27" s="56" t="s">
        <v>31</v>
      </c>
      <c r="B27" s="57" t="s">
        <v>32</v>
      </c>
      <c r="C27" s="3">
        <v>7060186.6299999999</v>
      </c>
      <c r="D27" s="3">
        <v>7082019.1100000003</v>
      </c>
      <c r="E27" s="26">
        <f t="shared" ref="E27:E42" si="5">D27-C27</f>
        <v>21832.480000000447</v>
      </c>
      <c r="F27" s="229">
        <v>6544865.154780847</v>
      </c>
      <c r="G27" s="230">
        <v>2397094.7037716801</v>
      </c>
      <c r="H27" s="47">
        <v>1</v>
      </c>
      <c r="I27" s="242">
        <f>(D27/12)*11</f>
        <v>6491850.8508333331</v>
      </c>
      <c r="J27" s="27">
        <f>'ผลการดำเนินงาน Planfin 64'!D22</f>
        <v>6575540.04</v>
      </c>
      <c r="K27" s="128">
        <f t="shared" ref="K27:K44" si="6">J27-I27</f>
        <v>83689.18916666694</v>
      </c>
      <c r="L27" s="268">
        <f t="shared" ref="L27:L44" si="7">K27/I27</f>
        <v>1.2891422044288663E-2</v>
      </c>
      <c r="M27" s="262">
        <f t="shared" ref="M27:M44" si="8">(J27/D27)</f>
        <v>0.9284838035405979</v>
      </c>
    </row>
    <row r="28" spans="1:13">
      <c r="A28" s="56" t="s">
        <v>33</v>
      </c>
      <c r="B28" s="57" t="s">
        <v>34</v>
      </c>
      <c r="C28" s="3">
        <v>1744698.96</v>
      </c>
      <c r="D28" s="3">
        <v>2405762</v>
      </c>
      <c r="E28" s="26">
        <f t="shared" si="5"/>
        <v>661063.04</v>
      </c>
      <c r="F28" s="229">
        <v>1942117.9883659559</v>
      </c>
      <c r="G28" s="230">
        <v>790195.96025757131</v>
      </c>
      <c r="H28" s="47">
        <v>1</v>
      </c>
      <c r="I28" s="242">
        <f t="shared" ref="I28:I41" si="9">(D28/12)*11</f>
        <v>2205281.833333333</v>
      </c>
      <c r="J28" s="27">
        <f>'ผลการดำเนินงาน Planfin 64'!D23</f>
        <v>1730951.5</v>
      </c>
      <c r="K28" s="128">
        <f t="shared" si="6"/>
        <v>-474330.33333333302</v>
      </c>
      <c r="L28" s="268">
        <f t="shared" si="7"/>
        <v>-0.21508830579553276</v>
      </c>
      <c r="M28" s="262">
        <f t="shared" si="8"/>
        <v>0.71950238635409491</v>
      </c>
    </row>
    <row r="29" spans="1:13">
      <c r="A29" s="56" t="s">
        <v>35</v>
      </c>
      <c r="B29" s="57" t="s">
        <v>36</v>
      </c>
      <c r="C29" s="3">
        <v>254695.42</v>
      </c>
      <c r="D29" s="3">
        <v>318084.7</v>
      </c>
      <c r="E29" s="26">
        <f t="shared" si="5"/>
        <v>63389.279999999999</v>
      </c>
      <c r="F29" s="229">
        <v>333419.08469787234</v>
      </c>
      <c r="G29" s="230">
        <v>232100.39064326716</v>
      </c>
      <c r="H29" s="47">
        <v>0</v>
      </c>
      <c r="I29" s="242">
        <f t="shared" si="9"/>
        <v>291577.64166666666</v>
      </c>
      <c r="J29" s="27">
        <f>'ผลการดำเนินงาน Planfin 64'!D24</f>
        <v>67283.820000000007</v>
      </c>
      <c r="K29" s="128">
        <f t="shared" si="6"/>
        <v>-224293.82166666666</v>
      </c>
      <c r="L29" s="268">
        <f t="shared" si="7"/>
        <v>-0.76924218326410887</v>
      </c>
      <c r="M29" s="262">
        <f t="shared" si="8"/>
        <v>0.21152799867456687</v>
      </c>
    </row>
    <row r="30" spans="1:13">
      <c r="A30" s="56" t="s">
        <v>37</v>
      </c>
      <c r="B30" s="57" t="s">
        <v>38</v>
      </c>
      <c r="C30" s="3">
        <v>2600301.2999999998</v>
      </c>
      <c r="D30" s="3">
        <v>1382552</v>
      </c>
      <c r="E30" s="26">
        <f t="shared" si="5"/>
        <v>-1217749.2999999998</v>
      </c>
      <c r="F30" s="229">
        <v>2415668.0242978726</v>
      </c>
      <c r="G30" s="230">
        <v>1074484.4645409607</v>
      </c>
      <c r="H30" s="47">
        <v>0</v>
      </c>
      <c r="I30" s="242">
        <f t="shared" si="9"/>
        <v>1267339.3333333335</v>
      </c>
      <c r="J30" s="27">
        <f>'ผลการดำเนินงาน Planfin 64'!D25</f>
        <v>1168674.05</v>
      </c>
      <c r="K30" s="128">
        <f t="shared" si="6"/>
        <v>-98665.283333333442</v>
      </c>
      <c r="L30" s="268">
        <f t="shared" si="7"/>
        <v>-7.7852301067485821E-2</v>
      </c>
      <c r="M30" s="262">
        <f t="shared" si="8"/>
        <v>0.84530205735480479</v>
      </c>
    </row>
    <row r="31" spans="1:13">
      <c r="A31" s="56" t="s">
        <v>39</v>
      </c>
      <c r="B31" s="57" t="s">
        <v>40</v>
      </c>
      <c r="C31" s="3">
        <v>30259801.190000001</v>
      </c>
      <c r="D31" s="3">
        <v>31970320.940000001</v>
      </c>
      <c r="E31" s="26">
        <f t="shared" si="5"/>
        <v>1710519.75</v>
      </c>
      <c r="F31" s="229">
        <v>30509671.685148954</v>
      </c>
      <c r="G31" s="230">
        <v>7842053.4794288473</v>
      </c>
      <c r="H31" s="47">
        <v>1</v>
      </c>
      <c r="I31" s="242">
        <f t="shared" si="9"/>
        <v>29306127.528333332</v>
      </c>
      <c r="J31" s="27">
        <f>'ผลการดำเนินงาน Planfin 64'!D26</f>
        <v>28419852.710000001</v>
      </c>
      <c r="K31" s="128">
        <f t="shared" si="6"/>
        <v>-886274.8183333315</v>
      </c>
      <c r="L31" s="268">
        <f t="shared" si="7"/>
        <v>-3.0241962793496887E-2</v>
      </c>
      <c r="M31" s="262">
        <f t="shared" si="8"/>
        <v>0.88894486743929446</v>
      </c>
    </row>
    <row r="32" spans="1:13">
      <c r="A32" s="56" t="s">
        <v>41</v>
      </c>
      <c r="B32" s="57" t="s">
        <v>42</v>
      </c>
      <c r="C32" s="3">
        <v>7986993.21</v>
      </c>
      <c r="D32" s="3">
        <v>8850540</v>
      </c>
      <c r="E32" s="26">
        <f t="shared" si="5"/>
        <v>863546.79</v>
      </c>
      <c r="F32" s="229">
        <v>8095020.3589787213</v>
      </c>
      <c r="G32" s="230">
        <v>2525035.7756023835</v>
      </c>
      <c r="H32" s="47">
        <v>1</v>
      </c>
      <c r="I32" s="242">
        <f t="shared" si="9"/>
        <v>8112995</v>
      </c>
      <c r="J32" s="27">
        <f>'ผลการดำเนินงาน Planfin 64'!D27</f>
        <v>7427243.6399999997</v>
      </c>
      <c r="K32" s="128">
        <f t="shared" si="6"/>
        <v>-685751.36000000034</v>
      </c>
      <c r="L32" s="268">
        <f t="shared" si="7"/>
        <v>-8.4525056406419621E-2</v>
      </c>
      <c r="M32" s="262">
        <f t="shared" si="8"/>
        <v>0.839185364960782</v>
      </c>
    </row>
    <row r="33" spans="1:13">
      <c r="A33" s="56" t="s">
        <v>43</v>
      </c>
      <c r="B33" s="57" t="s">
        <v>44</v>
      </c>
      <c r="C33" s="3">
        <v>12518033.279999999</v>
      </c>
      <c r="D33" s="3">
        <v>14470057</v>
      </c>
      <c r="E33" s="26">
        <f t="shared" si="5"/>
        <v>1952023.7200000007</v>
      </c>
      <c r="F33" s="229">
        <v>14309917.368000003</v>
      </c>
      <c r="G33" s="230">
        <v>3455918.4968359405</v>
      </c>
      <c r="H33" s="47">
        <v>1</v>
      </c>
      <c r="I33" s="242">
        <f t="shared" si="9"/>
        <v>13264218.916666666</v>
      </c>
      <c r="J33" s="27">
        <f>'ผลการดำเนินงาน Planfin 64'!D28</f>
        <v>12079463</v>
      </c>
      <c r="K33" s="128">
        <f t="shared" si="6"/>
        <v>-1184755.916666666</v>
      </c>
      <c r="L33" s="268">
        <f t="shared" si="7"/>
        <v>-8.9319689618361522E-2</v>
      </c>
      <c r="M33" s="262">
        <f t="shared" si="8"/>
        <v>0.83479028451650195</v>
      </c>
    </row>
    <row r="34" spans="1:13">
      <c r="A34" s="56" t="s">
        <v>45</v>
      </c>
      <c r="B34" s="57" t="s">
        <v>46</v>
      </c>
      <c r="C34" s="3">
        <v>1650533.49</v>
      </c>
      <c r="D34" s="3">
        <v>1729837.53</v>
      </c>
      <c r="E34" s="26">
        <f t="shared" si="5"/>
        <v>79304.040000000037</v>
      </c>
      <c r="F34" s="229">
        <v>1919267.1648936188</v>
      </c>
      <c r="G34" s="230">
        <v>595503.79923098686</v>
      </c>
      <c r="H34" s="47">
        <v>0</v>
      </c>
      <c r="I34" s="242">
        <f t="shared" si="9"/>
        <v>1585684.4025000001</v>
      </c>
      <c r="J34" s="27">
        <f>'ผลการดำเนินงาน Planfin 64'!D29</f>
        <v>1384894.27</v>
      </c>
      <c r="K34" s="128">
        <f t="shared" si="6"/>
        <v>-200790.13250000007</v>
      </c>
      <c r="L34" s="268">
        <f t="shared" si="7"/>
        <v>-0.12662679419904305</v>
      </c>
      <c r="M34" s="262">
        <f t="shared" si="8"/>
        <v>0.80059210531754388</v>
      </c>
    </row>
    <row r="35" spans="1:13">
      <c r="A35" s="56" t="s">
        <v>47</v>
      </c>
      <c r="B35" s="57" t="s">
        <v>48</v>
      </c>
      <c r="C35" s="3">
        <v>2939963.06</v>
      </c>
      <c r="D35" s="3">
        <v>4057661.18</v>
      </c>
      <c r="E35" s="26">
        <f t="shared" si="5"/>
        <v>1117698.1200000001</v>
      </c>
      <c r="F35" s="229">
        <v>4176743.9902553209</v>
      </c>
      <c r="G35" s="230">
        <v>2797465.9962928351</v>
      </c>
      <c r="H35" s="47">
        <v>0</v>
      </c>
      <c r="I35" s="242">
        <f t="shared" si="9"/>
        <v>3719522.7483333335</v>
      </c>
      <c r="J35" s="27">
        <f>'ผลการดำเนินงาน Planfin 64'!D30</f>
        <v>5512079.9600000009</v>
      </c>
      <c r="K35" s="128">
        <f t="shared" si="6"/>
        <v>1792557.2116666674</v>
      </c>
      <c r="L35" s="268">
        <f t="shared" si="7"/>
        <v>0.48193204691916114</v>
      </c>
      <c r="M35" s="262">
        <f t="shared" si="8"/>
        <v>1.3584377096758977</v>
      </c>
    </row>
    <row r="36" spans="1:13">
      <c r="A36" s="56" t="s">
        <v>49</v>
      </c>
      <c r="B36" s="57" t="s">
        <v>50</v>
      </c>
      <c r="C36" s="3">
        <v>2305739.4700000002</v>
      </c>
      <c r="D36" s="3">
        <v>2013129.42</v>
      </c>
      <c r="E36" s="26">
        <f t="shared" si="5"/>
        <v>-292610.05000000028</v>
      </c>
      <c r="F36" s="229">
        <v>1871243.4935744694</v>
      </c>
      <c r="G36" s="230">
        <v>535461.09988915315</v>
      </c>
      <c r="H36" s="47">
        <v>1</v>
      </c>
      <c r="I36" s="242">
        <f t="shared" si="9"/>
        <v>1845368.635</v>
      </c>
      <c r="J36" s="27">
        <f>'ผลการดำเนินงาน Planfin 64'!D31</f>
        <v>1642686.23</v>
      </c>
      <c r="K36" s="128">
        <f t="shared" si="6"/>
        <v>-202682.40500000003</v>
      </c>
      <c r="L36" s="268">
        <f t="shared" si="7"/>
        <v>-0.10983301718466675</v>
      </c>
      <c r="M36" s="262">
        <f t="shared" si="8"/>
        <v>0.8159864009140555</v>
      </c>
    </row>
    <row r="37" spans="1:13">
      <c r="A37" s="56" t="s">
        <v>51</v>
      </c>
      <c r="B37" s="57" t="s">
        <v>52</v>
      </c>
      <c r="C37" s="3">
        <v>2593253.0499999998</v>
      </c>
      <c r="D37" s="3">
        <v>2264628</v>
      </c>
      <c r="E37" s="26">
        <f t="shared" si="5"/>
        <v>-328625.04999999981</v>
      </c>
      <c r="F37" s="229">
        <v>2596155.211795744</v>
      </c>
      <c r="G37" s="230">
        <v>975711.99124809064</v>
      </c>
      <c r="H37" s="47">
        <v>0</v>
      </c>
      <c r="I37" s="242">
        <f t="shared" si="9"/>
        <v>2075909</v>
      </c>
      <c r="J37" s="27">
        <f>'ผลการดำเนินงาน Planfin 64'!D32</f>
        <v>2453456.6100000003</v>
      </c>
      <c r="K37" s="128">
        <f t="shared" si="6"/>
        <v>377547.61000000034</v>
      </c>
      <c r="L37" s="268">
        <f t="shared" si="7"/>
        <v>0.18187098278392758</v>
      </c>
      <c r="M37" s="262">
        <f t="shared" si="8"/>
        <v>1.0833817342186003</v>
      </c>
    </row>
    <row r="38" spans="1:13">
      <c r="A38" s="56" t="s">
        <v>53</v>
      </c>
      <c r="B38" s="57" t="s">
        <v>54</v>
      </c>
      <c r="C38" s="3">
        <v>6058431.9400000004</v>
      </c>
      <c r="D38" s="3">
        <v>5180260.0199999996</v>
      </c>
      <c r="E38" s="26">
        <f t="shared" si="5"/>
        <v>-878171.92000000086</v>
      </c>
      <c r="F38" s="229">
        <v>5118649.4468510626</v>
      </c>
      <c r="G38" s="230">
        <v>1955342.3184247804</v>
      </c>
      <c r="H38" s="47">
        <v>1</v>
      </c>
      <c r="I38" s="242">
        <f t="shared" si="9"/>
        <v>4748571.6849999996</v>
      </c>
      <c r="J38" s="27">
        <f>'ผลการดำเนินงาน Planfin 64'!D33</f>
        <v>4647282.2899999991</v>
      </c>
      <c r="K38" s="128">
        <f t="shared" si="6"/>
        <v>-101289.39500000048</v>
      </c>
      <c r="L38" s="268">
        <f t="shared" si="7"/>
        <v>-2.1330497193494613E-2</v>
      </c>
      <c r="M38" s="262">
        <f t="shared" si="8"/>
        <v>0.89711371090596326</v>
      </c>
    </row>
    <row r="39" spans="1:13">
      <c r="A39" s="56" t="s">
        <v>55</v>
      </c>
      <c r="B39" s="57" t="s">
        <v>56</v>
      </c>
      <c r="C39" s="3">
        <v>227433.78</v>
      </c>
      <c r="D39" s="3">
        <v>216367.78</v>
      </c>
      <c r="E39" s="26">
        <f t="shared" si="5"/>
        <v>-11066</v>
      </c>
      <c r="F39" s="229">
        <v>217723.22258510644</v>
      </c>
      <c r="G39" s="230">
        <v>353606.38170920865</v>
      </c>
      <c r="H39" s="47">
        <v>0</v>
      </c>
      <c r="I39" s="242">
        <f t="shared" si="9"/>
        <v>198337.13166666668</v>
      </c>
      <c r="J39" s="27">
        <f>'ผลการดำเนินงาน Planfin 64'!D34</f>
        <v>23448.75</v>
      </c>
      <c r="K39" s="128">
        <f t="shared" si="6"/>
        <v>-174888.38166666668</v>
      </c>
      <c r="L39" s="268">
        <f t="shared" si="7"/>
        <v>-0.88177327259421645</v>
      </c>
      <c r="M39" s="262">
        <f t="shared" si="8"/>
        <v>0.10837450012196825</v>
      </c>
    </row>
    <row r="40" spans="1:13">
      <c r="A40" s="142" t="s">
        <v>57</v>
      </c>
      <c r="B40" s="57" t="s">
        <v>58</v>
      </c>
      <c r="C40" s="3">
        <v>7812991.6799999997</v>
      </c>
      <c r="D40" s="3">
        <v>6593369.4199999999</v>
      </c>
      <c r="E40" s="26">
        <f>D40-C40</f>
        <v>-1219622.2599999998</v>
      </c>
      <c r="F40" s="229">
        <v>7181106.321914901</v>
      </c>
      <c r="G40" s="230">
        <v>4366829.1611190466</v>
      </c>
      <c r="H40" s="47">
        <v>1</v>
      </c>
      <c r="I40" s="242">
        <f t="shared" si="9"/>
        <v>6043921.9683333337</v>
      </c>
      <c r="J40" s="27">
        <f>'ผลการดำเนินงาน Planfin 64'!D35</f>
        <v>6507592.3600000003</v>
      </c>
      <c r="K40" s="128">
        <f t="shared" si="6"/>
        <v>463670.3916666666</v>
      </c>
      <c r="L40" s="268">
        <f t="shared" si="7"/>
        <v>7.6716806420736749E-2</v>
      </c>
      <c r="M40" s="262">
        <f t="shared" si="8"/>
        <v>0.98699040588567544</v>
      </c>
    </row>
    <row r="41" spans="1:13" s="9" customFormat="1">
      <c r="A41" s="2" t="s">
        <v>194</v>
      </c>
      <c r="B41" s="143" t="s">
        <v>195</v>
      </c>
      <c r="C41" s="3">
        <v>0</v>
      </c>
      <c r="D41" s="6">
        <v>0</v>
      </c>
      <c r="E41" s="26">
        <f>D41-C41</f>
        <v>0</v>
      </c>
      <c r="F41" s="229">
        <v>41.319744680851059</v>
      </c>
      <c r="G41" s="230">
        <v>509.45545888691601</v>
      </c>
      <c r="H41" s="47">
        <v>0</v>
      </c>
      <c r="I41" s="242">
        <f t="shared" si="9"/>
        <v>0</v>
      </c>
      <c r="J41" s="27">
        <f>'ผลการดำเนินงาน Planfin 64'!D36</f>
        <v>0</v>
      </c>
      <c r="K41" s="128">
        <f t="shared" si="6"/>
        <v>0</v>
      </c>
      <c r="L41" s="268" t="e">
        <f t="shared" si="7"/>
        <v>#DIV/0!</v>
      </c>
      <c r="M41" s="262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86013056.460000008</v>
      </c>
      <c r="D42" s="5">
        <f>SUM(D27:D41)</f>
        <v>88534589.100000009</v>
      </c>
      <c r="E42" s="28">
        <f t="shared" si="5"/>
        <v>2521532.6400000006</v>
      </c>
      <c r="F42" s="231">
        <v>87231609.835885122</v>
      </c>
      <c r="G42" s="232">
        <v>29897313.474453636</v>
      </c>
      <c r="H42" s="48">
        <v>1</v>
      </c>
      <c r="I42" s="5">
        <f>SUM(I27:I41)</f>
        <v>81156706.674999997</v>
      </c>
      <c r="J42" s="31">
        <f>'ผลการดำเนินงาน Planfin 64'!D37</f>
        <v>79640449.230000004</v>
      </c>
      <c r="K42" s="29">
        <f t="shared" si="6"/>
        <v>-1516257.4449999928</v>
      </c>
      <c r="L42" s="272">
        <f t="shared" si="7"/>
        <v>-1.8683082484753782E-2</v>
      </c>
      <c r="M42" s="263">
        <f t="shared" si="8"/>
        <v>0.89954050772230887</v>
      </c>
    </row>
    <row r="43" spans="1:13" s="9" customFormat="1" ht="25.5">
      <c r="A43" s="84" t="s">
        <v>189</v>
      </c>
      <c r="B43" s="77" t="s">
        <v>156</v>
      </c>
      <c r="C43" s="78">
        <f>C42-C38</f>
        <v>79954624.520000011</v>
      </c>
      <c r="D43" s="78">
        <f>D42-D38</f>
        <v>83354329.080000013</v>
      </c>
      <c r="E43" s="79">
        <f>D43-C43</f>
        <v>3399704.5600000024</v>
      </c>
      <c r="F43" s="80"/>
      <c r="G43" s="81"/>
      <c r="H43" s="82"/>
      <c r="I43" s="78">
        <f>I42-I38</f>
        <v>76408134.989999995</v>
      </c>
      <c r="J43" s="83">
        <f>'ผลการดำเนินงาน Planfin 64'!D38</f>
        <v>74993166.939999998</v>
      </c>
      <c r="K43" s="129">
        <f t="shared" si="6"/>
        <v>-1414968.049999997</v>
      </c>
      <c r="L43" s="273">
        <f t="shared" si="7"/>
        <v>-1.8518552379078256E-2</v>
      </c>
      <c r="M43" s="264">
        <f t="shared" si="8"/>
        <v>0.89969132698584475</v>
      </c>
    </row>
    <row r="44" spans="1:13" s="149" customFormat="1" ht="25.5">
      <c r="A44" s="188"/>
      <c r="B44" s="183" t="s">
        <v>218</v>
      </c>
      <c r="C44" s="189">
        <f>C43-C41</f>
        <v>79954624.520000011</v>
      </c>
      <c r="D44" s="189">
        <f>D43-D41</f>
        <v>83354329.080000013</v>
      </c>
      <c r="E44" s="190">
        <f>D44-C44</f>
        <v>3399704.5600000024</v>
      </c>
      <c r="F44" s="190"/>
      <c r="G44" s="191"/>
      <c r="H44" s="190"/>
      <c r="I44" s="189">
        <f>I43-I41</f>
        <v>76408134.989999995</v>
      </c>
      <c r="J44" s="189">
        <f>J43-J41</f>
        <v>74993166.939999998</v>
      </c>
      <c r="K44" s="258">
        <f t="shared" si="6"/>
        <v>-1414968.049999997</v>
      </c>
      <c r="L44" s="274">
        <f t="shared" si="7"/>
        <v>-1.8518552379078256E-2</v>
      </c>
      <c r="M44" s="275">
        <f t="shared" si="8"/>
        <v>0.89969132698584475</v>
      </c>
    </row>
    <row r="45" spans="1:13">
      <c r="A45" s="484"/>
      <c r="B45" s="485"/>
      <c r="C45" s="485"/>
      <c r="D45" s="485"/>
      <c r="E45" s="485"/>
      <c r="F45" s="485"/>
      <c r="G45" s="485"/>
      <c r="H45" s="485"/>
      <c r="I45" s="485"/>
      <c r="J45" s="485"/>
      <c r="K45" s="485"/>
      <c r="L45" s="485"/>
      <c r="M45" s="486"/>
    </row>
    <row r="46" spans="1:13" s="9" customFormat="1">
      <c r="A46" s="140" t="s">
        <v>61</v>
      </c>
      <c r="B46" s="192" t="s">
        <v>62</v>
      </c>
      <c r="C46" s="5">
        <f t="shared" ref="C46:D48" si="10">C23-C42</f>
        <v>6672724.7799999863</v>
      </c>
      <c r="D46" s="5">
        <f t="shared" si="10"/>
        <v>6321157.099999994</v>
      </c>
      <c r="E46" s="28">
        <f t="shared" ref="E46:E48" si="11">D46-C46</f>
        <v>-351567.67999999225</v>
      </c>
      <c r="F46" s="193"/>
      <c r="G46" s="194"/>
      <c r="H46" s="195"/>
      <c r="I46" s="5">
        <f t="shared" ref="I46:J48" si="12">I23-I42</f>
        <v>5794394.0083333403</v>
      </c>
      <c r="J46" s="5">
        <f t="shared" si="12"/>
        <v>15357659.429999992</v>
      </c>
      <c r="K46" s="28">
        <f>J46-I46</f>
        <v>9563265.421666652</v>
      </c>
      <c r="L46" s="272">
        <f t="shared" ref="L46:L48" si="13">K46/I46</f>
        <v>1.6504340933517849</v>
      </c>
      <c r="M46" s="263">
        <f t="shared" ref="M46:M48" si="14">(J46/D46)</f>
        <v>2.429564585572475</v>
      </c>
    </row>
    <row r="47" spans="1:13" s="95" customFormat="1">
      <c r="A47" s="196" t="s">
        <v>63</v>
      </c>
      <c r="B47" s="197" t="s">
        <v>65</v>
      </c>
      <c r="C47" s="198">
        <f t="shared" si="10"/>
        <v>10405079.979999989</v>
      </c>
      <c r="D47" s="198">
        <f t="shared" si="10"/>
        <v>4766217.7599999905</v>
      </c>
      <c r="E47" s="199">
        <f t="shared" si="11"/>
        <v>-5638862.2199999988</v>
      </c>
      <c r="F47" s="200"/>
      <c r="G47" s="201"/>
      <c r="H47" s="202"/>
      <c r="I47" s="198">
        <f>I24-I43</f>
        <v>4369032.9466666728</v>
      </c>
      <c r="J47" s="198">
        <f t="shared" si="12"/>
        <v>18273742.370000005</v>
      </c>
      <c r="K47" s="199">
        <f t="shared" ref="K47" si="15">J47-I47</f>
        <v>13904709.423333332</v>
      </c>
      <c r="L47" s="276">
        <f t="shared" si="13"/>
        <v>3.1825599836553868</v>
      </c>
      <c r="M47" s="277">
        <f t="shared" si="14"/>
        <v>3.8340133183507841</v>
      </c>
    </row>
    <row r="48" spans="1:13" s="9" customFormat="1" ht="27.75" customHeight="1">
      <c r="A48" s="182" t="s">
        <v>64</v>
      </c>
      <c r="B48" s="203" t="s">
        <v>219</v>
      </c>
      <c r="C48" s="204">
        <f>C25-C44</f>
        <v>10405079.979999989</v>
      </c>
      <c r="D48" s="204">
        <f t="shared" si="10"/>
        <v>4766217.7599999905</v>
      </c>
      <c r="E48" s="205">
        <f t="shared" si="11"/>
        <v>-5638862.2199999988</v>
      </c>
      <c r="F48" s="206"/>
      <c r="G48" s="206"/>
      <c r="H48" s="206"/>
      <c r="I48" s="204">
        <f>I25-I44</f>
        <v>4369032.9466666728</v>
      </c>
      <c r="J48" s="204">
        <f t="shared" si="12"/>
        <v>18273742.370000005</v>
      </c>
      <c r="K48" s="205">
        <f>J48-I48</f>
        <v>13904709.423333332</v>
      </c>
      <c r="L48" s="278">
        <f t="shared" si="13"/>
        <v>3.1825599836553868</v>
      </c>
      <c r="M48" s="279">
        <f t="shared" si="14"/>
        <v>3.8340133183507841</v>
      </c>
    </row>
    <row r="49" spans="1:13" s="9" customFormat="1">
      <c r="A49" s="2"/>
      <c r="B49" s="148" t="s">
        <v>66</v>
      </c>
      <c r="C49" s="207" t="str">
        <f>IF(D49&gt;0,"แผนเกินดุล",IF(D49=0,"สมดุล","ขาดดุล"))</f>
        <v>แผนเกินดุล</v>
      </c>
      <c r="D49" s="208">
        <f>IF(D48&lt;=0,0,ROUNDUP((D48*20%),2))</f>
        <v>953243.56</v>
      </c>
      <c r="E49" s="51"/>
      <c r="H49" s="52"/>
      <c r="J49" s="52"/>
      <c r="K49" s="121"/>
      <c r="L49" s="121"/>
      <c r="M49" s="121"/>
    </row>
    <row r="50" spans="1:13" s="9" customFormat="1">
      <c r="A50" s="2"/>
      <c r="B50" s="148" t="s">
        <v>67</v>
      </c>
      <c r="C50" s="207" t="str">
        <f>IF(D50&gt;=0,"ไม่เกิน","เกิน")</f>
        <v>ไม่เกิน</v>
      </c>
      <c r="D50" s="207">
        <f>IF(D48&lt;0,0-(C118+C121),((D48*20%)-(C118+C121)))</f>
        <v>192022.99199999811</v>
      </c>
      <c r="E50" s="51"/>
      <c r="H50" s="52"/>
      <c r="J50" s="52"/>
      <c r="K50" s="121"/>
      <c r="L50" s="121"/>
      <c r="M50" s="121"/>
    </row>
    <row r="51" spans="1:13">
      <c r="A51" s="2" t="s">
        <v>68</v>
      </c>
      <c r="B51" s="148" t="s">
        <v>227</v>
      </c>
      <c r="C51" s="3">
        <v>13716365.140000001</v>
      </c>
      <c r="D51" s="3">
        <f>C51</f>
        <v>13716365.140000001</v>
      </c>
      <c r="E51" s="51"/>
    </row>
    <row r="52" spans="1:13">
      <c r="A52" s="2" t="s">
        <v>69</v>
      </c>
      <c r="B52" s="148" t="s">
        <v>228</v>
      </c>
      <c r="C52" s="3">
        <v>24717309.640000001</v>
      </c>
      <c r="D52" s="3">
        <f>C52</f>
        <v>24717309.640000001</v>
      </c>
      <c r="E52" s="51"/>
    </row>
    <row r="53" spans="1:13">
      <c r="A53" s="2" t="s">
        <v>70</v>
      </c>
      <c r="B53" s="148" t="s">
        <v>229</v>
      </c>
      <c r="C53" s="7">
        <v>-16349179.199999999</v>
      </c>
      <c r="D53" s="7">
        <f>C53</f>
        <v>-16349179.199999999</v>
      </c>
      <c r="E53" s="51"/>
    </row>
    <row r="54" spans="1:13" s="1" customFormat="1">
      <c r="A54" s="2" t="s">
        <v>208</v>
      </c>
      <c r="B54" s="153" t="s">
        <v>230</v>
      </c>
      <c r="C54" s="3">
        <v>8368130.4400000013</v>
      </c>
      <c r="D54" s="3">
        <f t="shared" ref="D54" si="16">C54</f>
        <v>8368130.4400000013</v>
      </c>
      <c r="E54" s="51"/>
      <c r="H54" s="33"/>
      <c r="K54" s="45"/>
      <c r="L54" s="45"/>
      <c r="M54" s="45"/>
    </row>
    <row r="55" spans="1:13" s="1" customFormat="1">
      <c r="A55" s="9" t="s">
        <v>154</v>
      </c>
      <c r="B55" s="8"/>
      <c r="H55" s="33"/>
      <c r="K55" s="45"/>
      <c r="L55" s="45"/>
      <c r="M55" s="45"/>
    </row>
    <row r="56" spans="1:13" s="1" customFormat="1">
      <c r="A56" s="491" t="s">
        <v>1882</v>
      </c>
      <c r="B56" s="491"/>
      <c r="C56" s="491"/>
      <c r="H56" s="33"/>
      <c r="K56" s="45"/>
      <c r="L56" s="45"/>
      <c r="M56" s="45"/>
    </row>
    <row r="57" spans="1:13" s="1" customFormat="1">
      <c r="A57" s="9"/>
      <c r="B57" s="8"/>
      <c r="H57" s="33"/>
      <c r="K57" s="45"/>
      <c r="L57" s="45"/>
      <c r="M57" s="45"/>
    </row>
    <row r="58" spans="1:13" s="1" customFormat="1">
      <c r="A58" s="9"/>
      <c r="B58" s="8"/>
      <c r="H58" s="33"/>
      <c r="K58" s="45"/>
      <c r="L58" s="45"/>
      <c r="M58" s="45"/>
    </row>
    <row r="59" spans="1:13" s="1" customFormat="1">
      <c r="A59" s="9"/>
      <c r="B59" s="8"/>
      <c r="H59" s="33"/>
      <c r="K59" s="45"/>
      <c r="L59" s="45"/>
      <c r="M59" s="45"/>
    </row>
    <row r="60" spans="1:13" s="1" customFormat="1">
      <c r="A60" s="9"/>
      <c r="B60" s="8"/>
      <c r="H60" s="33"/>
      <c r="K60" s="45"/>
      <c r="L60" s="45"/>
      <c r="M60" s="45"/>
    </row>
    <row r="61" spans="1:13" s="1" customFormat="1">
      <c r="A61" s="9"/>
      <c r="B61" s="8"/>
      <c r="H61" s="33"/>
      <c r="K61" s="45"/>
      <c r="L61" s="45"/>
      <c r="M61" s="45"/>
    </row>
    <row r="62" spans="1:13" s="1" customFormat="1">
      <c r="A62" s="9"/>
      <c r="B62" s="8"/>
      <c r="H62" s="33"/>
      <c r="K62" s="45"/>
      <c r="L62" s="45"/>
      <c r="M62" s="45"/>
    </row>
    <row r="63" spans="1:13" s="1" customFormat="1">
      <c r="A63" s="9"/>
      <c r="B63" s="8"/>
      <c r="H63" s="33"/>
      <c r="K63" s="45"/>
      <c r="L63" s="45"/>
      <c r="M63" s="45"/>
    </row>
    <row r="64" spans="1:13" s="9" customFormat="1">
      <c r="B64" s="53"/>
      <c r="K64" s="121"/>
      <c r="L64" s="121"/>
      <c r="M64" s="121"/>
    </row>
    <row r="65" spans="1:15" s="9" customFormat="1">
      <c r="A65" s="1"/>
      <c r="B65" s="479" t="s">
        <v>71</v>
      </c>
      <c r="C65" s="480"/>
      <c r="D65" s="480"/>
      <c r="E65" s="480"/>
      <c r="I65" s="121"/>
      <c r="K65" s="121"/>
      <c r="L65" s="249"/>
      <c r="M65" s="248"/>
      <c r="O65" s="253"/>
    </row>
    <row r="66" spans="1:15" s="9" customFormat="1">
      <c r="A66" s="1"/>
      <c r="B66" s="154" t="s">
        <v>2</v>
      </c>
      <c r="C66" s="10" t="s">
        <v>226</v>
      </c>
      <c r="D66" s="45"/>
      <c r="E66" s="45"/>
      <c r="I66" s="121"/>
      <c r="K66" s="121"/>
      <c r="L66" s="249"/>
      <c r="M66" s="248"/>
      <c r="O66" s="253"/>
    </row>
    <row r="67" spans="1:15" s="9" customFormat="1">
      <c r="A67" s="1"/>
      <c r="B67" s="298" t="s">
        <v>72</v>
      </c>
      <c r="C67" s="169">
        <v>7874341.8499999996</v>
      </c>
      <c r="D67" s="45"/>
      <c r="E67" s="45"/>
      <c r="I67" s="121"/>
      <c r="K67" s="121"/>
      <c r="L67" s="249"/>
      <c r="M67" s="248"/>
      <c r="O67" s="253"/>
    </row>
    <row r="68" spans="1:15" s="9" customFormat="1" ht="25.5">
      <c r="A68" s="1"/>
      <c r="B68" s="298" t="s">
        <v>73</v>
      </c>
      <c r="C68" s="169">
        <v>3000990.3</v>
      </c>
      <c r="D68" s="45"/>
      <c r="E68" s="45"/>
      <c r="I68" s="121"/>
      <c r="K68" s="121"/>
      <c r="L68" s="249"/>
      <c r="M68" s="248"/>
      <c r="O68" s="253"/>
    </row>
    <row r="69" spans="1:15" s="9" customFormat="1">
      <c r="A69" s="1"/>
      <c r="B69" s="298" t="s">
        <v>74</v>
      </c>
      <c r="C69" s="169">
        <v>1406624</v>
      </c>
      <c r="D69" s="45"/>
      <c r="E69" s="45"/>
      <c r="I69" s="121"/>
      <c r="K69" s="121"/>
      <c r="L69" s="249"/>
      <c r="M69" s="248"/>
      <c r="O69" s="253"/>
    </row>
    <row r="70" spans="1:15" s="9" customFormat="1">
      <c r="A70" s="1"/>
      <c r="B70" s="155" t="s">
        <v>160</v>
      </c>
      <c r="C70" s="87">
        <f>SUM(C67:C69)</f>
        <v>12281956.149999999</v>
      </c>
      <c r="D70" s="45"/>
      <c r="E70" s="45"/>
      <c r="I70" s="121"/>
      <c r="K70" s="121"/>
      <c r="L70" s="249"/>
      <c r="M70" s="248"/>
      <c r="O70" s="253"/>
    </row>
    <row r="71" spans="1:15" s="9" customFormat="1">
      <c r="A71" s="1"/>
      <c r="B71" s="156"/>
      <c r="C71" s="91"/>
      <c r="D71" s="45"/>
      <c r="E71" s="45"/>
      <c r="I71" s="121"/>
      <c r="K71" s="121"/>
      <c r="L71" s="249"/>
      <c r="M71" s="248"/>
      <c r="O71" s="253"/>
    </row>
    <row r="72" spans="1:15" s="9" customFormat="1">
      <c r="A72" s="1"/>
      <c r="B72" s="156"/>
      <c r="C72" s="91"/>
      <c r="D72" s="45"/>
      <c r="E72" s="45"/>
      <c r="I72" s="121"/>
      <c r="K72" s="121"/>
      <c r="L72" s="249"/>
      <c r="M72" s="248"/>
      <c r="O72" s="253"/>
    </row>
    <row r="73" spans="1:15" s="9" customFormat="1">
      <c r="A73" s="1"/>
      <c r="B73" s="470" t="s">
        <v>75</v>
      </c>
      <c r="C73" s="471"/>
      <c r="D73" s="471"/>
      <c r="E73" s="471"/>
      <c r="I73" s="121"/>
      <c r="K73" s="121"/>
      <c r="L73" s="249"/>
      <c r="M73" s="248"/>
      <c r="O73" s="253"/>
    </row>
    <row r="74" spans="1:15" s="9" customFormat="1">
      <c r="A74" s="1"/>
      <c r="B74" s="154" t="s">
        <v>2</v>
      </c>
      <c r="C74" s="10" t="s">
        <v>226</v>
      </c>
      <c r="D74" s="45"/>
      <c r="E74" s="45"/>
      <c r="I74" s="121"/>
      <c r="K74" s="121"/>
      <c r="L74" s="249"/>
      <c r="M74" s="248"/>
      <c r="O74" s="253"/>
    </row>
    <row r="75" spans="1:15" s="9" customFormat="1">
      <c r="A75" s="1"/>
      <c r="B75" s="298" t="s">
        <v>76</v>
      </c>
      <c r="C75" s="169">
        <v>257942</v>
      </c>
      <c r="D75" s="45"/>
      <c r="E75" s="45"/>
      <c r="I75" s="121"/>
      <c r="K75" s="121"/>
      <c r="L75" s="249"/>
      <c r="M75" s="248"/>
      <c r="O75" s="253"/>
    </row>
    <row r="76" spans="1:15" s="9" customFormat="1">
      <c r="A76" s="1"/>
      <c r="B76" s="298" t="s">
        <v>77</v>
      </c>
      <c r="C76" s="170">
        <v>0</v>
      </c>
      <c r="D76" s="45"/>
      <c r="E76" s="45"/>
      <c r="I76" s="121"/>
      <c r="K76" s="121"/>
      <c r="L76" s="249"/>
      <c r="M76" s="248"/>
      <c r="O76" s="253"/>
    </row>
    <row r="77" spans="1:15" s="9" customFormat="1">
      <c r="A77" s="1"/>
      <c r="B77" s="298" t="s">
        <v>78</v>
      </c>
      <c r="C77" s="169">
        <v>480000</v>
      </c>
      <c r="D77" s="45"/>
      <c r="E77" s="45"/>
      <c r="I77" s="121"/>
      <c r="K77" s="121"/>
      <c r="L77" s="249"/>
      <c r="M77" s="248"/>
      <c r="O77" s="253"/>
    </row>
    <row r="78" spans="1:15" s="9" customFormat="1">
      <c r="A78" s="1"/>
      <c r="B78" s="298" t="s">
        <v>79</v>
      </c>
      <c r="C78" s="169">
        <v>42500</v>
      </c>
      <c r="D78" s="45"/>
      <c r="E78" s="45"/>
      <c r="I78" s="121"/>
      <c r="K78" s="121"/>
      <c r="L78" s="249"/>
      <c r="M78" s="248"/>
      <c r="O78" s="253"/>
    </row>
    <row r="79" spans="1:15" s="9" customFormat="1">
      <c r="A79" s="1"/>
      <c r="B79" s="298" t="s">
        <v>80</v>
      </c>
      <c r="C79" s="170">
        <v>0</v>
      </c>
      <c r="D79" s="45"/>
      <c r="E79" s="45"/>
      <c r="I79" s="121"/>
      <c r="K79" s="121"/>
      <c r="L79" s="249"/>
      <c r="M79" s="248"/>
      <c r="O79" s="253"/>
    </row>
    <row r="80" spans="1:15" s="9" customFormat="1">
      <c r="A80" s="1"/>
      <c r="B80" s="298" t="s">
        <v>81</v>
      </c>
      <c r="C80" s="169">
        <v>83486</v>
      </c>
      <c r="D80" s="45"/>
      <c r="E80" s="45"/>
      <c r="I80" s="121"/>
      <c r="K80" s="121"/>
      <c r="L80" s="249"/>
      <c r="M80" s="248"/>
      <c r="O80" s="253"/>
    </row>
    <row r="81" spans="1:15" s="9" customFormat="1">
      <c r="A81" s="1"/>
      <c r="B81" s="298" t="s">
        <v>82</v>
      </c>
      <c r="C81" s="169">
        <v>416709</v>
      </c>
      <c r="D81" s="45"/>
      <c r="E81" s="45"/>
      <c r="I81" s="121"/>
      <c r="K81" s="121"/>
      <c r="L81" s="249"/>
      <c r="M81" s="248"/>
      <c r="O81" s="253"/>
    </row>
    <row r="82" spans="1:15" s="9" customFormat="1">
      <c r="A82" s="1"/>
      <c r="B82" s="298" t="s">
        <v>83</v>
      </c>
      <c r="C82" s="169">
        <v>580000</v>
      </c>
      <c r="D82" s="45"/>
      <c r="E82" s="45"/>
      <c r="I82" s="121"/>
      <c r="K82" s="121"/>
      <c r="L82" s="249"/>
      <c r="M82" s="248"/>
      <c r="O82" s="253"/>
    </row>
    <row r="83" spans="1:15" s="9" customFormat="1">
      <c r="A83" s="1"/>
      <c r="B83" s="298" t="s">
        <v>84</v>
      </c>
      <c r="C83" s="169">
        <v>120400</v>
      </c>
      <c r="D83" s="45"/>
      <c r="E83" s="45"/>
      <c r="I83" s="121"/>
      <c r="K83" s="121"/>
      <c r="L83" s="249"/>
      <c r="M83" s="248"/>
      <c r="O83" s="253"/>
    </row>
    <row r="84" spans="1:15" s="9" customFormat="1">
      <c r="A84" s="1"/>
      <c r="B84" s="298" t="s">
        <v>85</v>
      </c>
      <c r="C84" s="169">
        <v>127600</v>
      </c>
      <c r="D84" s="45"/>
      <c r="E84" s="45"/>
      <c r="I84" s="121"/>
      <c r="K84" s="121"/>
      <c r="L84" s="249"/>
      <c r="M84" s="248"/>
      <c r="O84" s="253"/>
    </row>
    <row r="85" spans="1:15" s="9" customFormat="1">
      <c r="A85" s="1"/>
      <c r="B85" s="298" t="s">
        <v>86</v>
      </c>
      <c r="C85" s="169">
        <v>34700</v>
      </c>
      <c r="D85" s="45"/>
      <c r="E85" s="45"/>
      <c r="I85" s="121"/>
      <c r="K85" s="121"/>
      <c r="L85" s="249"/>
      <c r="M85" s="248"/>
      <c r="O85" s="253"/>
    </row>
    <row r="86" spans="1:15" s="9" customFormat="1">
      <c r="A86" s="1"/>
      <c r="B86" s="298" t="s">
        <v>186</v>
      </c>
      <c r="C86" s="169">
        <v>196291</v>
      </c>
      <c r="D86" s="45"/>
      <c r="E86" s="45"/>
      <c r="I86" s="121"/>
      <c r="K86" s="121"/>
      <c r="L86" s="249"/>
      <c r="M86" s="248"/>
      <c r="O86" s="253"/>
    </row>
    <row r="87" spans="1:15" s="9" customFormat="1">
      <c r="A87" s="1"/>
      <c r="B87" s="155" t="s">
        <v>160</v>
      </c>
      <c r="C87" s="157">
        <f>SUM(C75:C86)</f>
        <v>2339628</v>
      </c>
      <c r="D87" s="45"/>
      <c r="E87" s="45"/>
      <c r="I87" s="121"/>
      <c r="K87" s="121"/>
      <c r="L87" s="249"/>
      <c r="M87" s="248"/>
      <c r="O87" s="253"/>
    </row>
    <row r="88" spans="1:15" s="9" customFormat="1">
      <c r="A88" s="1"/>
      <c r="B88" s="156"/>
      <c r="C88" s="158"/>
      <c r="D88" s="45"/>
      <c r="E88" s="45"/>
      <c r="I88" s="121"/>
      <c r="K88" s="121"/>
      <c r="L88" s="249"/>
      <c r="M88" s="248"/>
      <c r="O88" s="253"/>
    </row>
    <row r="89" spans="1:15" s="9" customFormat="1">
      <c r="A89" s="1"/>
      <c r="B89" s="159"/>
      <c r="C89" s="45"/>
      <c r="D89" s="45"/>
      <c r="E89" s="45"/>
      <c r="I89" s="121"/>
      <c r="K89" s="121"/>
      <c r="L89" s="249"/>
      <c r="M89" s="248"/>
      <c r="O89" s="253"/>
    </row>
    <row r="90" spans="1:15" s="9" customFormat="1">
      <c r="A90" s="1"/>
      <c r="B90" s="470" t="s">
        <v>87</v>
      </c>
      <c r="C90" s="471"/>
      <c r="D90" s="471"/>
      <c r="E90" s="471"/>
      <c r="I90" s="121"/>
      <c r="K90" s="121"/>
      <c r="L90" s="249"/>
      <c r="M90" s="248"/>
      <c r="O90" s="253"/>
    </row>
    <row r="91" spans="1:15" s="9" customFormat="1">
      <c r="A91" s="1"/>
      <c r="B91" s="154" t="s">
        <v>2</v>
      </c>
      <c r="C91" s="154" t="s">
        <v>88</v>
      </c>
      <c r="D91" s="45"/>
      <c r="E91" s="45"/>
      <c r="I91" s="121"/>
      <c r="K91" s="121"/>
      <c r="L91" s="249"/>
      <c r="M91" s="248"/>
      <c r="O91" s="253"/>
    </row>
    <row r="92" spans="1:15" s="9" customFormat="1">
      <c r="A92" s="1"/>
      <c r="B92" s="469" t="s">
        <v>231</v>
      </c>
      <c r="C92" s="469"/>
      <c r="D92" s="160"/>
      <c r="E92" s="45"/>
      <c r="I92" s="121"/>
      <c r="K92" s="121"/>
      <c r="L92" s="249"/>
      <c r="M92" s="248"/>
      <c r="O92" s="253"/>
    </row>
    <row r="93" spans="1:15" s="9" customFormat="1">
      <c r="A93" s="1"/>
      <c r="B93" s="297" t="s">
        <v>232</v>
      </c>
      <c r="C93" s="5">
        <f>SUM(C94:C101)</f>
        <v>23678825.690000001</v>
      </c>
      <c r="D93" s="45"/>
      <c r="E93" s="45"/>
      <c r="I93" s="121"/>
      <c r="K93" s="121"/>
      <c r="L93" s="249"/>
      <c r="M93" s="248"/>
      <c r="O93" s="253"/>
    </row>
    <row r="94" spans="1:15" s="9" customFormat="1">
      <c r="A94" s="1"/>
      <c r="B94" s="297" t="s">
        <v>89</v>
      </c>
      <c r="C94" s="169">
        <v>7900755.79</v>
      </c>
      <c r="D94" s="45"/>
      <c r="E94" s="45"/>
      <c r="I94" s="121"/>
      <c r="K94" s="121"/>
      <c r="L94" s="249"/>
      <c r="M94" s="248"/>
      <c r="O94" s="253"/>
    </row>
    <row r="95" spans="1:15" s="9" customFormat="1">
      <c r="A95" s="1"/>
      <c r="B95" s="297" t="s">
        <v>90</v>
      </c>
      <c r="C95" s="169">
        <v>2857924.17</v>
      </c>
      <c r="D95" s="45"/>
      <c r="E95" s="45"/>
      <c r="I95" s="121"/>
      <c r="K95" s="121"/>
      <c r="L95" s="249"/>
      <c r="M95" s="248"/>
      <c r="O95" s="253"/>
    </row>
    <row r="96" spans="1:15" s="9" customFormat="1">
      <c r="A96" s="1"/>
      <c r="B96" s="297" t="s">
        <v>91</v>
      </c>
      <c r="C96" s="169">
        <v>1876079.67</v>
      </c>
      <c r="D96" s="45"/>
      <c r="E96" s="45"/>
      <c r="I96" s="121"/>
      <c r="K96" s="121"/>
      <c r="L96" s="249"/>
      <c r="M96" s="248"/>
      <c r="O96" s="253"/>
    </row>
    <row r="97" spans="1:15" s="9" customFormat="1">
      <c r="A97" s="1"/>
      <c r="B97" s="297" t="s">
        <v>92</v>
      </c>
      <c r="C97" s="169">
        <v>5488320.1399999997</v>
      </c>
      <c r="D97" s="45"/>
      <c r="E97" s="45"/>
      <c r="I97" s="121"/>
      <c r="K97" s="121"/>
      <c r="L97" s="249"/>
      <c r="M97" s="248"/>
      <c r="O97" s="253"/>
    </row>
    <row r="98" spans="1:15" s="9" customFormat="1">
      <c r="A98" s="1"/>
      <c r="B98" s="297" t="s">
        <v>93</v>
      </c>
      <c r="C98" s="170">
        <v>0</v>
      </c>
      <c r="D98" s="45"/>
      <c r="E98" s="45"/>
      <c r="I98" s="121"/>
      <c r="K98" s="121"/>
      <c r="L98" s="249"/>
      <c r="M98" s="248"/>
      <c r="O98" s="253"/>
    </row>
    <row r="99" spans="1:15" s="9" customFormat="1">
      <c r="A99" s="1"/>
      <c r="B99" s="297" t="s">
        <v>94</v>
      </c>
      <c r="C99" s="169">
        <v>582983.1</v>
      </c>
      <c r="D99" s="45"/>
      <c r="E99" s="45"/>
      <c r="I99" s="121"/>
      <c r="K99" s="121"/>
      <c r="L99" s="249"/>
      <c r="M99" s="248"/>
      <c r="O99" s="253"/>
    </row>
    <row r="100" spans="1:15" s="9" customFormat="1">
      <c r="A100" s="1"/>
      <c r="B100" s="297" t="s">
        <v>95</v>
      </c>
      <c r="C100" s="169">
        <v>2449097.11</v>
      </c>
      <c r="D100" s="45"/>
      <c r="E100" s="45"/>
      <c r="I100" s="121"/>
      <c r="K100" s="121"/>
      <c r="L100" s="249"/>
      <c r="M100" s="248"/>
      <c r="O100" s="253"/>
    </row>
    <row r="101" spans="1:15" s="9" customFormat="1">
      <c r="A101" s="1"/>
      <c r="B101" s="297" t="s">
        <v>96</v>
      </c>
      <c r="C101" s="169">
        <v>2523665.71</v>
      </c>
      <c r="D101" s="45"/>
      <c r="E101" s="45"/>
      <c r="I101" s="121"/>
      <c r="K101" s="121"/>
      <c r="L101" s="249"/>
      <c r="M101" s="248"/>
      <c r="O101" s="253"/>
    </row>
    <row r="102" spans="1:15" s="9" customFormat="1">
      <c r="A102" s="1"/>
      <c r="B102" s="161"/>
      <c r="C102" s="50"/>
      <c r="D102" s="45"/>
      <c r="E102" s="45"/>
      <c r="I102" s="121"/>
      <c r="K102" s="121"/>
      <c r="L102" s="249"/>
      <c r="M102" s="248"/>
      <c r="O102" s="253"/>
    </row>
    <row r="103" spans="1:15" s="9" customFormat="1">
      <c r="A103" s="1"/>
      <c r="B103" s="159"/>
      <c r="C103" s="45"/>
      <c r="D103" s="45"/>
      <c r="E103" s="45"/>
      <c r="I103" s="121"/>
      <c r="K103" s="121"/>
      <c r="L103" s="249"/>
      <c r="M103" s="248"/>
      <c r="O103" s="253"/>
    </row>
    <row r="104" spans="1:15" s="9" customFormat="1">
      <c r="A104" s="1"/>
      <c r="B104" s="470" t="s">
        <v>97</v>
      </c>
      <c r="C104" s="471"/>
      <c r="D104" s="471"/>
      <c r="E104" s="471"/>
      <c r="I104" s="121"/>
      <c r="K104" s="121"/>
      <c r="L104" s="249"/>
      <c r="M104" s="248"/>
      <c r="O104" s="253"/>
    </row>
    <row r="105" spans="1:15" s="9" customFormat="1">
      <c r="A105" s="1"/>
      <c r="B105" s="154" t="s">
        <v>2</v>
      </c>
      <c r="C105" s="154" t="s">
        <v>88</v>
      </c>
      <c r="D105" s="45"/>
      <c r="E105" s="45"/>
      <c r="I105" s="121"/>
      <c r="K105" s="121"/>
      <c r="L105" s="249"/>
      <c r="M105" s="248"/>
      <c r="O105" s="253"/>
    </row>
    <row r="106" spans="1:15" s="9" customFormat="1">
      <c r="A106" s="1"/>
      <c r="B106" s="472" t="s">
        <v>233</v>
      </c>
      <c r="C106" s="472"/>
      <c r="D106" s="160"/>
      <c r="E106" s="45"/>
      <c r="I106" s="121"/>
      <c r="K106" s="121"/>
      <c r="L106" s="249"/>
      <c r="M106" s="248"/>
      <c r="O106" s="253"/>
    </row>
    <row r="107" spans="1:15" s="9" customFormat="1">
      <c r="A107" s="1"/>
      <c r="B107" s="298" t="s">
        <v>234</v>
      </c>
      <c r="C107" s="5">
        <f>SUM(C108:C114)</f>
        <v>41994926.429999992</v>
      </c>
      <c r="D107" s="45"/>
      <c r="E107" s="45"/>
      <c r="I107" s="121"/>
      <c r="K107" s="121"/>
      <c r="L107" s="249"/>
      <c r="M107" s="248"/>
      <c r="O107" s="253"/>
    </row>
    <row r="108" spans="1:15" s="9" customFormat="1">
      <c r="A108" s="1"/>
      <c r="B108" s="298" t="s">
        <v>98</v>
      </c>
      <c r="C108" s="169">
        <v>33201315.789999999</v>
      </c>
      <c r="D108" s="45"/>
      <c r="E108" s="45"/>
      <c r="I108" s="121"/>
      <c r="K108" s="121"/>
      <c r="L108" s="249"/>
      <c r="M108" s="248"/>
      <c r="O108" s="253"/>
    </row>
    <row r="109" spans="1:15" s="9" customFormat="1">
      <c r="A109" s="1"/>
      <c r="B109" s="298" t="s">
        <v>209</v>
      </c>
      <c r="C109" s="169">
        <v>36000</v>
      </c>
      <c r="D109" s="45"/>
      <c r="E109" s="45"/>
      <c r="I109" s="121"/>
      <c r="K109" s="121"/>
      <c r="L109" s="249"/>
      <c r="M109" s="248"/>
      <c r="O109" s="253"/>
    </row>
    <row r="110" spans="1:15" s="9" customFormat="1">
      <c r="A110" s="1"/>
      <c r="B110" s="298" t="s">
        <v>102</v>
      </c>
      <c r="C110" s="169">
        <v>442498.43</v>
      </c>
      <c r="D110" s="45"/>
      <c r="E110" s="45"/>
      <c r="I110" s="121"/>
      <c r="K110" s="121"/>
      <c r="L110" s="249"/>
      <c r="M110" s="248"/>
      <c r="O110" s="253"/>
    </row>
    <row r="111" spans="1:15" s="9" customFormat="1">
      <c r="A111" s="1"/>
      <c r="B111" s="298" t="s">
        <v>100</v>
      </c>
      <c r="C111" s="169">
        <v>3404685.51</v>
      </c>
      <c r="D111" s="45"/>
      <c r="E111" s="45"/>
      <c r="I111" s="121"/>
      <c r="K111" s="121"/>
      <c r="L111" s="249"/>
      <c r="M111" s="248"/>
      <c r="O111" s="253"/>
    </row>
    <row r="112" spans="1:15" s="9" customFormat="1">
      <c r="A112" s="1"/>
      <c r="B112" s="298" t="s">
        <v>99</v>
      </c>
      <c r="C112" s="169">
        <v>937039.64</v>
      </c>
      <c r="D112" s="45"/>
      <c r="E112" s="45"/>
      <c r="I112" s="121"/>
      <c r="K112" s="121"/>
      <c r="L112" s="249"/>
      <c r="M112" s="248"/>
      <c r="O112" s="253"/>
    </row>
    <row r="113" spans="1:15" s="9" customFormat="1">
      <c r="A113" s="1"/>
      <c r="B113" s="298" t="s">
        <v>101</v>
      </c>
      <c r="C113" s="169">
        <v>263252.8</v>
      </c>
      <c r="D113" s="45"/>
      <c r="E113" s="45"/>
      <c r="I113" s="121"/>
      <c r="K113" s="121"/>
      <c r="L113" s="249"/>
      <c r="M113" s="248"/>
      <c r="O113" s="253"/>
    </row>
    <row r="114" spans="1:15" s="9" customFormat="1">
      <c r="A114" s="1"/>
      <c r="B114" s="298" t="s">
        <v>103</v>
      </c>
      <c r="C114" s="169">
        <v>3710134.26</v>
      </c>
      <c r="D114" s="45"/>
      <c r="E114" s="45"/>
      <c r="I114" s="121"/>
      <c r="K114" s="121"/>
      <c r="L114" s="249"/>
      <c r="M114" s="248"/>
      <c r="O114" s="253"/>
    </row>
    <row r="115" spans="1:15" s="9" customFormat="1">
      <c r="A115" s="1"/>
      <c r="B115" s="159"/>
      <c r="C115" s="45"/>
      <c r="D115" s="45"/>
      <c r="E115" s="45"/>
      <c r="I115" s="121"/>
      <c r="K115" s="121"/>
      <c r="L115" s="249"/>
      <c r="M115" s="248"/>
      <c r="O115" s="253"/>
    </row>
    <row r="116" spans="1:15" s="9" customFormat="1">
      <c r="A116" s="1"/>
      <c r="B116" s="470" t="s">
        <v>104</v>
      </c>
      <c r="C116" s="471"/>
      <c r="D116" s="471"/>
      <c r="E116" s="471"/>
      <c r="I116" s="121"/>
      <c r="K116" s="121"/>
      <c r="L116" s="249"/>
      <c r="M116" s="248"/>
      <c r="O116" s="253"/>
    </row>
    <row r="117" spans="1:15" s="9" customFormat="1">
      <c r="A117" s="1"/>
      <c r="B117" s="154" t="s">
        <v>2</v>
      </c>
      <c r="C117" s="154" t="s">
        <v>88</v>
      </c>
      <c r="D117" s="45"/>
      <c r="E117" s="45"/>
      <c r="I117" s="121"/>
      <c r="K117" s="121"/>
      <c r="L117" s="249"/>
      <c r="M117" s="248"/>
      <c r="O117" s="253"/>
    </row>
    <row r="118" spans="1:15" s="9" customFormat="1">
      <c r="A118" s="1"/>
      <c r="B118" s="298" t="s">
        <v>235</v>
      </c>
      <c r="C118" s="169">
        <v>761220.56</v>
      </c>
      <c r="D118" s="45"/>
      <c r="E118" s="45"/>
      <c r="I118" s="121"/>
      <c r="K118" s="121"/>
      <c r="L118" s="249"/>
      <c r="M118" s="248"/>
      <c r="O118" s="253"/>
    </row>
    <row r="119" spans="1:15" s="9" customFormat="1">
      <c r="A119" s="1"/>
      <c r="B119" s="298" t="s">
        <v>236</v>
      </c>
      <c r="C119" s="169">
        <v>1456199.36</v>
      </c>
      <c r="D119" s="45"/>
      <c r="E119" s="45"/>
      <c r="I119" s="121"/>
      <c r="K119" s="121"/>
      <c r="L119" s="249"/>
      <c r="M119" s="248"/>
      <c r="O119" s="253"/>
    </row>
    <row r="120" spans="1:15" s="9" customFormat="1">
      <c r="A120" s="1"/>
      <c r="B120" s="298" t="s">
        <v>237</v>
      </c>
      <c r="C120" s="169">
        <v>5004000</v>
      </c>
      <c r="D120" s="45"/>
      <c r="E120" s="45"/>
      <c r="I120" s="121"/>
      <c r="K120" s="121"/>
      <c r="L120" s="249"/>
      <c r="M120" s="248"/>
      <c r="O120" s="253"/>
    </row>
    <row r="121" spans="1:15" s="9" customFormat="1">
      <c r="A121" s="1"/>
      <c r="B121" s="298" t="s">
        <v>238</v>
      </c>
      <c r="C121" s="170">
        <v>0</v>
      </c>
      <c r="D121" s="45"/>
      <c r="E121" s="45"/>
      <c r="I121" s="121"/>
      <c r="K121" s="121"/>
      <c r="L121" s="249"/>
      <c r="M121" s="248"/>
      <c r="O121" s="253"/>
    </row>
    <row r="122" spans="1:15" s="9" customFormat="1">
      <c r="A122" s="1"/>
      <c r="B122" s="298" t="s">
        <v>239</v>
      </c>
      <c r="C122" s="170">
        <v>0</v>
      </c>
      <c r="D122" s="45"/>
      <c r="E122" s="45"/>
      <c r="I122" s="121"/>
      <c r="K122" s="121"/>
      <c r="L122" s="249"/>
      <c r="M122" s="248"/>
      <c r="O122" s="253"/>
    </row>
    <row r="123" spans="1:15" s="9" customFormat="1">
      <c r="A123" s="1"/>
      <c r="B123" s="162" t="s">
        <v>190</v>
      </c>
      <c r="C123" s="5">
        <f>SUM(C118:C122)</f>
        <v>7221419.9199999999</v>
      </c>
      <c r="D123" s="45"/>
      <c r="E123" s="45"/>
      <c r="I123" s="121"/>
      <c r="K123" s="121"/>
      <c r="L123" s="249"/>
      <c r="M123" s="248"/>
      <c r="O123" s="253"/>
    </row>
    <row r="124" spans="1:15" s="9" customFormat="1">
      <c r="A124" s="1"/>
      <c r="B124" s="163"/>
      <c r="C124" s="118"/>
      <c r="D124" s="45"/>
      <c r="E124" s="45"/>
      <c r="I124" s="121"/>
      <c r="K124" s="121"/>
      <c r="L124" s="249"/>
      <c r="M124" s="248"/>
      <c r="O124" s="253"/>
    </row>
    <row r="125" spans="1:15" s="9" customFormat="1">
      <c r="A125" s="1"/>
      <c r="B125" s="470" t="s">
        <v>105</v>
      </c>
      <c r="C125" s="471"/>
      <c r="D125" s="471"/>
      <c r="E125" s="471"/>
      <c r="I125" s="121"/>
      <c r="L125" s="249"/>
      <c r="M125" s="248"/>
      <c r="O125" s="253"/>
    </row>
    <row r="126" spans="1:15" s="9" customFormat="1">
      <c r="A126" s="1"/>
      <c r="B126" s="154" t="s">
        <v>2</v>
      </c>
      <c r="C126" s="164" t="s">
        <v>106</v>
      </c>
      <c r="D126" s="45"/>
      <c r="E126" s="45"/>
      <c r="I126" s="121"/>
      <c r="L126" s="249"/>
      <c r="M126" s="248"/>
      <c r="O126" s="253"/>
    </row>
    <row r="127" spans="1:15" s="9" customFormat="1">
      <c r="A127" s="1"/>
      <c r="B127" s="225" t="s">
        <v>161</v>
      </c>
      <c r="C127" s="169">
        <v>2040000</v>
      </c>
      <c r="D127" s="45"/>
      <c r="E127" s="45"/>
      <c r="I127" s="121"/>
      <c r="L127" s="249"/>
      <c r="M127" s="248"/>
      <c r="O127" s="253"/>
    </row>
    <row r="128" spans="1:15" s="9" customFormat="1">
      <c r="A128" s="1"/>
      <c r="B128" s="225" t="s">
        <v>210</v>
      </c>
      <c r="C128" s="169">
        <v>5488637.2999999998</v>
      </c>
      <c r="D128" s="45"/>
      <c r="E128" s="45"/>
      <c r="I128" s="121"/>
      <c r="L128" s="249"/>
      <c r="M128" s="248"/>
      <c r="O128" s="253"/>
    </row>
    <row r="129" spans="1:15" s="9" customFormat="1">
      <c r="A129" s="1"/>
      <c r="B129" s="226" t="s">
        <v>187</v>
      </c>
      <c r="C129" s="169">
        <v>792155.22</v>
      </c>
      <c r="D129" s="45"/>
      <c r="E129" s="45"/>
      <c r="I129" s="121"/>
      <c r="L129" s="249"/>
      <c r="M129" s="248"/>
      <c r="O129" s="253"/>
    </row>
    <row r="130" spans="1:15" s="9" customFormat="1">
      <c r="A130" s="1"/>
      <c r="B130" s="226" t="s">
        <v>211</v>
      </c>
      <c r="C130" s="169">
        <v>234593.6</v>
      </c>
      <c r="D130" s="45"/>
      <c r="E130" s="45"/>
      <c r="I130" s="121"/>
      <c r="L130" s="249"/>
      <c r="M130" s="248"/>
      <c r="O130" s="253"/>
    </row>
    <row r="131" spans="1:15" s="9" customFormat="1">
      <c r="A131" s="1"/>
      <c r="B131" s="226" t="s">
        <v>212</v>
      </c>
      <c r="C131" s="169">
        <v>24072</v>
      </c>
      <c r="D131" s="45"/>
      <c r="E131" s="45"/>
      <c r="I131" s="121"/>
      <c r="L131" s="249"/>
      <c r="M131" s="248"/>
      <c r="O131" s="253"/>
    </row>
    <row r="132" spans="1:15" s="9" customFormat="1">
      <c r="A132" s="1"/>
      <c r="B132" s="226" t="s">
        <v>86</v>
      </c>
      <c r="C132" s="169">
        <v>42550</v>
      </c>
      <c r="D132" s="45"/>
      <c r="E132" s="45"/>
      <c r="I132" s="121"/>
      <c r="L132" s="249"/>
      <c r="M132" s="248"/>
      <c r="O132" s="253"/>
    </row>
    <row r="133" spans="1:15" s="9" customFormat="1">
      <c r="A133" s="1"/>
      <c r="B133" s="226" t="s">
        <v>213</v>
      </c>
      <c r="C133" s="128">
        <v>867600</v>
      </c>
      <c r="D133" s="45"/>
      <c r="E133" s="45"/>
      <c r="I133" s="121"/>
      <c r="L133" s="249"/>
      <c r="M133" s="248"/>
      <c r="O133" s="253"/>
    </row>
    <row r="134" spans="1:15" s="9" customFormat="1">
      <c r="A134" s="1"/>
      <c r="B134" s="165" t="s">
        <v>191</v>
      </c>
      <c r="C134" s="166">
        <f>SUM(C127:C133)</f>
        <v>9489608.1199999992</v>
      </c>
      <c r="D134" s="45"/>
      <c r="E134" s="45"/>
      <c r="I134" s="121"/>
      <c r="L134" s="249"/>
      <c r="M134" s="248"/>
      <c r="O134" s="253"/>
    </row>
    <row r="135" spans="1:15" s="9" customFormat="1">
      <c r="A135" s="1"/>
      <c r="B135" s="8"/>
      <c r="C135" s="1"/>
      <c r="D135" s="1"/>
      <c r="E135" s="1"/>
      <c r="K135" s="121"/>
      <c r="L135" s="121"/>
      <c r="M135" s="121"/>
    </row>
    <row r="136" spans="1:15" s="9" customFormat="1">
      <c r="A136" s="1"/>
      <c r="B136" s="8"/>
      <c r="C136" s="1"/>
      <c r="D136" s="1"/>
      <c r="E136" s="1"/>
      <c r="K136" s="121"/>
      <c r="L136" s="121"/>
      <c r="M136" s="121"/>
    </row>
    <row r="137" spans="1:15" s="9" customFormat="1">
      <c r="A137" s="1"/>
      <c r="B137" s="8"/>
      <c r="C137" s="1"/>
      <c r="D137" s="1"/>
      <c r="E137" s="1"/>
      <c r="K137" s="121"/>
      <c r="L137" s="121"/>
      <c r="M137" s="121"/>
    </row>
    <row r="138" spans="1:15" s="9" customFormat="1">
      <c r="A138" s="1"/>
      <c r="B138" s="8"/>
      <c r="C138" s="1"/>
      <c r="D138" s="1"/>
      <c r="E138" s="1"/>
      <c r="K138" s="121"/>
      <c r="L138" s="121"/>
      <c r="M138" s="121"/>
    </row>
    <row r="139" spans="1:15" s="171" customFormat="1" ht="12.75" customHeight="1">
      <c r="B139" s="173" t="s">
        <v>241</v>
      </c>
      <c r="C139" s="467" t="s">
        <v>295</v>
      </c>
      <c r="D139" s="467" t="s">
        <v>295</v>
      </c>
      <c r="E139" s="467" t="s">
        <v>296</v>
      </c>
      <c r="F139" s="467" t="s">
        <v>296</v>
      </c>
      <c r="G139" s="467" t="s">
        <v>296</v>
      </c>
    </row>
    <row r="140" spans="1:15" s="172" customFormat="1">
      <c r="B140" s="15" t="s">
        <v>162</v>
      </c>
      <c r="C140" s="468" t="s">
        <v>158</v>
      </c>
      <c r="D140" s="468"/>
      <c r="E140" s="468" t="s">
        <v>159</v>
      </c>
      <c r="F140" s="468"/>
      <c r="G140" s="468"/>
    </row>
    <row r="141" spans="1:15" s="171" customFormat="1">
      <c r="B141" s="15" t="s">
        <v>107</v>
      </c>
      <c r="C141" s="467" t="s">
        <v>108</v>
      </c>
      <c r="D141" s="467"/>
      <c r="E141" s="467" t="s">
        <v>109</v>
      </c>
      <c r="F141" s="467"/>
      <c r="G141" s="467"/>
    </row>
    <row r="142" spans="1:15" s="171" customFormat="1">
      <c r="B142" s="15" t="s">
        <v>110</v>
      </c>
      <c r="C142" s="467" t="s">
        <v>111</v>
      </c>
      <c r="D142" s="467"/>
      <c r="E142" s="467" t="s">
        <v>112</v>
      </c>
      <c r="F142" s="467"/>
      <c r="G142" s="467"/>
    </row>
  </sheetData>
  <mergeCells count="28">
    <mergeCell ref="B104:E104"/>
    <mergeCell ref="B1:E1"/>
    <mergeCell ref="B2:E2"/>
    <mergeCell ref="B3:E3"/>
    <mergeCell ref="B4:D4"/>
    <mergeCell ref="B5:E5"/>
    <mergeCell ref="C142:D142"/>
    <mergeCell ref="E142:G142"/>
    <mergeCell ref="F6:G6"/>
    <mergeCell ref="F7:G7"/>
    <mergeCell ref="B6:B9"/>
    <mergeCell ref="A56:C56"/>
    <mergeCell ref="A10:M10"/>
    <mergeCell ref="A26:M26"/>
    <mergeCell ref="A45:M45"/>
    <mergeCell ref="B106:C106"/>
    <mergeCell ref="B116:E116"/>
    <mergeCell ref="B125:E125"/>
    <mergeCell ref="B65:E65"/>
    <mergeCell ref="B73:E73"/>
    <mergeCell ref="B90:E90"/>
    <mergeCell ref="B92:C92"/>
    <mergeCell ref="C139:D139"/>
    <mergeCell ref="E139:G139"/>
    <mergeCell ref="C140:D140"/>
    <mergeCell ref="E140:G140"/>
    <mergeCell ref="C141:D141"/>
    <mergeCell ref="E141:G141"/>
  </mergeCells>
  <pageMargins left="0.15748031496062992" right="0.31" top="0.53" bottom="0.4" header="0.42" footer="0.19685039370078741"/>
  <pageSetup paperSize="5" scale="7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143"/>
  <sheetViews>
    <sheetView showGridLines="0" zoomScale="80" zoomScaleNormal="80" workbookViewId="0">
      <pane xSplit="2" ySplit="10" topLeftCell="C20" activePane="bottomRight" state="frozen"/>
      <selection pane="topRight" activeCell="C1" sqref="C1"/>
      <selection pane="bottomLeft" activeCell="A11" sqref="A11"/>
      <selection pane="bottomRight" activeCell="A56" sqref="A56:C56"/>
    </sheetView>
  </sheetViews>
  <sheetFormatPr defaultRowHeight="12.75"/>
  <cols>
    <col min="1" max="1" width="8.625" style="1" bestFit="1" customWidth="1"/>
    <col min="2" max="2" width="39" style="55" customWidth="1"/>
    <col min="3" max="3" width="25.5" style="55" bestFit="1" customWidth="1"/>
    <col min="4" max="4" width="17.25" style="55" bestFit="1" customWidth="1"/>
    <col min="5" max="5" width="15.75" style="55" bestFit="1" customWidth="1"/>
    <col min="6" max="6" width="16.75" style="55" customWidth="1"/>
    <col min="7" max="7" width="17.375" style="9" customWidth="1"/>
    <col min="8" max="8" width="7.5" style="55" bestFit="1" customWidth="1"/>
    <col min="9" max="9" width="20" style="55" customWidth="1"/>
    <col min="10" max="10" width="15.5" style="55" bestFit="1" customWidth="1"/>
    <col min="11" max="11" width="17.125" style="132" bestFit="1" customWidth="1"/>
    <col min="12" max="12" width="16.125" style="132" customWidth="1"/>
    <col min="13" max="13" width="15" style="132" customWidth="1"/>
    <col min="14" max="16384" width="9" style="55"/>
  </cols>
  <sheetData>
    <row r="1" spans="1:13" ht="12.75" customHeight="1">
      <c r="B1" s="476" t="s">
        <v>139</v>
      </c>
      <c r="C1" s="476"/>
      <c r="D1" s="476"/>
      <c r="E1" s="476"/>
      <c r="F1" s="9" t="s">
        <v>255</v>
      </c>
      <c r="G1" s="9" t="s">
        <v>170</v>
      </c>
      <c r="H1" s="1"/>
      <c r="I1" s="60"/>
    </row>
    <row r="2" spans="1:13">
      <c r="B2" s="500" t="s">
        <v>114</v>
      </c>
      <c r="C2" s="500"/>
      <c r="D2" s="500"/>
      <c r="E2" s="500"/>
      <c r="F2" s="9" t="s">
        <v>256</v>
      </c>
      <c r="G2" s="9" t="s">
        <v>181</v>
      </c>
      <c r="H2" s="1"/>
      <c r="I2" s="104" t="s">
        <v>288</v>
      </c>
    </row>
    <row r="3" spans="1:13" ht="12.75" customHeight="1">
      <c r="B3" s="476" t="s">
        <v>1875</v>
      </c>
      <c r="C3" s="476"/>
      <c r="D3" s="476"/>
      <c r="E3" s="476"/>
      <c r="F3" s="9" t="s">
        <v>257</v>
      </c>
      <c r="G3" s="9" t="s">
        <v>201</v>
      </c>
      <c r="H3" s="1"/>
    </row>
    <row r="4" spans="1:13">
      <c r="B4" s="476"/>
      <c r="C4" s="476"/>
      <c r="D4" s="476"/>
      <c r="E4" s="9"/>
      <c r="F4" s="9" t="s">
        <v>258</v>
      </c>
      <c r="G4" s="9" t="s">
        <v>1871</v>
      </c>
      <c r="H4" s="1"/>
    </row>
    <row r="5" spans="1:13" s="1" customFormat="1" ht="12.75" customHeight="1">
      <c r="B5" s="477" t="s">
        <v>220</v>
      </c>
      <c r="C5" s="478"/>
      <c r="D5" s="478"/>
      <c r="E5" s="478"/>
      <c r="G5" s="9"/>
      <c r="K5" s="45"/>
      <c r="L5" s="45"/>
      <c r="M5" s="45"/>
    </row>
    <row r="6" spans="1:13" s="179" customFormat="1">
      <c r="A6" s="11" t="s">
        <v>121</v>
      </c>
      <c r="B6" s="494" t="s">
        <v>2</v>
      </c>
      <c r="C6" s="150" t="s">
        <v>222</v>
      </c>
      <c r="D6" s="12" t="s">
        <v>223</v>
      </c>
      <c r="E6" s="180" t="s">
        <v>122</v>
      </c>
      <c r="F6" s="487" t="s">
        <v>297</v>
      </c>
      <c r="G6" s="488"/>
      <c r="H6" s="235" t="s">
        <v>123</v>
      </c>
      <c r="I6" s="13" t="s">
        <v>124</v>
      </c>
      <c r="J6" s="14" t="s">
        <v>125</v>
      </c>
      <c r="K6" s="122" t="s">
        <v>122</v>
      </c>
      <c r="L6" s="123" t="s">
        <v>126</v>
      </c>
      <c r="M6" s="123" t="s">
        <v>126</v>
      </c>
    </row>
    <row r="7" spans="1:13" s="179" customFormat="1">
      <c r="A7" s="16" t="s">
        <v>2</v>
      </c>
      <c r="B7" s="495"/>
      <c r="C7" s="151" t="s">
        <v>3</v>
      </c>
      <c r="D7" s="17" t="s">
        <v>4</v>
      </c>
      <c r="E7" s="18" t="s">
        <v>224</v>
      </c>
      <c r="F7" s="492" t="s">
        <v>170</v>
      </c>
      <c r="G7" s="493"/>
      <c r="H7" s="236" t="s">
        <v>127</v>
      </c>
      <c r="I7" s="239" t="s">
        <v>1876</v>
      </c>
      <c r="J7" s="19" t="s">
        <v>1877</v>
      </c>
      <c r="K7" s="124" t="s">
        <v>125</v>
      </c>
      <c r="L7" s="125" t="s">
        <v>128</v>
      </c>
      <c r="M7" s="125" t="s">
        <v>129</v>
      </c>
    </row>
    <row r="8" spans="1:13" s="179" customFormat="1">
      <c r="A8" s="16"/>
      <c r="B8" s="495"/>
      <c r="C8" s="152" t="s">
        <v>221</v>
      </c>
      <c r="D8" s="112" t="s">
        <v>294</v>
      </c>
      <c r="E8" s="181" t="s">
        <v>225</v>
      </c>
      <c r="F8" s="67" t="s">
        <v>151</v>
      </c>
      <c r="G8" s="67" t="s">
        <v>150</v>
      </c>
      <c r="H8" s="236">
        <v>2564</v>
      </c>
      <c r="I8" s="20"/>
      <c r="J8" s="19"/>
      <c r="K8" s="124"/>
      <c r="L8" s="125" t="s">
        <v>130</v>
      </c>
      <c r="M8" s="125" t="s">
        <v>130</v>
      </c>
    </row>
    <row r="9" spans="1:13" s="179" customFormat="1">
      <c r="A9" s="21"/>
      <c r="B9" s="496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26" t="s">
        <v>136</v>
      </c>
      <c r="L9" s="127" t="s">
        <v>137</v>
      </c>
      <c r="M9" s="127" t="s">
        <v>138</v>
      </c>
    </row>
    <row r="10" spans="1:13" s="1" customFormat="1">
      <c r="A10" s="481" t="s">
        <v>5</v>
      </c>
      <c r="B10" s="482"/>
      <c r="C10" s="482"/>
      <c r="D10" s="482"/>
      <c r="E10" s="482"/>
      <c r="F10" s="482"/>
      <c r="G10" s="482"/>
      <c r="H10" s="482"/>
      <c r="I10" s="482"/>
      <c r="J10" s="482"/>
      <c r="K10" s="482"/>
      <c r="L10" s="482"/>
      <c r="M10" s="483"/>
    </row>
    <row r="11" spans="1:13">
      <c r="A11" s="2" t="s">
        <v>6</v>
      </c>
      <c r="B11" s="57" t="s">
        <v>7</v>
      </c>
      <c r="C11" s="3">
        <v>55759159.340000004</v>
      </c>
      <c r="D11" s="3">
        <v>57610867</v>
      </c>
      <c r="E11" s="26">
        <f>D11-C11</f>
        <v>1851707.6599999964</v>
      </c>
      <c r="F11" s="229">
        <v>58050237.74590911</v>
      </c>
      <c r="G11" s="230">
        <v>13801937.065678163</v>
      </c>
      <c r="H11" s="47">
        <v>0</v>
      </c>
      <c r="I11" s="242">
        <f>(D11/12)*11</f>
        <v>52809961.416666664</v>
      </c>
      <c r="J11" s="27">
        <f>'ผลการดำเนินงาน Planfin 64'!E6</f>
        <v>50400299.810000025</v>
      </c>
      <c r="K11" s="128">
        <f>J11-I11</f>
        <v>-2409661.6066666394</v>
      </c>
      <c r="L11" s="268">
        <f t="shared" ref="L11:L25" si="0">K11/I11</f>
        <v>-4.5628921931121835E-2</v>
      </c>
      <c r="M11" s="262">
        <f>(J11/D11)</f>
        <v>0.8748401548964716</v>
      </c>
    </row>
    <row r="12" spans="1:13">
      <c r="A12" s="2" t="s">
        <v>8</v>
      </c>
      <c r="B12" s="57" t="s">
        <v>9</v>
      </c>
      <c r="C12" s="3">
        <v>401350</v>
      </c>
      <c r="D12" s="3">
        <v>300000</v>
      </c>
      <c r="E12" s="26">
        <f t="shared" ref="E12:E22" si="1">D12-C12</f>
        <v>-101350</v>
      </c>
      <c r="F12" s="229">
        <v>197039.60619834712</v>
      </c>
      <c r="G12" s="230">
        <v>136325.78505615331</v>
      </c>
      <c r="H12" s="47">
        <v>1</v>
      </c>
      <c r="I12" s="242">
        <f t="shared" ref="I12:I22" si="2">(D12/12)*11</f>
        <v>275000</v>
      </c>
      <c r="J12" s="27">
        <f>'ผลการดำเนินงาน Planfin 64'!E7</f>
        <v>452950</v>
      </c>
      <c r="K12" s="128">
        <f>J12-I12</f>
        <v>177950</v>
      </c>
      <c r="L12" s="268">
        <f t="shared" si="0"/>
        <v>0.64709090909090905</v>
      </c>
      <c r="M12" s="262">
        <f t="shared" ref="M12:M25" si="3">(J12/D12)</f>
        <v>1.5098333333333334</v>
      </c>
    </row>
    <row r="13" spans="1:13">
      <c r="A13" s="2" t="s">
        <v>10</v>
      </c>
      <c r="B13" s="57" t="s">
        <v>11</v>
      </c>
      <c r="C13" s="3">
        <v>6446</v>
      </c>
      <c r="D13" s="3">
        <v>5000</v>
      </c>
      <c r="E13" s="26">
        <f t="shared" si="1"/>
        <v>-1446</v>
      </c>
      <c r="F13" s="229">
        <v>94972.47698347109</v>
      </c>
      <c r="G13" s="230">
        <v>137871.80226242874</v>
      </c>
      <c r="H13" s="47">
        <v>0</v>
      </c>
      <c r="I13" s="242">
        <f t="shared" si="2"/>
        <v>4583.3333333333339</v>
      </c>
      <c r="J13" s="27">
        <f>'ผลการดำเนินงาน Planfin 64'!E8</f>
        <v>0</v>
      </c>
      <c r="K13" s="128">
        <f t="shared" ref="K13:K25" si="4">J13-I13</f>
        <v>-4583.3333333333339</v>
      </c>
      <c r="L13" s="268">
        <f t="shared" si="0"/>
        <v>-1</v>
      </c>
      <c r="M13" s="262">
        <f t="shared" si="3"/>
        <v>0</v>
      </c>
    </row>
    <row r="14" spans="1:13">
      <c r="A14" s="2" t="s">
        <v>12</v>
      </c>
      <c r="B14" s="57" t="s">
        <v>13</v>
      </c>
      <c r="C14" s="3">
        <v>355663.49</v>
      </c>
      <c r="D14" s="3">
        <v>317000</v>
      </c>
      <c r="E14" s="26">
        <f t="shared" si="1"/>
        <v>-38663.489999999991</v>
      </c>
      <c r="F14" s="229">
        <v>1180319.4323966943</v>
      </c>
      <c r="G14" s="230">
        <v>975648.63570768619</v>
      </c>
      <c r="H14" s="47">
        <v>0</v>
      </c>
      <c r="I14" s="242">
        <f t="shared" si="2"/>
        <v>290583.33333333337</v>
      </c>
      <c r="J14" s="27">
        <f>'ผลการดำเนินงาน Planfin 64'!E9</f>
        <v>306752.7</v>
      </c>
      <c r="K14" s="128">
        <f t="shared" si="4"/>
        <v>16169.36666666664</v>
      </c>
      <c r="L14" s="268">
        <f t="shared" si="0"/>
        <v>5.5644508173214695E-2</v>
      </c>
      <c r="M14" s="262">
        <f t="shared" si="3"/>
        <v>0.96767413249211365</v>
      </c>
    </row>
    <row r="15" spans="1:13">
      <c r="A15" s="2" t="s">
        <v>14</v>
      </c>
      <c r="B15" s="57" t="s">
        <v>15</v>
      </c>
      <c r="C15" s="3">
        <v>4119966.52</v>
      </c>
      <c r="D15" s="3">
        <v>3255000</v>
      </c>
      <c r="E15" s="26">
        <f t="shared" si="1"/>
        <v>-864966.52</v>
      </c>
      <c r="F15" s="229">
        <v>7678781.0759917405</v>
      </c>
      <c r="G15" s="230">
        <v>5941193.2343913652</v>
      </c>
      <c r="H15" s="47">
        <v>0</v>
      </c>
      <c r="I15" s="242">
        <f t="shared" si="2"/>
        <v>2983750</v>
      </c>
      <c r="J15" s="27">
        <f>'ผลการดำเนินงาน Planfin 64'!E10</f>
        <v>3447804.3200000003</v>
      </c>
      <c r="K15" s="128">
        <f t="shared" si="4"/>
        <v>464054.3200000003</v>
      </c>
      <c r="L15" s="268">
        <f t="shared" si="0"/>
        <v>0.15552721240050282</v>
      </c>
      <c r="M15" s="262">
        <f t="shared" si="3"/>
        <v>1.0592332780337943</v>
      </c>
    </row>
    <row r="16" spans="1:13">
      <c r="A16" s="2" t="s">
        <v>16</v>
      </c>
      <c r="B16" s="57" t="s">
        <v>17</v>
      </c>
      <c r="C16" s="3">
        <v>1405173.99</v>
      </c>
      <c r="D16" s="3">
        <v>1104000</v>
      </c>
      <c r="E16" s="26">
        <f t="shared" si="1"/>
        <v>-301173.99</v>
      </c>
      <c r="F16" s="229">
        <v>2465514.4777272716</v>
      </c>
      <c r="G16" s="230">
        <v>2889426.5565645737</v>
      </c>
      <c r="H16" s="47">
        <v>0</v>
      </c>
      <c r="I16" s="242">
        <f t="shared" si="2"/>
        <v>1012000</v>
      </c>
      <c r="J16" s="27">
        <f>'ผลการดำเนินงาน Planfin 64'!E11</f>
        <v>1689247.3199999998</v>
      </c>
      <c r="K16" s="128">
        <f t="shared" si="4"/>
        <v>677247.31999999983</v>
      </c>
      <c r="L16" s="268">
        <f t="shared" si="0"/>
        <v>0.66921671936758875</v>
      </c>
      <c r="M16" s="262">
        <f t="shared" si="3"/>
        <v>1.5301153260869564</v>
      </c>
    </row>
    <row r="17" spans="1:13">
      <c r="A17" s="2" t="s">
        <v>18</v>
      </c>
      <c r="B17" s="57" t="s">
        <v>19</v>
      </c>
      <c r="C17" s="3">
        <v>441169</v>
      </c>
      <c r="D17" s="3">
        <v>315000</v>
      </c>
      <c r="E17" s="26">
        <f t="shared" si="1"/>
        <v>-126169</v>
      </c>
      <c r="F17" s="229">
        <v>863095.16338842991</v>
      </c>
      <c r="G17" s="230">
        <v>1960164.6720372168</v>
      </c>
      <c r="H17" s="47">
        <v>0</v>
      </c>
      <c r="I17" s="242">
        <f t="shared" si="2"/>
        <v>288750</v>
      </c>
      <c r="J17" s="27">
        <f>'ผลการดำเนินงาน Planfin 64'!E12</f>
        <v>335200</v>
      </c>
      <c r="K17" s="128">
        <f t="shared" si="4"/>
        <v>46450</v>
      </c>
      <c r="L17" s="268">
        <f t="shared" si="0"/>
        <v>0.16086580086580088</v>
      </c>
      <c r="M17" s="262">
        <f t="shared" si="3"/>
        <v>1.064126984126984</v>
      </c>
    </row>
    <row r="18" spans="1:13">
      <c r="A18" s="2" t="s">
        <v>20</v>
      </c>
      <c r="B18" s="57" t="s">
        <v>21</v>
      </c>
      <c r="C18" s="3">
        <v>8914809.5500000007</v>
      </c>
      <c r="D18" s="3">
        <v>7144000</v>
      </c>
      <c r="E18" s="26">
        <f t="shared" si="1"/>
        <v>-1770809.5500000007</v>
      </c>
      <c r="F18" s="229">
        <v>6805269.7761157053</v>
      </c>
      <c r="G18" s="230">
        <v>6307290.9518767782</v>
      </c>
      <c r="H18" s="47">
        <v>1</v>
      </c>
      <c r="I18" s="242">
        <f t="shared" si="2"/>
        <v>6548666.666666667</v>
      </c>
      <c r="J18" s="27">
        <f>'ผลการดำเนินงาน Planfin 64'!E13</f>
        <v>23349411.030000001</v>
      </c>
      <c r="K18" s="128">
        <f t="shared" si="4"/>
        <v>16800744.363333333</v>
      </c>
      <c r="L18" s="268">
        <f t="shared" si="0"/>
        <v>2.5655213829787233</v>
      </c>
      <c r="M18" s="262">
        <f t="shared" si="3"/>
        <v>3.2683946010638301</v>
      </c>
    </row>
    <row r="19" spans="1:13">
      <c r="A19" s="2" t="s">
        <v>22</v>
      </c>
      <c r="B19" s="57" t="s">
        <v>23</v>
      </c>
      <c r="C19" s="3">
        <v>27923333.329999998</v>
      </c>
      <c r="D19" s="3">
        <v>30000000</v>
      </c>
      <c r="E19" s="26">
        <f t="shared" si="1"/>
        <v>2076666.6700000018</v>
      </c>
      <c r="F19" s="229">
        <v>41566469.104628108</v>
      </c>
      <c r="G19" s="230">
        <v>10773688.786102358</v>
      </c>
      <c r="H19" s="47">
        <v>0</v>
      </c>
      <c r="I19" s="242">
        <f t="shared" si="2"/>
        <v>27500000</v>
      </c>
      <c r="J19" s="27">
        <f>'ผลการดำเนินงาน Planfin 64'!E14</f>
        <v>28534413.879999999</v>
      </c>
      <c r="K19" s="128">
        <f t="shared" si="4"/>
        <v>1034413.879999999</v>
      </c>
      <c r="L19" s="268">
        <f t="shared" si="0"/>
        <v>3.7615050181818141E-2</v>
      </c>
      <c r="M19" s="262">
        <f t="shared" si="3"/>
        <v>0.95114712933333334</v>
      </c>
    </row>
    <row r="20" spans="1:13">
      <c r="A20" s="2" t="s">
        <v>24</v>
      </c>
      <c r="B20" s="57" t="s">
        <v>25</v>
      </c>
      <c r="C20" s="3">
        <v>7502504.6600000001</v>
      </c>
      <c r="D20" s="3">
        <v>6524000</v>
      </c>
      <c r="E20" s="26">
        <f t="shared" si="1"/>
        <v>-978504.66000000015</v>
      </c>
      <c r="F20" s="229">
        <v>10805235.990950409</v>
      </c>
      <c r="G20" s="230">
        <v>8141397.6516122706</v>
      </c>
      <c r="H20" s="47">
        <v>0</v>
      </c>
      <c r="I20" s="242">
        <f t="shared" si="2"/>
        <v>5980333.333333333</v>
      </c>
      <c r="J20" s="27">
        <f>'ผลการดำเนินงาน Planfin 64'!E15</f>
        <v>5463924.1299999999</v>
      </c>
      <c r="K20" s="128">
        <f t="shared" si="4"/>
        <v>-516409.20333333313</v>
      </c>
      <c r="L20" s="268">
        <f t="shared" si="0"/>
        <v>-8.6351240733515383E-2</v>
      </c>
      <c r="M20" s="262">
        <f t="shared" si="3"/>
        <v>0.83751136266094417</v>
      </c>
    </row>
    <row r="21" spans="1:13" s="9" customFormat="1">
      <c r="A21" s="142" t="s">
        <v>192</v>
      </c>
      <c r="B21" s="143" t="s">
        <v>193</v>
      </c>
      <c r="C21" s="3">
        <v>0</v>
      </c>
      <c r="D21" s="6">
        <v>0</v>
      </c>
      <c r="E21" s="26">
        <f t="shared" si="1"/>
        <v>0</v>
      </c>
      <c r="F21" s="229">
        <v>28922.097685950412</v>
      </c>
      <c r="G21" s="230">
        <v>441138.54254247795</v>
      </c>
      <c r="H21" s="47">
        <v>0</v>
      </c>
      <c r="I21" s="242">
        <f t="shared" si="2"/>
        <v>0</v>
      </c>
      <c r="J21" s="27">
        <f>'ผลการดำเนินงาน Planfin 64'!E16</f>
        <v>0</v>
      </c>
      <c r="K21" s="128">
        <f t="shared" si="4"/>
        <v>0</v>
      </c>
      <c r="L21" s="268" t="e">
        <f t="shared" si="0"/>
        <v>#DIV/0!</v>
      </c>
      <c r="M21" s="262" t="e">
        <f t="shared" si="3"/>
        <v>#DIV/0!</v>
      </c>
    </row>
    <row r="22" spans="1:13">
      <c r="A22" s="2" t="s">
        <v>26</v>
      </c>
      <c r="B22" s="57" t="s">
        <v>27</v>
      </c>
      <c r="C22" s="3">
        <v>0</v>
      </c>
      <c r="D22" s="3">
        <v>9365425.1799999997</v>
      </c>
      <c r="E22" s="26">
        <f t="shared" si="1"/>
        <v>9365425.1799999997</v>
      </c>
      <c r="F22" s="229">
        <v>4307666.1990495874</v>
      </c>
      <c r="G22" s="230">
        <v>5023604.6709272088</v>
      </c>
      <c r="H22" s="47">
        <v>2</v>
      </c>
      <c r="I22" s="242">
        <f t="shared" si="2"/>
        <v>8584973.0816666652</v>
      </c>
      <c r="J22" s="27">
        <f>'ผลการดำเนินงาน Planfin 64'!E17</f>
        <v>2419625.1800000002</v>
      </c>
      <c r="K22" s="128">
        <f t="shared" si="4"/>
        <v>-6165347.9016666654</v>
      </c>
      <c r="L22" s="268">
        <f t="shared" si="0"/>
        <v>-0.71815576391647118</v>
      </c>
      <c r="M22" s="262">
        <f t="shared" si="3"/>
        <v>0.25835721640990145</v>
      </c>
    </row>
    <row r="23" spans="1:13">
      <c r="A23" s="96" t="s">
        <v>28</v>
      </c>
      <c r="B23" s="58" t="s">
        <v>29</v>
      </c>
      <c r="C23" s="5">
        <f>SUM(C11:C22)</f>
        <v>106829575.88000001</v>
      </c>
      <c r="D23" s="5">
        <f>SUM(D11:D22)</f>
        <v>115940292.18000001</v>
      </c>
      <c r="E23" s="28">
        <f>D23-C23</f>
        <v>9110716.299999997</v>
      </c>
      <c r="F23" s="231">
        <v>134043523.14702483</v>
      </c>
      <c r="G23" s="232">
        <v>56529688.354758687</v>
      </c>
      <c r="H23" s="48">
        <v>0</v>
      </c>
      <c r="I23" s="5">
        <f>SUM(I11:I22)</f>
        <v>106278601.16499999</v>
      </c>
      <c r="J23" s="31">
        <f>'ผลการดำเนินงาน Planfin 64'!E18</f>
        <v>116399628.37000003</v>
      </c>
      <c r="K23" s="29">
        <f t="shared" si="4"/>
        <v>10121027.205000043</v>
      </c>
      <c r="L23" s="272">
        <f t="shared" si="0"/>
        <v>9.5231091621980554E-2</v>
      </c>
      <c r="M23" s="263">
        <f t="shared" si="3"/>
        <v>1.0039618339868153</v>
      </c>
    </row>
    <row r="24" spans="1:13" s="9" customFormat="1">
      <c r="A24" s="84" t="s">
        <v>188</v>
      </c>
      <c r="B24" s="77" t="s">
        <v>155</v>
      </c>
      <c r="C24" s="78">
        <f>C23-C22</f>
        <v>106829575.88000001</v>
      </c>
      <c r="D24" s="78">
        <f>D23-D22</f>
        <v>106574867</v>
      </c>
      <c r="E24" s="79">
        <f>D24-C24</f>
        <v>-254708.88000001013</v>
      </c>
      <c r="F24" s="80"/>
      <c r="G24" s="81"/>
      <c r="H24" s="82"/>
      <c r="I24" s="78">
        <f>I23-I22</f>
        <v>97693628.083333328</v>
      </c>
      <c r="J24" s="83">
        <f>'ผลการดำเนินงาน Planfin 64'!E19</f>
        <v>113980003.19000003</v>
      </c>
      <c r="K24" s="129">
        <f t="shared" si="4"/>
        <v>16286375.106666699</v>
      </c>
      <c r="L24" s="273">
        <f t="shared" si="0"/>
        <v>0.16670867308535528</v>
      </c>
      <c r="M24" s="264">
        <f t="shared" si="3"/>
        <v>1.0694829503282424</v>
      </c>
    </row>
    <row r="25" spans="1:13" s="1" customFormat="1" ht="25.5">
      <c r="A25" s="182"/>
      <c r="B25" s="183" t="s">
        <v>217</v>
      </c>
      <c r="C25" s="184">
        <f>C24-C21</f>
        <v>106829575.88000001</v>
      </c>
      <c r="D25" s="184">
        <f>D24-D21</f>
        <v>106574867</v>
      </c>
      <c r="E25" s="185">
        <f>D25-C25</f>
        <v>-254708.88000001013</v>
      </c>
      <c r="F25" s="184"/>
      <c r="G25" s="186"/>
      <c r="H25" s="187"/>
      <c r="I25" s="184">
        <f>I24-I21</f>
        <v>97693628.083333328</v>
      </c>
      <c r="J25" s="184">
        <f>J24-J21</f>
        <v>113980003.19000003</v>
      </c>
      <c r="K25" s="258">
        <f t="shared" si="4"/>
        <v>16286375.106666699</v>
      </c>
      <c r="L25" s="274">
        <f t="shared" si="0"/>
        <v>0.16670867308535528</v>
      </c>
      <c r="M25" s="275">
        <f t="shared" si="3"/>
        <v>1.0694829503282424</v>
      </c>
    </row>
    <row r="26" spans="1:13" s="1" customFormat="1">
      <c r="A26" s="481" t="s">
        <v>30</v>
      </c>
      <c r="B26" s="482"/>
      <c r="C26" s="482"/>
      <c r="D26" s="482"/>
      <c r="E26" s="482"/>
      <c r="F26" s="482"/>
      <c r="G26" s="482"/>
      <c r="H26" s="482"/>
      <c r="I26" s="482"/>
      <c r="J26" s="482"/>
      <c r="K26" s="482"/>
      <c r="L26" s="482"/>
      <c r="M26" s="483"/>
    </row>
    <row r="27" spans="1:13">
      <c r="A27" s="2" t="s">
        <v>31</v>
      </c>
      <c r="B27" s="57" t="s">
        <v>32</v>
      </c>
      <c r="C27" s="3">
        <v>8619150.5299999993</v>
      </c>
      <c r="D27" s="3">
        <v>8584390.9499999993</v>
      </c>
      <c r="E27" s="26">
        <f t="shared" ref="E27:E42" si="5">D27-C27</f>
        <v>-34759.580000000075</v>
      </c>
      <c r="F27" s="229">
        <v>11893712.785785124</v>
      </c>
      <c r="G27" s="230">
        <v>4896139.9507202273</v>
      </c>
      <c r="H27" s="47">
        <v>0</v>
      </c>
      <c r="I27" s="242">
        <f>(D27/12)*11</f>
        <v>7869025.0374999996</v>
      </c>
      <c r="J27" s="27">
        <f>'ผลการดำเนินงาน Planfin 64'!E22</f>
        <v>11759112.07</v>
      </c>
      <c r="K27" s="128">
        <f t="shared" ref="K27:K44" si="6">J27-I27</f>
        <v>3890087.0325000007</v>
      </c>
      <c r="L27" s="268">
        <f t="shared" ref="L27:L44" si="7">K27/I27</f>
        <v>0.49435438494117268</v>
      </c>
      <c r="M27" s="262">
        <f t="shared" ref="M27:M44" si="8">(J27/D27)</f>
        <v>1.3698248528627417</v>
      </c>
    </row>
    <row r="28" spans="1:13">
      <c r="A28" s="2" t="s">
        <v>33</v>
      </c>
      <c r="B28" s="57" t="s">
        <v>34</v>
      </c>
      <c r="C28" s="3">
        <v>3288094.21</v>
      </c>
      <c r="D28" s="3">
        <v>3442685.89</v>
      </c>
      <c r="E28" s="26">
        <f t="shared" si="5"/>
        <v>154591.68000000017</v>
      </c>
      <c r="F28" s="229">
        <v>3200455.7089256183</v>
      </c>
      <c r="G28" s="230">
        <v>1442168.8945585249</v>
      </c>
      <c r="H28" s="47">
        <v>1</v>
      </c>
      <c r="I28" s="242">
        <f t="shared" ref="I28:I41" si="9">(D28/12)*11</f>
        <v>3155795.3991666669</v>
      </c>
      <c r="J28" s="27">
        <f>'ผลการดำเนินงาน Planfin 64'!E23</f>
        <v>2960059.91</v>
      </c>
      <c r="K28" s="128">
        <f t="shared" si="6"/>
        <v>-195735.48916666675</v>
      </c>
      <c r="L28" s="268">
        <f t="shared" si="7"/>
        <v>-6.2024137945810277E-2</v>
      </c>
      <c r="M28" s="262">
        <f t="shared" si="8"/>
        <v>0.85981120688300727</v>
      </c>
    </row>
    <row r="29" spans="1:13">
      <c r="A29" s="2" t="s">
        <v>35</v>
      </c>
      <c r="B29" s="57" t="s">
        <v>36</v>
      </c>
      <c r="C29" s="3">
        <v>355197.82</v>
      </c>
      <c r="D29" s="3">
        <v>444655.4</v>
      </c>
      <c r="E29" s="26">
        <f t="shared" si="5"/>
        <v>89457.580000000016</v>
      </c>
      <c r="F29" s="229">
        <v>499833.06272727245</v>
      </c>
      <c r="G29" s="230">
        <v>295818.9790886679</v>
      </c>
      <c r="H29" s="47">
        <v>0</v>
      </c>
      <c r="I29" s="242">
        <f t="shared" si="9"/>
        <v>407600.78333333333</v>
      </c>
      <c r="J29" s="27">
        <f>'ผลการดำเนินงาน Planfin 64'!E24</f>
        <v>277636.43</v>
      </c>
      <c r="K29" s="128">
        <f t="shared" si="6"/>
        <v>-129964.35333333333</v>
      </c>
      <c r="L29" s="268">
        <f t="shared" si="7"/>
        <v>-0.31885206959244067</v>
      </c>
      <c r="M29" s="262">
        <f t="shared" si="8"/>
        <v>0.62438560287359601</v>
      </c>
    </row>
    <row r="30" spans="1:13">
      <c r="A30" s="2" t="s">
        <v>37</v>
      </c>
      <c r="B30" s="57" t="s">
        <v>38</v>
      </c>
      <c r="C30" s="3">
        <v>1020148.93</v>
      </c>
      <c r="D30" s="3">
        <v>1195264.46</v>
      </c>
      <c r="E30" s="26">
        <f t="shared" si="5"/>
        <v>175115.52999999991</v>
      </c>
      <c r="F30" s="229">
        <v>3991905.9047933891</v>
      </c>
      <c r="G30" s="230">
        <v>1631792.7397013104</v>
      </c>
      <c r="H30" s="47">
        <v>0</v>
      </c>
      <c r="I30" s="242">
        <f t="shared" si="9"/>
        <v>1095659.0883333331</v>
      </c>
      <c r="J30" s="27">
        <f>'ผลการดำเนินงาน Planfin 64'!E25</f>
        <v>1054669.55</v>
      </c>
      <c r="K30" s="128">
        <f t="shared" si="6"/>
        <v>-40989.538333333097</v>
      </c>
      <c r="L30" s="268">
        <f t="shared" si="7"/>
        <v>-3.7410850482411023E-2</v>
      </c>
      <c r="M30" s="262">
        <f t="shared" si="8"/>
        <v>0.88237338705778978</v>
      </c>
    </row>
    <row r="31" spans="1:13">
      <c r="A31" s="2" t="s">
        <v>39</v>
      </c>
      <c r="B31" s="57" t="s">
        <v>40</v>
      </c>
      <c r="C31" s="3">
        <v>27930833.329999998</v>
      </c>
      <c r="D31" s="3">
        <v>30000000</v>
      </c>
      <c r="E31" s="26">
        <f t="shared" si="5"/>
        <v>2069166.6700000018</v>
      </c>
      <c r="F31" s="229">
        <v>41368319.97528927</v>
      </c>
      <c r="G31" s="230">
        <v>10454004.497182826</v>
      </c>
      <c r="H31" s="47">
        <v>0</v>
      </c>
      <c r="I31" s="242">
        <f t="shared" si="9"/>
        <v>27500000</v>
      </c>
      <c r="J31" s="27">
        <f>'ผลการดำเนินงาน Planfin 64'!E26</f>
        <v>28567413.879999999</v>
      </c>
      <c r="K31" s="128">
        <f t="shared" si="6"/>
        <v>1067413.879999999</v>
      </c>
      <c r="L31" s="268">
        <f t="shared" si="7"/>
        <v>3.8815050181818141E-2</v>
      </c>
      <c r="M31" s="262">
        <f t="shared" si="8"/>
        <v>0.95224712933333333</v>
      </c>
    </row>
    <row r="32" spans="1:13">
      <c r="A32" s="2" t="s">
        <v>41</v>
      </c>
      <c r="B32" s="57" t="s">
        <v>42</v>
      </c>
      <c r="C32" s="3">
        <v>9556962</v>
      </c>
      <c r="D32" s="3">
        <v>7204280</v>
      </c>
      <c r="E32" s="26">
        <f t="shared" si="5"/>
        <v>-2352682</v>
      </c>
      <c r="F32" s="229">
        <v>11706351.478223147</v>
      </c>
      <c r="G32" s="230">
        <v>3363170.5801734519</v>
      </c>
      <c r="H32" s="47">
        <v>0</v>
      </c>
      <c r="I32" s="242">
        <f t="shared" si="9"/>
        <v>6603923.333333333</v>
      </c>
      <c r="J32" s="27">
        <f>'ผลการดำเนินงาน Planfin 64'!E27</f>
        <v>7547033</v>
      </c>
      <c r="K32" s="128">
        <f t="shared" si="6"/>
        <v>943109.66666666698</v>
      </c>
      <c r="L32" s="268">
        <f t="shared" si="7"/>
        <v>0.14281051112545728</v>
      </c>
      <c r="M32" s="262">
        <f t="shared" si="8"/>
        <v>1.0475763018650024</v>
      </c>
    </row>
    <row r="33" spans="1:13">
      <c r="A33" s="2" t="s">
        <v>43</v>
      </c>
      <c r="B33" s="57" t="s">
        <v>44</v>
      </c>
      <c r="C33" s="3">
        <v>16829674</v>
      </c>
      <c r="D33" s="3">
        <v>17476000</v>
      </c>
      <c r="E33" s="26">
        <f t="shared" si="5"/>
        <v>646326</v>
      </c>
      <c r="F33" s="229">
        <v>20069587.275000006</v>
      </c>
      <c r="G33" s="230">
        <v>5285271.2246729136</v>
      </c>
      <c r="H33" s="47">
        <v>0</v>
      </c>
      <c r="I33" s="242">
        <f t="shared" si="9"/>
        <v>16019666.666666666</v>
      </c>
      <c r="J33" s="27">
        <f>'ผลการดำเนินงาน Planfin 64'!E28</f>
        <v>16025831</v>
      </c>
      <c r="K33" s="128">
        <f t="shared" si="6"/>
        <v>6164.3333333339542</v>
      </c>
      <c r="L33" s="268">
        <f t="shared" si="7"/>
        <v>3.8479785263950277E-4</v>
      </c>
      <c r="M33" s="262">
        <f t="shared" si="8"/>
        <v>0.91701939803158616</v>
      </c>
    </row>
    <row r="34" spans="1:13">
      <c r="A34" s="2" t="s">
        <v>45</v>
      </c>
      <c r="B34" s="57" t="s">
        <v>46</v>
      </c>
      <c r="C34" s="3">
        <v>1862236.69</v>
      </c>
      <c r="D34" s="3">
        <v>1691000</v>
      </c>
      <c r="E34" s="26">
        <f t="shared" si="5"/>
        <v>-171236.68999999994</v>
      </c>
      <c r="F34" s="229">
        <v>2650872.3738429751</v>
      </c>
      <c r="G34" s="230">
        <v>823261.34514191072</v>
      </c>
      <c r="H34" s="47">
        <v>0</v>
      </c>
      <c r="I34" s="242">
        <f t="shared" si="9"/>
        <v>1550083.3333333333</v>
      </c>
      <c r="J34" s="27">
        <f>'ผลการดำเนินงาน Planfin 64'!E29</f>
        <v>1590516.88</v>
      </c>
      <c r="K34" s="128">
        <f t="shared" si="6"/>
        <v>40433.546666666633</v>
      </c>
      <c r="L34" s="268">
        <f t="shared" si="7"/>
        <v>2.6084756733508931E-2</v>
      </c>
      <c r="M34" s="262">
        <f t="shared" si="8"/>
        <v>0.94057769367238309</v>
      </c>
    </row>
    <row r="35" spans="1:13">
      <c r="A35" s="2" t="s">
        <v>47</v>
      </c>
      <c r="B35" s="57" t="s">
        <v>48</v>
      </c>
      <c r="C35" s="3">
        <v>3467111.59</v>
      </c>
      <c r="D35" s="3">
        <v>5126305.2</v>
      </c>
      <c r="E35" s="26">
        <f t="shared" si="5"/>
        <v>1659193.6100000003</v>
      </c>
      <c r="F35" s="229">
        <v>6560063.4053264465</v>
      </c>
      <c r="G35" s="230">
        <v>6066510.264872591</v>
      </c>
      <c r="H35" s="47">
        <v>0</v>
      </c>
      <c r="I35" s="242">
        <f t="shared" si="9"/>
        <v>4699113.1000000006</v>
      </c>
      <c r="J35" s="27">
        <f>'ผลการดำเนินงาน Planfin 64'!E30</f>
        <v>3446820.2100000004</v>
      </c>
      <c r="K35" s="128">
        <f t="shared" si="6"/>
        <v>-1252292.8900000001</v>
      </c>
      <c r="L35" s="268">
        <f t="shared" si="7"/>
        <v>-0.2664955840283989</v>
      </c>
      <c r="M35" s="262">
        <f t="shared" si="8"/>
        <v>0.67237904797396775</v>
      </c>
    </row>
    <row r="36" spans="1:13">
      <c r="A36" s="2" t="s">
        <v>49</v>
      </c>
      <c r="B36" s="57" t="s">
        <v>50</v>
      </c>
      <c r="C36" s="3">
        <v>2101596.17</v>
      </c>
      <c r="D36" s="3">
        <v>2063320</v>
      </c>
      <c r="E36" s="26">
        <f t="shared" si="5"/>
        <v>-38276.169999999925</v>
      </c>
      <c r="F36" s="229">
        <v>2766013.8214462814</v>
      </c>
      <c r="G36" s="230">
        <v>806517.71427604428</v>
      </c>
      <c r="H36" s="47">
        <v>0</v>
      </c>
      <c r="I36" s="242">
        <f t="shared" si="9"/>
        <v>1891376.6666666667</v>
      </c>
      <c r="J36" s="27">
        <f>'ผลการดำเนินงาน Planfin 64'!E31</f>
        <v>1830099.99</v>
      </c>
      <c r="K36" s="128">
        <f t="shared" si="6"/>
        <v>-61276.676666666754</v>
      </c>
      <c r="L36" s="268">
        <f t="shared" si="7"/>
        <v>-3.2397923558325284E-2</v>
      </c>
      <c r="M36" s="262">
        <f t="shared" si="8"/>
        <v>0.88696857007153518</v>
      </c>
    </row>
    <row r="37" spans="1:13">
      <c r="A37" s="2" t="s">
        <v>51</v>
      </c>
      <c r="B37" s="57" t="s">
        <v>52</v>
      </c>
      <c r="C37" s="3">
        <v>3644178.02</v>
      </c>
      <c r="D37" s="3">
        <v>5018557.6500000004</v>
      </c>
      <c r="E37" s="26">
        <f t="shared" si="5"/>
        <v>1374379.6300000004</v>
      </c>
      <c r="F37" s="229">
        <v>4137409.2798347101</v>
      </c>
      <c r="G37" s="230">
        <v>1785960.2895629697</v>
      </c>
      <c r="H37" s="47">
        <v>1</v>
      </c>
      <c r="I37" s="242">
        <f t="shared" si="9"/>
        <v>4600344.5125000002</v>
      </c>
      <c r="J37" s="27">
        <f>'ผลการดำเนินงาน Planfin 64'!E32</f>
        <v>4030408.45</v>
      </c>
      <c r="K37" s="128">
        <f t="shared" si="6"/>
        <v>-569936.0625</v>
      </c>
      <c r="L37" s="268">
        <f t="shared" si="7"/>
        <v>-0.12388986541146574</v>
      </c>
      <c r="M37" s="262">
        <f t="shared" si="8"/>
        <v>0.80310095670615633</v>
      </c>
    </row>
    <row r="38" spans="1:13">
      <c r="A38" s="2" t="s">
        <v>53</v>
      </c>
      <c r="B38" s="57" t="s">
        <v>54</v>
      </c>
      <c r="C38" s="3">
        <v>8865773.1500000004</v>
      </c>
      <c r="D38" s="3">
        <v>9486444.5999999996</v>
      </c>
      <c r="E38" s="26">
        <f t="shared" si="5"/>
        <v>620671.44999999925</v>
      </c>
      <c r="F38" s="229">
        <v>7528575.6254545478</v>
      </c>
      <c r="G38" s="230">
        <v>3082530.366418344</v>
      </c>
      <c r="H38" s="47">
        <v>1</v>
      </c>
      <c r="I38" s="242">
        <f t="shared" si="9"/>
        <v>8695907.5499999989</v>
      </c>
      <c r="J38" s="27">
        <f>'ผลการดำเนินงาน Planfin 64'!E33</f>
        <v>8008472.4100000001</v>
      </c>
      <c r="K38" s="128">
        <f t="shared" si="6"/>
        <v>-687435.13999999873</v>
      </c>
      <c r="L38" s="268">
        <f t="shared" si="7"/>
        <v>-7.9052719459971582E-2</v>
      </c>
      <c r="M38" s="262">
        <f t="shared" si="8"/>
        <v>0.84420167382835931</v>
      </c>
    </row>
    <row r="39" spans="1:13">
      <c r="A39" s="2" t="s">
        <v>55</v>
      </c>
      <c r="B39" s="57" t="s">
        <v>56</v>
      </c>
      <c r="C39" s="3">
        <v>606828.41</v>
      </c>
      <c r="D39" s="3">
        <v>350000</v>
      </c>
      <c r="E39" s="26">
        <f t="shared" si="5"/>
        <v>-256828.41000000003</v>
      </c>
      <c r="F39" s="229">
        <v>357087.83950413199</v>
      </c>
      <c r="G39" s="230">
        <v>563546.0624049264</v>
      </c>
      <c r="H39" s="47">
        <v>0</v>
      </c>
      <c r="I39" s="242">
        <f t="shared" si="9"/>
        <v>320833.33333333337</v>
      </c>
      <c r="J39" s="27">
        <f>'ผลการดำเนินงาน Planfin 64'!E34</f>
        <v>16112.880000000001</v>
      </c>
      <c r="K39" s="128">
        <f t="shared" si="6"/>
        <v>-304720.45333333337</v>
      </c>
      <c r="L39" s="268">
        <f t="shared" si="7"/>
        <v>-0.94977803636363634</v>
      </c>
      <c r="M39" s="262">
        <f t="shared" si="8"/>
        <v>4.6036800000000003E-2</v>
      </c>
    </row>
    <row r="40" spans="1:13" s="9" customFormat="1">
      <c r="A40" s="142" t="s">
        <v>57</v>
      </c>
      <c r="B40" s="143" t="s">
        <v>58</v>
      </c>
      <c r="C40" s="3">
        <v>10468981.48</v>
      </c>
      <c r="D40" s="3">
        <v>11767260</v>
      </c>
      <c r="E40" s="26">
        <f>D40-C40</f>
        <v>1298278.5199999996</v>
      </c>
      <c r="F40" s="229">
        <v>13525906.961256191</v>
      </c>
      <c r="G40" s="230">
        <v>8647203.5976393316</v>
      </c>
      <c r="H40" s="47">
        <v>0</v>
      </c>
      <c r="I40" s="242">
        <f t="shared" si="9"/>
        <v>10786655</v>
      </c>
      <c r="J40" s="27">
        <f>'ผลการดำเนินงาน Planfin 64'!E35</f>
        <v>8461383.870000001</v>
      </c>
      <c r="K40" s="128">
        <f t="shared" si="6"/>
        <v>-2325271.129999999</v>
      </c>
      <c r="L40" s="268">
        <f t="shared" si="7"/>
        <v>-0.2155692501521555</v>
      </c>
      <c r="M40" s="262">
        <f t="shared" si="8"/>
        <v>0.71906152069385743</v>
      </c>
    </row>
    <row r="41" spans="1:13">
      <c r="A41" s="2" t="s">
        <v>194</v>
      </c>
      <c r="B41" s="57" t="s">
        <v>195</v>
      </c>
      <c r="C41" s="3">
        <v>0</v>
      </c>
      <c r="D41" s="6">
        <v>0</v>
      </c>
      <c r="E41" s="26">
        <f t="shared" si="5"/>
        <v>0</v>
      </c>
      <c r="F41" s="229">
        <v>43.801652892561982</v>
      </c>
      <c r="G41" s="230">
        <v>643.82061907089076</v>
      </c>
      <c r="H41" s="47">
        <v>0</v>
      </c>
      <c r="I41" s="242">
        <f t="shared" si="9"/>
        <v>0</v>
      </c>
      <c r="J41" s="27">
        <f>'ผลการดำเนินงาน Planfin 64'!E36</f>
        <v>0</v>
      </c>
      <c r="K41" s="128">
        <f t="shared" si="6"/>
        <v>0</v>
      </c>
      <c r="L41" s="268" t="e">
        <f t="shared" si="7"/>
        <v>#DIV/0!</v>
      </c>
      <c r="M41" s="262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98616766.329999998</v>
      </c>
      <c r="D42" s="5">
        <f>SUM(D27:D41)</f>
        <v>103850164.15000001</v>
      </c>
      <c r="E42" s="28">
        <f t="shared" si="5"/>
        <v>5233397.8200000077</v>
      </c>
      <c r="F42" s="231">
        <v>130256139.299062</v>
      </c>
      <c r="G42" s="232">
        <v>49144540.327033103</v>
      </c>
      <c r="H42" s="48">
        <v>0</v>
      </c>
      <c r="I42" s="5">
        <f>SUM(I27:I41)</f>
        <v>95195983.804166675</v>
      </c>
      <c r="J42" s="31">
        <f>'ผลการดำเนินงาน Planfin 64'!E37</f>
        <v>95575570.529999986</v>
      </c>
      <c r="K42" s="29">
        <f t="shared" si="6"/>
        <v>379586.72583331168</v>
      </c>
      <c r="L42" s="272">
        <f t="shared" si="7"/>
        <v>3.9874237406294592E-3</v>
      </c>
      <c r="M42" s="263">
        <f t="shared" si="8"/>
        <v>0.92032180509557704</v>
      </c>
    </row>
    <row r="43" spans="1:13" s="9" customFormat="1" ht="25.5">
      <c r="A43" s="84" t="s">
        <v>189</v>
      </c>
      <c r="B43" s="77" t="s">
        <v>156</v>
      </c>
      <c r="C43" s="78">
        <f>C42-C38</f>
        <v>89750993.179999992</v>
      </c>
      <c r="D43" s="78">
        <f>D42-D38</f>
        <v>94363719.550000012</v>
      </c>
      <c r="E43" s="79">
        <f>D43-C43</f>
        <v>4612726.3700000197</v>
      </c>
      <c r="F43" s="80"/>
      <c r="G43" s="81"/>
      <c r="H43" s="82"/>
      <c r="I43" s="78">
        <f>I42-I38</f>
        <v>86500076.254166678</v>
      </c>
      <c r="J43" s="83">
        <f>'ผลการดำเนินงาน Planfin 64'!E38</f>
        <v>87567098.11999999</v>
      </c>
      <c r="K43" s="129">
        <f t="shared" si="6"/>
        <v>1067021.8658333123</v>
      </c>
      <c r="L43" s="273">
        <f t="shared" si="7"/>
        <v>1.2335502025432194E-2</v>
      </c>
      <c r="M43" s="264">
        <f t="shared" si="8"/>
        <v>0.9279742101899795</v>
      </c>
    </row>
    <row r="44" spans="1:13" s="149" customFormat="1" ht="25.5">
      <c r="A44" s="188"/>
      <c r="B44" s="183" t="s">
        <v>218</v>
      </c>
      <c r="C44" s="189">
        <f>C43-C41</f>
        <v>89750993.179999992</v>
      </c>
      <c r="D44" s="189">
        <f>D43-D41</f>
        <v>94363719.550000012</v>
      </c>
      <c r="E44" s="190">
        <f>D44-C44</f>
        <v>4612726.3700000197</v>
      </c>
      <c r="F44" s="190"/>
      <c r="G44" s="191"/>
      <c r="H44" s="190"/>
      <c r="I44" s="189">
        <f>I43-I41</f>
        <v>86500076.254166678</v>
      </c>
      <c r="J44" s="189">
        <f>J43-J41</f>
        <v>87567098.11999999</v>
      </c>
      <c r="K44" s="258">
        <f t="shared" si="6"/>
        <v>1067021.8658333123</v>
      </c>
      <c r="L44" s="274">
        <f t="shared" si="7"/>
        <v>1.2335502025432194E-2</v>
      </c>
      <c r="M44" s="275">
        <f t="shared" si="8"/>
        <v>0.9279742101899795</v>
      </c>
    </row>
    <row r="45" spans="1:13">
      <c r="A45" s="484"/>
      <c r="B45" s="485"/>
      <c r="C45" s="485"/>
      <c r="D45" s="485"/>
      <c r="E45" s="485"/>
      <c r="F45" s="485"/>
      <c r="G45" s="485"/>
      <c r="H45" s="485"/>
      <c r="I45" s="485"/>
      <c r="J45" s="485"/>
      <c r="K45" s="485"/>
      <c r="L45" s="485"/>
      <c r="M45" s="486"/>
    </row>
    <row r="46" spans="1:13" s="9" customFormat="1">
      <c r="A46" s="140" t="s">
        <v>61</v>
      </c>
      <c r="B46" s="192" t="s">
        <v>62</v>
      </c>
      <c r="C46" s="5">
        <f t="shared" ref="C46:D48" si="10">C23-C42</f>
        <v>8212809.5500000119</v>
      </c>
      <c r="D46" s="5">
        <f t="shared" si="10"/>
        <v>12090128.030000001</v>
      </c>
      <c r="E46" s="28">
        <f t="shared" ref="E46:E48" si="11">D46-C46</f>
        <v>3877318.4799999893</v>
      </c>
      <c r="F46" s="193"/>
      <c r="G46" s="194"/>
      <c r="H46" s="195"/>
      <c r="I46" s="5">
        <f t="shared" ref="I46:J48" si="12">I23-I42</f>
        <v>11082617.360833317</v>
      </c>
      <c r="J46" s="5">
        <f t="shared" si="12"/>
        <v>20824057.840000048</v>
      </c>
      <c r="K46" s="28">
        <f>J46-I46</f>
        <v>9741440.4791667312</v>
      </c>
      <c r="L46" s="272">
        <f t="shared" ref="L46:L48" si="13">K46/I46</f>
        <v>0.8789837420169001</v>
      </c>
      <c r="M46" s="263">
        <f t="shared" ref="M46:M48" si="14">(J46/D46)</f>
        <v>1.7224017635154891</v>
      </c>
    </row>
    <row r="47" spans="1:13" s="95" customFormat="1">
      <c r="A47" s="196" t="s">
        <v>63</v>
      </c>
      <c r="B47" s="197" t="s">
        <v>65</v>
      </c>
      <c r="C47" s="198">
        <f t="shared" si="10"/>
        <v>17078582.700000018</v>
      </c>
      <c r="D47" s="198">
        <f t="shared" si="10"/>
        <v>12211147.449999988</v>
      </c>
      <c r="E47" s="199">
        <f t="shared" si="11"/>
        <v>-4867435.2500000298</v>
      </c>
      <c r="F47" s="200"/>
      <c r="G47" s="201"/>
      <c r="H47" s="202"/>
      <c r="I47" s="198">
        <f>I24-I43</f>
        <v>11193551.829166651</v>
      </c>
      <c r="J47" s="198">
        <f t="shared" si="12"/>
        <v>26412905.070000038</v>
      </c>
      <c r="K47" s="199">
        <f t="shared" ref="K47" si="15">J47-I47</f>
        <v>15219353.240833387</v>
      </c>
      <c r="L47" s="276">
        <f t="shared" si="13"/>
        <v>1.3596536178245804</v>
      </c>
      <c r="M47" s="277">
        <f t="shared" si="14"/>
        <v>2.1630158163391977</v>
      </c>
    </row>
    <row r="48" spans="1:13" s="9" customFormat="1" ht="27.75" customHeight="1">
      <c r="A48" s="182" t="s">
        <v>64</v>
      </c>
      <c r="B48" s="203" t="s">
        <v>219</v>
      </c>
      <c r="C48" s="204">
        <f>C25-C44</f>
        <v>17078582.700000018</v>
      </c>
      <c r="D48" s="204">
        <f t="shared" si="10"/>
        <v>12211147.449999988</v>
      </c>
      <c r="E48" s="205">
        <f t="shared" si="11"/>
        <v>-4867435.2500000298</v>
      </c>
      <c r="F48" s="206"/>
      <c r="G48" s="206"/>
      <c r="H48" s="206"/>
      <c r="I48" s="204">
        <f>I25-I44</f>
        <v>11193551.829166651</v>
      </c>
      <c r="J48" s="204">
        <f t="shared" si="12"/>
        <v>26412905.070000038</v>
      </c>
      <c r="K48" s="205">
        <f>J48-I48</f>
        <v>15219353.240833387</v>
      </c>
      <c r="L48" s="278">
        <f t="shared" si="13"/>
        <v>1.3596536178245804</v>
      </c>
      <c r="M48" s="279">
        <f t="shared" si="14"/>
        <v>2.1630158163391977</v>
      </c>
    </row>
    <row r="49" spans="1:13" s="9" customFormat="1">
      <c r="A49" s="2"/>
      <c r="B49" s="148" t="s">
        <v>66</v>
      </c>
      <c r="C49" s="207" t="str">
        <f>IF(D49&gt;0,"แผนเกินดุล",IF(D49=0,"สมดุล","ขาดดุล"))</f>
        <v>แผนเกินดุล</v>
      </c>
      <c r="D49" s="208">
        <f>IF(D48&lt;=0,0,ROUNDUP((D48*20%),2))</f>
        <v>2442229.4900000002</v>
      </c>
      <c r="E49" s="51"/>
      <c r="H49" s="52"/>
      <c r="J49" s="52"/>
      <c r="K49" s="121"/>
      <c r="L49" s="121"/>
      <c r="M49" s="121"/>
    </row>
    <row r="50" spans="1:13" s="9" customFormat="1">
      <c r="A50" s="2"/>
      <c r="B50" s="148" t="s">
        <v>67</v>
      </c>
      <c r="C50" s="207" t="str">
        <f>IF(D50&gt;=0,"ไม่เกิน","เกิน")</f>
        <v>เกิน</v>
      </c>
      <c r="D50" s="207">
        <f>IF(D48&lt;0,0-(C118+C121),((D48*20%)-(C118+C121)))</f>
        <v>-1610362.5100000021</v>
      </c>
      <c r="E50" s="51"/>
      <c r="H50" s="52"/>
      <c r="J50" s="52"/>
      <c r="K50" s="121"/>
      <c r="L50" s="121"/>
      <c r="M50" s="121"/>
    </row>
    <row r="51" spans="1:13" s="60" customFormat="1">
      <c r="A51" s="2" t="s">
        <v>68</v>
      </c>
      <c r="B51" s="148" t="s">
        <v>227</v>
      </c>
      <c r="C51" s="3">
        <v>55983846.100000001</v>
      </c>
      <c r="D51" s="3">
        <f>C51</f>
        <v>55983846.100000001</v>
      </c>
      <c r="E51" s="51"/>
      <c r="G51" s="9"/>
      <c r="H51" s="61"/>
      <c r="I51" s="62"/>
      <c r="J51" s="63"/>
      <c r="K51" s="61"/>
      <c r="L51" s="61"/>
      <c r="M51" s="135"/>
    </row>
    <row r="52" spans="1:13" s="60" customFormat="1">
      <c r="A52" s="2" t="s">
        <v>69</v>
      </c>
      <c r="B52" s="148" t="s">
        <v>228</v>
      </c>
      <c r="C52" s="3">
        <v>57304158.740000002</v>
      </c>
      <c r="D52" s="3">
        <f>C52</f>
        <v>57304158.740000002</v>
      </c>
      <c r="E52" s="51"/>
      <c r="G52" s="9"/>
      <c r="H52" s="61"/>
      <c r="I52" s="62"/>
      <c r="J52" s="63"/>
      <c r="K52" s="61"/>
      <c r="L52" s="61"/>
      <c r="M52" s="135"/>
    </row>
    <row r="53" spans="1:13">
      <c r="A53" s="2" t="s">
        <v>70</v>
      </c>
      <c r="B53" s="148" t="s">
        <v>229</v>
      </c>
      <c r="C53" s="7">
        <v>-19003180.199999996</v>
      </c>
      <c r="D53" s="7">
        <f>C53</f>
        <v>-19003180.199999996</v>
      </c>
      <c r="E53" s="51"/>
      <c r="H53" s="59"/>
      <c r="I53" s="64"/>
      <c r="J53" s="59"/>
      <c r="K53" s="134"/>
      <c r="L53" s="134"/>
    </row>
    <row r="54" spans="1:13" s="1" customFormat="1">
      <c r="A54" s="2" t="s">
        <v>208</v>
      </c>
      <c r="B54" s="153" t="s">
        <v>230</v>
      </c>
      <c r="C54" s="3">
        <v>38300978.540000007</v>
      </c>
      <c r="D54" s="3">
        <f t="shared" ref="D54" si="16">C54</f>
        <v>38300978.540000007</v>
      </c>
      <c r="E54" s="51"/>
      <c r="H54" s="33"/>
      <c r="K54" s="45"/>
      <c r="L54" s="45"/>
      <c r="M54" s="45"/>
    </row>
    <row r="55" spans="1:13" s="1" customFormat="1">
      <c r="A55" s="9" t="s">
        <v>154</v>
      </c>
      <c r="B55" s="8"/>
      <c r="H55" s="33"/>
      <c r="K55" s="45"/>
      <c r="L55" s="45"/>
      <c r="M55" s="45"/>
    </row>
    <row r="56" spans="1:13" s="1" customFormat="1">
      <c r="A56" s="491" t="s">
        <v>1882</v>
      </c>
      <c r="B56" s="491"/>
      <c r="C56" s="491"/>
      <c r="H56" s="33"/>
      <c r="K56" s="45"/>
      <c r="L56" s="45"/>
      <c r="M56" s="45"/>
    </row>
    <row r="57" spans="1:13" s="1" customFormat="1">
      <c r="A57" s="9"/>
      <c r="B57" s="8"/>
      <c r="H57" s="33"/>
      <c r="K57" s="45"/>
      <c r="L57" s="45"/>
      <c r="M57" s="45"/>
    </row>
    <row r="58" spans="1:13" s="1" customFormat="1">
      <c r="A58" s="9"/>
      <c r="B58" s="8"/>
      <c r="H58" s="33"/>
      <c r="K58" s="45"/>
      <c r="L58" s="45"/>
      <c r="M58" s="45"/>
    </row>
    <row r="59" spans="1:13" s="1" customFormat="1">
      <c r="A59" s="9"/>
      <c r="B59" s="8"/>
      <c r="H59" s="33"/>
      <c r="K59" s="45"/>
      <c r="L59" s="45"/>
      <c r="M59" s="45"/>
    </row>
    <row r="60" spans="1:13" s="1" customFormat="1">
      <c r="A60" s="9"/>
      <c r="B60" s="8"/>
      <c r="H60" s="33"/>
      <c r="K60" s="45"/>
      <c r="L60" s="45"/>
      <c r="M60" s="45"/>
    </row>
    <row r="61" spans="1:13" s="1" customFormat="1">
      <c r="A61" s="9"/>
      <c r="B61" s="8"/>
      <c r="H61" s="33"/>
      <c r="K61" s="45"/>
      <c r="L61" s="45"/>
      <c r="M61" s="45"/>
    </row>
    <row r="62" spans="1:13" s="1" customFormat="1">
      <c r="A62" s="9"/>
      <c r="B62" s="8"/>
      <c r="H62" s="33"/>
      <c r="K62" s="45"/>
      <c r="L62" s="45"/>
      <c r="M62" s="45"/>
    </row>
    <row r="63" spans="1:13" s="1" customFormat="1">
      <c r="A63" s="9"/>
      <c r="B63" s="8"/>
      <c r="H63" s="33"/>
      <c r="K63" s="45"/>
      <c r="L63" s="45"/>
      <c r="M63" s="45"/>
    </row>
    <row r="64" spans="1:13" s="9" customFormat="1">
      <c r="B64" s="53"/>
      <c r="K64" s="121"/>
      <c r="L64" s="121"/>
      <c r="M64" s="121"/>
    </row>
    <row r="65" spans="1:15" s="9" customFormat="1">
      <c r="A65" s="1"/>
      <c r="B65" s="479" t="s">
        <v>71</v>
      </c>
      <c r="C65" s="480"/>
      <c r="D65" s="480"/>
      <c r="E65" s="480"/>
      <c r="I65" s="121"/>
      <c r="K65" s="121"/>
      <c r="L65" s="249"/>
      <c r="M65" s="248"/>
      <c r="O65" s="253"/>
    </row>
    <row r="66" spans="1:15" s="9" customFormat="1">
      <c r="A66" s="1"/>
      <c r="B66" s="154" t="s">
        <v>2</v>
      </c>
      <c r="C66" s="10" t="s">
        <v>226</v>
      </c>
      <c r="D66" s="45"/>
      <c r="E66" s="45"/>
      <c r="I66" s="121"/>
      <c r="K66" s="121"/>
      <c r="L66" s="249"/>
      <c r="M66" s="248"/>
      <c r="O66" s="253"/>
    </row>
    <row r="67" spans="1:15" s="9" customFormat="1">
      <c r="A67" s="1"/>
      <c r="B67" s="298" t="s">
        <v>72</v>
      </c>
      <c r="C67" s="169">
        <v>7854630.8600000003</v>
      </c>
      <c r="D67" s="45"/>
      <c r="E67" s="45"/>
      <c r="I67" s="121"/>
      <c r="K67" s="121"/>
      <c r="L67" s="249"/>
      <c r="M67" s="248"/>
      <c r="O67" s="253"/>
    </row>
    <row r="68" spans="1:15" s="9" customFormat="1" ht="25.5">
      <c r="A68" s="1"/>
      <c r="B68" s="298" t="s">
        <v>73</v>
      </c>
      <c r="C68" s="169">
        <v>4275836.46</v>
      </c>
      <c r="D68" s="45"/>
      <c r="E68" s="45"/>
      <c r="I68" s="121"/>
      <c r="K68" s="121"/>
      <c r="L68" s="249"/>
      <c r="M68" s="248"/>
      <c r="O68" s="253"/>
    </row>
    <row r="69" spans="1:15" s="9" customFormat="1">
      <c r="A69" s="1"/>
      <c r="B69" s="298" t="s">
        <v>74</v>
      </c>
      <c r="C69" s="169">
        <v>1392582.8</v>
      </c>
      <c r="D69" s="45"/>
      <c r="E69" s="45"/>
      <c r="I69" s="121"/>
      <c r="K69" s="121"/>
      <c r="L69" s="249"/>
      <c r="M69" s="248"/>
      <c r="O69" s="253"/>
    </row>
    <row r="70" spans="1:15" s="9" customFormat="1">
      <c r="A70" s="1"/>
      <c r="B70" s="155" t="s">
        <v>160</v>
      </c>
      <c r="C70" s="87">
        <f>SUM(C67:C69)</f>
        <v>13523050.120000001</v>
      </c>
      <c r="D70" s="45"/>
      <c r="E70" s="45"/>
      <c r="I70" s="121"/>
      <c r="K70" s="121"/>
      <c r="L70" s="249"/>
      <c r="M70" s="248"/>
      <c r="O70" s="253"/>
    </row>
    <row r="71" spans="1:15" s="9" customFormat="1">
      <c r="A71" s="1"/>
      <c r="B71" s="156"/>
      <c r="C71" s="91"/>
      <c r="D71" s="45"/>
      <c r="E71" s="45"/>
      <c r="I71" s="121"/>
      <c r="K71" s="121"/>
      <c r="L71" s="249"/>
      <c r="M71" s="248"/>
      <c r="O71" s="253"/>
    </row>
    <row r="72" spans="1:15" s="9" customFormat="1">
      <c r="A72" s="1"/>
      <c r="B72" s="156"/>
      <c r="C72" s="91"/>
      <c r="D72" s="45"/>
      <c r="E72" s="45"/>
      <c r="I72" s="121"/>
      <c r="K72" s="121"/>
      <c r="L72" s="249"/>
      <c r="M72" s="248"/>
      <c r="O72" s="253"/>
    </row>
    <row r="73" spans="1:15" s="9" customFormat="1">
      <c r="A73" s="1"/>
      <c r="B73" s="470" t="s">
        <v>75</v>
      </c>
      <c r="C73" s="471"/>
      <c r="D73" s="471"/>
      <c r="E73" s="471"/>
      <c r="I73" s="121"/>
      <c r="K73" s="121"/>
      <c r="L73" s="249"/>
      <c r="M73" s="248"/>
      <c r="O73" s="253"/>
    </row>
    <row r="74" spans="1:15" s="9" customFormat="1">
      <c r="A74" s="1"/>
      <c r="B74" s="154" t="s">
        <v>2</v>
      </c>
      <c r="C74" s="10" t="s">
        <v>226</v>
      </c>
      <c r="D74" s="45"/>
      <c r="E74" s="45"/>
      <c r="I74" s="121"/>
      <c r="K74" s="121"/>
      <c r="L74" s="249"/>
      <c r="M74" s="248"/>
      <c r="O74" s="253"/>
    </row>
    <row r="75" spans="1:15" s="9" customFormat="1">
      <c r="A75" s="1"/>
      <c r="B75" s="298" t="s">
        <v>76</v>
      </c>
      <c r="C75" s="169">
        <v>758620.5</v>
      </c>
      <c r="D75" s="45"/>
      <c r="E75" s="45"/>
      <c r="I75" s="121"/>
      <c r="K75" s="121"/>
      <c r="L75" s="249"/>
      <c r="M75" s="248"/>
      <c r="O75" s="253"/>
    </row>
    <row r="76" spans="1:15" s="9" customFormat="1">
      <c r="A76" s="1"/>
      <c r="B76" s="298" t="s">
        <v>77</v>
      </c>
      <c r="C76" s="170">
        <v>0</v>
      </c>
      <c r="D76" s="45"/>
      <c r="E76" s="45"/>
      <c r="I76" s="121"/>
      <c r="K76" s="121"/>
      <c r="L76" s="249"/>
      <c r="M76" s="248"/>
      <c r="O76" s="253"/>
    </row>
    <row r="77" spans="1:15" s="9" customFormat="1">
      <c r="A77" s="1"/>
      <c r="B77" s="298" t="s">
        <v>78</v>
      </c>
      <c r="C77" s="169">
        <v>808945</v>
      </c>
      <c r="D77" s="45"/>
      <c r="E77" s="45"/>
      <c r="I77" s="121"/>
      <c r="K77" s="121"/>
      <c r="L77" s="249"/>
      <c r="M77" s="248"/>
      <c r="O77" s="253"/>
    </row>
    <row r="78" spans="1:15" s="9" customFormat="1">
      <c r="A78" s="1"/>
      <c r="B78" s="298" t="s">
        <v>79</v>
      </c>
      <c r="C78" s="169">
        <v>40730</v>
      </c>
      <c r="D78" s="45"/>
      <c r="E78" s="45"/>
      <c r="I78" s="121"/>
      <c r="K78" s="121"/>
      <c r="L78" s="249"/>
      <c r="M78" s="248"/>
      <c r="O78" s="253"/>
    </row>
    <row r="79" spans="1:15" s="9" customFormat="1">
      <c r="A79" s="1"/>
      <c r="B79" s="298" t="s">
        <v>80</v>
      </c>
      <c r="C79" s="169">
        <v>9600</v>
      </c>
      <c r="D79" s="45"/>
      <c r="E79" s="45"/>
      <c r="I79" s="121"/>
      <c r="K79" s="121"/>
      <c r="L79" s="249"/>
      <c r="M79" s="248"/>
      <c r="O79" s="253"/>
    </row>
    <row r="80" spans="1:15" s="9" customFormat="1">
      <c r="A80" s="1"/>
      <c r="B80" s="298" t="s">
        <v>81</v>
      </c>
      <c r="C80" s="169">
        <v>399650</v>
      </c>
      <c r="D80" s="45"/>
      <c r="E80" s="45"/>
      <c r="I80" s="121"/>
      <c r="K80" s="121"/>
      <c r="L80" s="249"/>
      <c r="M80" s="248"/>
      <c r="O80" s="253"/>
    </row>
    <row r="81" spans="1:15" s="9" customFormat="1">
      <c r="A81" s="1"/>
      <c r="B81" s="298" t="s">
        <v>82</v>
      </c>
      <c r="C81" s="169">
        <v>1146205</v>
      </c>
      <c r="D81" s="45"/>
      <c r="E81" s="45"/>
      <c r="I81" s="121"/>
      <c r="K81" s="121"/>
      <c r="L81" s="249"/>
      <c r="M81" s="248"/>
      <c r="O81" s="253"/>
    </row>
    <row r="82" spans="1:15" s="9" customFormat="1">
      <c r="A82" s="1"/>
      <c r="B82" s="298" t="s">
        <v>83</v>
      </c>
      <c r="C82" s="169">
        <v>628004</v>
      </c>
      <c r="D82" s="45"/>
      <c r="E82" s="45"/>
      <c r="I82" s="121"/>
      <c r="K82" s="121"/>
      <c r="L82" s="249"/>
      <c r="M82" s="248"/>
      <c r="O82" s="253"/>
    </row>
    <row r="83" spans="1:15" s="9" customFormat="1">
      <c r="A83" s="1"/>
      <c r="B83" s="298" t="s">
        <v>84</v>
      </c>
      <c r="C83" s="169">
        <v>27450</v>
      </c>
      <c r="D83" s="45"/>
      <c r="E83" s="45"/>
      <c r="I83" s="121"/>
      <c r="K83" s="121"/>
      <c r="L83" s="249"/>
      <c r="M83" s="248"/>
      <c r="O83" s="253"/>
    </row>
    <row r="84" spans="1:15" s="9" customFormat="1">
      <c r="A84" s="1"/>
      <c r="B84" s="298" t="s">
        <v>85</v>
      </c>
      <c r="C84" s="169">
        <v>833343</v>
      </c>
      <c r="D84" s="45"/>
      <c r="E84" s="45"/>
      <c r="I84" s="121"/>
      <c r="K84" s="121"/>
      <c r="L84" s="249"/>
      <c r="M84" s="248"/>
      <c r="O84" s="253"/>
    </row>
    <row r="85" spans="1:15" s="9" customFormat="1">
      <c r="A85" s="1"/>
      <c r="B85" s="298" t="s">
        <v>86</v>
      </c>
      <c r="C85" s="169">
        <v>111070</v>
      </c>
      <c r="D85" s="45"/>
      <c r="E85" s="45"/>
      <c r="I85" s="121"/>
      <c r="K85" s="121"/>
      <c r="L85" s="249"/>
      <c r="M85" s="248"/>
      <c r="O85" s="253"/>
    </row>
    <row r="86" spans="1:15" s="9" customFormat="1">
      <c r="A86" s="1"/>
      <c r="B86" s="298" t="s">
        <v>186</v>
      </c>
      <c r="C86" s="170">
        <v>0</v>
      </c>
      <c r="D86" s="45"/>
      <c r="E86" s="45"/>
      <c r="I86" s="121"/>
      <c r="K86" s="121"/>
      <c r="L86" s="249"/>
      <c r="M86" s="248"/>
      <c r="O86" s="253"/>
    </row>
    <row r="87" spans="1:15" s="9" customFormat="1">
      <c r="A87" s="1"/>
      <c r="B87" s="155" t="s">
        <v>160</v>
      </c>
      <c r="C87" s="157">
        <f>SUM(C75:C86)</f>
        <v>4763617.5</v>
      </c>
      <c r="D87" s="45"/>
      <c r="E87" s="45"/>
      <c r="I87" s="121"/>
      <c r="K87" s="121"/>
      <c r="L87" s="249"/>
      <c r="M87" s="248"/>
      <c r="O87" s="253"/>
    </row>
    <row r="88" spans="1:15" s="9" customFormat="1">
      <c r="A88" s="1"/>
      <c r="B88" s="156"/>
      <c r="C88" s="158"/>
      <c r="D88" s="45"/>
      <c r="E88" s="45"/>
      <c r="I88" s="121"/>
      <c r="K88" s="121"/>
      <c r="L88" s="249"/>
      <c r="M88" s="248"/>
      <c r="O88" s="253"/>
    </row>
    <row r="89" spans="1:15" s="9" customFormat="1">
      <c r="A89" s="1"/>
      <c r="B89" s="159"/>
      <c r="C89" s="45"/>
      <c r="D89" s="45"/>
      <c r="E89" s="45"/>
      <c r="I89" s="121"/>
      <c r="K89" s="121"/>
      <c r="L89" s="249"/>
      <c r="M89" s="248"/>
      <c r="O89" s="253"/>
    </row>
    <row r="90" spans="1:15" s="9" customFormat="1">
      <c r="A90" s="1"/>
      <c r="B90" s="470" t="s">
        <v>87</v>
      </c>
      <c r="C90" s="471"/>
      <c r="D90" s="471"/>
      <c r="E90" s="471"/>
      <c r="I90" s="121"/>
      <c r="K90" s="121"/>
      <c r="L90" s="249"/>
      <c r="M90" s="248"/>
      <c r="O90" s="253"/>
    </row>
    <row r="91" spans="1:15" s="9" customFormat="1">
      <c r="A91" s="1"/>
      <c r="B91" s="154" t="s">
        <v>2</v>
      </c>
      <c r="C91" s="154" t="s">
        <v>88</v>
      </c>
      <c r="D91" s="45"/>
      <c r="E91" s="45"/>
      <c r="I91" s="121"/>
      <c r="K91" s="121"/>
      <c r="L91" s="249"/>
      <c r="M91" s="248"/>
      <c r="O91" s="253"/>
    </row>
    <row r="92" spans="1:15" s="9" customFormat="1">
      <c r="A92" s="1"/>
      <c r="B92" s="469" t="s">
        <v>231</v>
      </c>
      <c r="C92" s="469"/>
      <c r="D92" s="160"/>
      <c r="E92" s="45"/>
      <c r="I92" s="121"/>
      <c r="K92" s="121"/>
      <c r="L92" s="249"/>
      <c r="M92" s="248"/>
      <c r="O92" s="253"/>
    </row>
    <row r="93" spans="1:15" s="9" customFormat="1">
      <c r="A93" s="1"/>
      <c r="B93" s="297" t="s">
        <v>232</v>
      </c>
      <c r="C93" s="5">
        <f>SUM(C94:C101)</f>
        <v>47147987.769999996</v>
      </c>
      <c r="D93" s="45"/>
      <c r="E93" s="45"/>
      <c r="I93" s="121"/>
      <c r="K93" s="121"/>
      <c r="L93" s="249"/>
      <c r="M93" s="248"/>
      <c r="O93" s="253"/>
    </row>
    <row r="94" spans="1:15" s="9" customFormat="1">
      <c r="A94" s="1"/>
      <c r="B94" s="297" t="s">
        <v>89</v>
      </c>
      <c r="C94" s="169">
        <v>6545525.7199999997</v>
      </c>
      <c r="D94" s="45"/>
      <c r="E94" s="45"/>
      <c r="I94" s="121"/>
      <c r="K94" s="121"/>
      <c r="L94" s="249"/>
      <c r="M94" s="248"/>
      <c r="O94" s="253"/>
    </row>
    <row r="95" spans="1:15" s="9" customFormat="1">
      <c r="A95" s="1"/>
      <c r="B95" s="297" t="s">
        <v>90</v>
      </c>
      <c r="C95" s="169">
        <v>3563197.05</v>
      </c>
      <c r="D95" s="45"/>
      <c r="E95" s="45"/>
      <c r="I95" s="121"/>
      <c r="K95" s="121"/>
      <c r="L95" s="249"/>
      <c r="M95" s="248"/>
      <c r="O95" s="253"/>
    </row>
    <row r="96" spans="1:15" s="9" customFormat="1">
      <c r="A96" s="1"/>
      <c r="B96" s="297" t="s">
        <v>91</v>
      </c>
      <c r="C96" s="169">
        <v>1160485.67</v>
      </c>
      <c r="D96" s="45"/>
      <c r="E96" s="45"/>
      <c r="I96" s="121"/>
      <c r="K96" s="121"/>
      <c r="L96" s="249"/>
      <c r="M96" s="248"/>
      <c r="O96" s="253"/>
    </row>
    <row r="97" spans="1:15" s="9" customFormat="1">
      <c r="A97" s="1"/>
      <c r="B97" s="297" t="s">
        <v>92</v>
      </c>
      <c r="C97" s="169">
        <v>5360666.67</v>
      </c>
      <c r="D97" s="45"/>
      <c r="E97" s="45"/>
      <c r="I97" s="121"/>
      <c r="K97" s="121"/>
      <c r="L97" s="249"/>
      <c r="M97" s="248"/>
      <c r="O97" s="253"/>
    </row>
    <row r="98" spans="1:15" s="9" customFormat="1">
      <c r="A98" s="1"/>
      <c r="B98" s="297" t="s">
        <v>93</v>
      </c>
      <c r="C98" s="169">
        <v>15514583.33</v>
      </c>
      <c r="D98" s="45"/>
      <c r="E98" s="45"/>
      <c r="I98" s="121"/>
      <c r="K98" s="121"/>
      <c r="L98" s="249"/>
      <c r="M98" s="248"/>
      <c r="O98" s="253"/>
    </row>
    <row r="99" spans="1:15" s="9" customFormat="1">
      <c r="A99" s="1"/>
      <c r="B99" s="297" t="s">
        <v>94</v>
      </c>
      <c r="C99" s="169">
        <v>1766158.33</v>
      </c>
      <c r="D99" s="45"/>
      <c r="E99" s="45"/>
      <c r="I99" s="121"/>
      <c r="K99" s="121"/>
      <c r="L99" s="249"/>
      <c r="M99" s="248"/>
      <c r="O99" s="253"/>
    </row>
    <row r="100" spans="1:15" s="9" customFormat="1">
      <c r="A100" s="1"/>
      <c r="B100" s="297" t="s">
        <v>95</v>
      </c>
      <c r="C100" s="169">
        <v>3969681.25</v>
      </c>
      <c r="D100" s="45"/>
      <c r="E100" s="45"/>
      <c r="I100" s="121"/>
      <c r="K100" s="121"/>
      <c r="L100" s="249"/>
      <c r="M100" s="248"/>
      <c r="O100" s="253"/>
    </row>
    <row r="101" spans="1:15" s="9" customFormat="1">
      <c r="A101" s="1"/>
      <c r="B101" s="297" t="s">
        <v>96</v>
      </c>
      <c r="C101" s="169">
        <v>9267689.75</v>
      </c>
      <c r="D101" s="45"/>
      <c r="E101" s="45"/>
      <c r="I101" s="121"/>
      <c r="K101" s="121"/>
      <c r="L101" s="249"/>
      <c r="M101" s="248"/>
      <c r="O101" s="253"/>
    </row>
    <row r="102" spans="1:15" s="9" customFormat="1">
      <c r="A102" s="1"/>
      <c r="B102" s="161"/>
      <c r="C102" s="50"/>
      <c r="D102" s="45"/>
      <c r="E102" s="45"/>
      <c r="I102" s="121"/>
      <c r="K102" s="121"/>
      <c r="L102" s="249"/>
      <c r="M102" s="248"/>
      <c r="O102" s="253"/>
    </row>
    <row r="103" spans="1:15" s="9" customFormat="1">
      <c r="A103" s="1"/>
      <c r="B103" s="159"/>
      <c r="C103" s="45"/>
      <c r="D103" s="45"/>
      <c r="E103" s="45"/>
      <c r="I103" s="121"/>
      <c r="K103" s="121"/>
      <c r="L103" s="249"/>
      <c r="M103" s="248"/>
      <c r="O103" s="253"/>
    </row>
    <row r="104" spans="1:15" s="9" customFormat="1">
      <c r="A104" s="1"/>
      <c r="B104" s="470" t="s">
        <v>97</v>
      </c>
      <c r="C104" s="471"/>
      <c r="D104" s="471"/>
      <c r="E104" s="471"/>
      <c r="I104" s="121"/>
      <c r="K104" s="121"/>
      <c r="L104" s="249"/>
      <c r="M104" s="248"/>
      <c r="O104" s="253"/>
    </row>
    <row r="105" spans="1:15" s="9" customFormat="1">
      <c r="A105" s="1"/>
      <c r="B105" s="154" t="s">
        <v>2</v>
      </c>
      <c r="C105" s="154" t="s">
        <v>88</v>
      </c>
      <c r="D105" s="45"/>
      <c r="E105" s="45"/>
      <c r="I105" s="121"/>
      <c r="K105" s="121"/>
      <c r="L105" s="249"/>
      <c r="M105" s="248"/>
      <c r="O105" s="253"/>
    </row>
    <row r="106" spans="1:15" s="9" customFormat="1">
      <c r="A106" s="1"/>
      <c r="B106" s="472" t="s">
        <v>233</v>
      </c>
      <c r="C106" s="472"/>
      <c r="D106" s="160"/>
      <c r="E106" s="45"/>
      <c r="I106" s="121"/>
      <c r="K106" s="121"/>
      <c r="L106" s="249"/>
      <c r="M106" s="248"/>
      <c r="O106" s="253"/>
    </row>
    <row r="107" spans="1:15" s="9" customFormat="1">
      <c r="A107" s="1"/>
      <c r="B107" s="298" t="s">
        <v>234</v>
      </c>
      <c r="C107" s="5">
        <f>SUM(C108:C114)</f>
        <v>45817083.329999998</v>
      </c>
      <c r="D107" s="45"/>
      <c r="E107" s="45"/>
      <c r="I107" s="121"/>
      <c r="K107" s="121"/>
      <c r="L107" s="249"/>
      <c r="M107" s="248"/>
      <c r="O107" s="253"/>
    </row>
    <row r="108" spans="1:15" s="9" customFormat="1">
      <c r="A108" s="1"/>
      <c r="B108" s="298" t="s">
        <v>98</v>
      </c>
      <c r="C108" s="169">
        <v>36420000</v>
      </c>
      <c r="D108" s="45"/>
      <c r="E108" s="45"/>
      <c r="I108" s="121"/>
      <c r="K108" s="121"/>
      <c r="L108" s="249"/>
      <c r="M108" s="248"/>
      <c r="O108" s="253"/>
    </row>
    <row r="109" spans="1:15" s="9" customFormat="1">
      <c r="A109" s="1"/>
      <c r="B109" s="298" t="s">
        <v>209</v>
      </c>
      <c r="C109" s="169">
        <v>8333.33</v>
      </c>
      <c r="D109" s="45"/>
      <c r="E109" s="45"/>
      <c r="I109" s="121"/>
      <c r="K109" s="121"/>
      <c r="L109" s="249"/>
      <c r="M109" s="248"/>
      <c r="O109" s="253"/>
    </row>
    <row r="110" spans="1:15" s="9" customFormat="1">
      <c r="A110" s="1"/>
      <c r="B110" s="298" t="s">
        <v>102</v>
      </c>
      <c r="C110" s="169">
        <v>300416.67</v>
      </c>
      <c r="D110" s="45"/>
      <c r="E110" s="45"/>
      <c r="I110" s="121"/>
      <c r="K110" s="121"/>
      <c r="L110" s="249"/>
      <c r="M110" s="248"/>
      <c r="O110" s="253"/>
    </row>
    <row r="111" spans="1:15" s="9" customFormat="1">
      <c r="A111" s="1"/>
      <c r="B111" s="298" t="s">
        <v>100</v>
      </c>
      <c r="C111" s="169">
        <v>3316666.67</v>
      </c>
      <c r="D111" s="45"/>
      <c r="E111" s="45"/>
      <c r="I111" s="121"/>
      <c r="K111" s="121"/>
      <c r="L111" s="249"/>
      <c r="M111" s="248"/>
      <c r="O111" s="253"/>
    </row>
    <row r="112" spans="1:15" s="9" customFormat="1">
      <c r="A112" s="1"/>
      <c r="B112" s="298" t="s">
        <v>99</v>
      </c>
      <c r="C112" s="169">
        <v>1253333.33</v>
      </c>
      <c r="D112" s="45"/>
      <c r="E112" s="45"/>
      <c r="I112" s="121"/>
      <c r="K112" s="121"/>
      <c r="L112" s="249"/>
      <c r="M112" s="248"/>
      <c r="O112" s="253"/>
    </row>
    <row r="113" spans="1:15" s="9" customFormat="1">
      <c r="A113" s="1"/>
      <c r="B113" s="298" t="s">
        <v>101</v>
      </c>
      <c r="C113" s="169">
        <v>458333.33</v>
      </c>
      <c r="D113" s="45"/>
      <c r="E113" s="45"/>
      <c r="I113" s="121"/>
      <c r="K113" s="121"/>
      <c r="L113" s="249"/>
      <c r="M113" s="248"/>
      <c r="O113" s="253"/>
    </row>
    <row r="114" spans="1:15" s="9" customFormat="1">
      <c r="A114" s="1"/>
      <c r="B114" s="298" t="s">
        <v>103</v>
      </c>
      <c r="C114" s="169">
        <v>4060000</v>
      </c>
      <c r="D114" s="45"/>
      <c r="E114" s="45"/>
      <c r="I114" s="121"/>
      <c r="K114" s="121"/>
      <c r="L114" s="249"/>
      <c r="M114" s="248"/>
      <c r="O114" s="253"/>
    </row>
    <row r="115" spans="1:15" s="9" customFormat="1">
      <c r="A115" s="1"/>
      <c r="B115" s="159"/>
      <c r="C115" s="45"/>
      <c r="D115" s="45"/>
      <c r="E115" s="45"/>
      <c r="I115" s="121"/>
      <c r="K115" s="121"/>
      <c r="L115" s="249"/>
      <c r="M115" s="248"/>
      <c r="O115" s="253"/>
    </row>
    <row r="116" spans="1:15" s="9" customFormat="1">
      <c r="A116" s="1"/>
      <c r="B116" s="470" t="s">
        <v>104</v>
      </c>
      <c r="C116" s="471"/>
      <c r="D116" s="471"/>
      <c r="E116" s="471"/>
      <c r="I116" s="121"/>
      <c r="K116" s="121"/>
      <c r="L116" s="249"/>
      <c r="M116" s="248"/>
      <c r="O116" s="253"/>
    </row>
    <row r="117" spans="1:15" s="9" customFormat="1">
      <c r="A117" s="1"/>
      <c r="B117" s="154" t="s">
        <v>2</v>
      </c>
      <c r="C117" s="154" t="s">
        <v>88</v>
      </c>
      <c r="D117" s="45"/>
      <c r="E117" s="45"/>
      <c r="I117" s="121"/>
      <c r="K117" s="121"/>
      <c r="L117" s="249"/>
      <c r="M117" s="248"/>
      <c r="O117" s="253"/>
    </row>
    <row r="118" spans="1:15" s="9" customFormat="1">
      <c r="A118" s="1"/>
      <c r="B118" s="298" t="s">
        <v>235</v>
      </c>
      <c r="C118" s="169">
        <v>4052592</v>
      </c>
      <c r="D118" s="45"/>
      <c r="E118" s="45"/>
      <c r="I118" s="121"/>
      <c r="K118" s="121"/>
      <c r="L118" s="249"/>
      <c r="M118" s="248"/>
      <c r="O118" s="253"/>
    </row>
    <row r="119" spans="1:15" s="9" customFormat="1">
      <c r="A119" s="1"/>
      <c r="B119" s="298" t="s">
        <v>236</v>
      </c>
      <c r="C119" s="169">
        <v>2419625.1800000002</v>
      </c>
      <c r="D119" s="45"/>
      <c r="E119" s="45"/>
      <c r="I119" s="121"/>
      <c r="K119" s="121"/>
      <c r="L119" s="249"/>
      <c r="M119" s="248"/>
      <c r="O119" s="253"/>
    </row>
    <row r="120" spans="1:15" s="9" customFormat="1">
      <c r="A120" s="1"/>
      <c r="B120" s="298" t="s">
        <v>237</v>
      </c>
      <c r="C120" s="169">
        <v>6945800</v>
      </c>
      <c r="D120" s="45"/>
      <c r="E120" s="45"/>
      <c r="I120" s="121"/>
      <c r="K120" s="121"/>
      <c r="L120" s="249"/>
      <c r="M120" s="248"/>
      <c r="O120" s="253"/>
    </row>
    <row r="121" spans="1:15" s="9" customFormat="1">
      <c r="A121" s="1"/>
      <c r="B121" s="298" t="s">
        <v>238</v>
      </c>
      <c r="C121" s="170">
        <v>0</v>
      </c>
      <c r="D121" s="45"/>
      <c r="E121" s="45"/>
      <c r="I121" s="121"/>
      <c r="K121" s="121"/>
      <c r="L121" s="249"/>
      <c r="M121" s="248"/>
      <c r="O121" s="253"/>
    </row>
    <row r="122" spans="1:15" s="9" customFormat="1">
      <c r="A122" s="1"/>
      <c r="B122" s="298" t="s">
        <v>239</v>
      </c>
      <c r="C122" s="170">
        <v>0</v>
      </c>
      <c r="D122" s="45"/>
      <c r="E122" s="45"/>
      <c r="I122" s="121"/>
      <c r="K122" s="121"/>
      <c r="L122" s="249"/>
      <c r="M122" s="248"/>
      <c r="O122" s="253"/>
    </row>
    <row r="123" spans="1:15" s="9" customFormat="1">
      <c r="A123" s="1"/>
      <c r="B123" s="162" t="s">
        <v>190</v>
      </c>
      <c r="C123" s="5">
        <f>SUM(C118:C122)</f>
        <v>13418017.18</v>
      </c>
      <c r="D123" s="45"/>
      <c r="E123" s="45"/>
      <c r="I123" s="121"/>
      <c r="K123" s="121"/>
      <c r="L123" s="249"/>
      <c r="M123" s="248"/>
      <c r="O123" s="253"/>
    </row>
    <row r="124" spans="1:15" s="9" customFormat="1">
      <c r="A124" s="1"/>
      <c r="B124" s="163"/>
      <c r="C124" s="118"/>
      <c r="D124" s="45"/>
      <c r="E124" s="45"/>
      <c r="I124" s="121"/>
      <c r="K124" s="121"/>
      <c r="L124" s="249"/>
      <c r="M124" s="248"/>
      <c r="O124" s="253"/>
    </row>
    <row r="125" spans="1:15" s="9" customFormat="1">
      <c r="A125" s="1"/>
      <c r="B125" s="470" t="s">
        <v>105</v>
      </c>
      <c r="C125" s="471"/>
      <c r="D125" s="471"/>
      <c r="E125" s="471"/>
      <c r="I125" s="121"/>
      <c r="L125" s="249"/>
      <c r="M125" s="248"/>
      <c r="O125" s="253"/>
    </row>
    <row r="126" spans="1:15" s="9" customFormat="1">
      <c r="A126" s="1"/>
      <c r="B126" s="154" t="s">
        <v>2</v>
      </c>
      <c r="C126" s="164" t="s">
        <v>106</v>
      </c>
      <c r="D126" s="45"/>
      <c r="E126" s="45"/>
      <c r="I126" s="121"/>
      <c r="L126" s="249"/>
      <c r="M126" s="248"/>
      <c r="O126" s="253"/>
    </row>
    <row r="127" spans="1:15" s="9" customFormat="1" ht="25.5">
      <c r="A127" s="1"/>
      <c r="B127" s="225" t="s">
        <v>161</v>
      </c>
      <c r="C127" s="169">
        <v>3336000</v>
      </c>
      <c r="D127" s="45"/>
      <c r="E127" s="45"/>
      <c r="I127" s="121"/>
      <c r="L127" s="249"/>
      <c r="M127" s="248"/>
      <c r="O127" s="253"/>
    </row>
    <row r="128" spans="1:15" s="9" customFormat="1">
      <c r="A128" s="1"/>
      <c r="B128" s="225" t="s">
        <v>210</v>
      </c>
      <c r="C128" s="169">
        <v>10421551.199999999</v>
      </c>
      <c r="D128" s="45"/>
      <c r="E128" s="45"/>
      <c r="I128" s="121"/>
      <c r="L128" s="249"/>
      <c r="M128" s="248"/>
      <c r="O128" s="253"/>
    </row>
    <row r="129" spans="1:15" s="9" customFormat="1">
      <c r="A129" s="1"/>
      <c r="B129" s="226" t="s">
        <v>187</v>
      </c>
      <c r="C129" s="169">
        <v>2814628.93</v>
      </c>
      <c r="D129" s="45"/>
      <c r="E129" s="45"/>
      <c r="I129" s="121"/>
      <c r="L129" s="249"/>
      <c r="M129" s="248"/>
      <c r="O129" s="253"/>
    </row>
    <row r="130" spans="1:15" s="9" customFormat="1">
      <c r="A130" s="1"/>
      <c r="B130" s="226" t="s">
        <v>211</v>
      </c>
      <c r="C130" s="169">
        <v>385502.41</v>
      </c>
      <c r="D130" s="45"/>
      <c r="E130" s="45"/>
      <c r="I130" s="121"/>
      <c r="L130" s="249"/>
      <c r="M130" s="248"/>
      <c r="O130" s="253"/>
    </row>
    <row r="131" spans="1:15" s="9" customFormat="1">
      <c r="A131" s="1"/>
      <c r="B131" s="226" t="s">
        <v>212</v>
      </c>
      <c r="C131" s="169">
        <v>3000</v>
      </c>
      <c r="D131" s="45"/>
      <c r="E131" s="45"/>
      <c r="I131" s="121"/>
      <c r="L131" s="249"/>
      <c r="M131" s="248"/>
      <c r="O131" s="253"/>
    </row>
    <row r="132" spans="1:15" s="9" customFormat="1">
      <c r="A132" s="1"/>
      <c r="B132" s="226" t="s">
        <v>86</v>
      </c>
      <c r="C132" s="170">
        <v>0</v>
      </c>
      <c r="D132" s="45"/>
      <c r="E132" s="45"/>
      <c r="I132" s="121"/>
      <c r="L132" s="249"/>
      <c r="M132" s="248"/>
      <c r="O132" s="253"/>
    </row>
    <row r="133" spans="1:15" s="9" customFormat="1">
      <c r="A133" s="1"/>
      <c r="B133" s="226" t="s">
        <v>213</v>
      </c>
      <c r="C133" s="128">
        <v>1275000</v>
      </c>
      <c r="D133" s="45"/>
      <c r="E133" s="45"/>
      <c r="I133" s="121"/>
      <c r="L133" s="249"/>
      <c r="M133" s="248"/>
      <c r="O133" s="253"/>
    </row>
    <row r="134" spans="1:15" s="9" customFormat="1">
      <c r="A134" s="1"/>
      <c r="B134" s="165" t="s">
        <v>191</v>
      </c>
      <c r="C134" s="166">
        <f>SUM(C127:C133)</f>
        <v>18235682.539999999</v>
      </c>
      <c r="D134" s="45"/>
      <c r="E134" s="45"/>
      <c r="I134" s="121"/>
      <c r="L134" s="249"/>
      <c r="M134" s="248"/>
      <c r="O134" s="253"/>
    </row>
    <row r="135" spans="1:15" s="9" customFormat="1">
      <c r="A135" s="1"/>
      <c r="B135" s="8"/>
      <c r="C135" s="1"/>
      <c r="D135" s="1"/>
      <c r="E135" s="1"/>
      <c r="K135" s="121"/>
      <c r="L135" s="121"/>
      <c r="M135" s="121"/>
    </row>
    <row r="136" spans="1:15" s="9" customFormat="1">
      <c r="A136" s="1"/>
      <c r="B136" s="8"/>
      <c r="C136" s="1"/>
      <c r="D136" s="1"/>
      <c r="E136" s="1"/>
      <c r="K136" s="121"/>
      <c r="L136" s="121"/>
      <c r="M136" s="121"/>
    </row>
    <row r="137" spans="1:15" s="9" customFormat="1">
      <c r="A137" s="1"/>
      <c r="B137" s="8"/>
      <c r="C137" s="1"/>
      <c r="D137" s="1"/>
      <c r="E137" s="1"/>
      <c r="K137" s="121"/>
      <c r="L137" s="121"/>
      <c r="M137" s="121"/>
    </row>
    <row r="138" spans="1:15" s="9" customFormat="1">
      <c r="A138" s="1"/>
      <c r="B138" s="8"/>
      <c r="C138" s="1"/>
      <c r="D138" s="1"/>
      <c r="E138" s="1"/>
      <c r="K138" s="121"/>
      <c r="L138" s="121"/>
      <c r="M138" s="121"/>
    </row>
    <row r="139" spans="1:15" s="174" customFormat="1" ht="12.75" customHeight="1">
      <c r="B139" s="175" t="s">
        <v>244</v>
      </c>
      <c r="C139" s="467" t="s">
        <v>295</v>
      </c>
      <c r="D139" s="467" t="s">
        <v>295</v>
      </c>
      <c r="E139" s="467" t="s">
        <v>296</v>
      </c>
      <c r="F139" s="467" t="s">
        <v>296</v>
      </c>
      <c r="G139" s="467" t="s">
        <v>296</v>
      </c>
    </row>
    <row r="140" spans="1:15" s="176" customFormat="1" ht="14.25">
      <c r="B140" s="175" t="s">
        <v>163</v>
      </c>
      <c r="C140" s="498" t="s">
        <v>158</v>
      </c>
      <c r="D140" s="498"/>
      <c r="E140" s="498" t="s">
        <v>159</v>
      </c>
      <c r="F140" s="498"/>
      <c r="G140" s="498"/>
    </row>
    <row r="141" spans="1:15" s="174" customFormat="1" ht="14.25">
      <c r="B141" s="175" t="s">
        <v>107</v>
      </c>
      <c r="C141" s="499" t="s">
        <v>108</v>
      </c>
      <c r="D141" s="499"/>
      <c r="E141" s="499" t="s">
        <v>109</v>
      </c>
      <c r="F141" s="499"/>
      <c r="G141" s="499"/>
    </row>
    <row r="142" spans="1:15" s="174" customFormat="1" ht="14.25">
      <c r="B142" s="175" t="s">
        <v>110</v>
      </c>
      <c r="C142" s="499" t="s">
        <v>111</v>
      </c>
      <c r="D142" s="499"/>
      <c r="E142" s="499" t="s">
        <v>112</v>
      </c>
      <c r="F142" s="499"/>
      <c r="G142" s="499"/>
    </row>
    <row r="143" spans="1:15" s="171" customFormat="1">
      <c r="B143" s="177"/>
      <c r="H143" s="178"/>
    </row>
  </sheetData>
  <mergeCells count="28">
    <mergeCell ref="B104:E104"/>
    <mergeCell ref="B1:E1"/>
    <mergeCell ref="B2:E2"/>
    <mergeCell ref="B3:E3"/>
    <mergeCell ref="B4:D4"/>
    <mergeCell ref="B5:E5"/>
    <mergeCell ref="C142:D142"/>
    <mergeCell ref="E142:G142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5:E125"/>
    <mergeCell ref="B65:E65"/>
    <mergeCell ref="B73:E73"/>
    <mergeCell ref="B90:E90"/>
    <mergeCell ref="B92:C92"/>
    <mergeCell ref="C139:D139"/>
    <mergeCell ref="E139:G139"/>
    <mergeCell ref="C140:D140"/>
    <mergeCell ref="E140:G140"/>
    <mergeCell ref="C141:D141"/>
    <mergeCell ref="E141:G141"/>
  </mergeCells>
  <pageMargins left="0.23622047244094491" right="0.27559055118110237" top="0.53" bottom="0.43" header="0.47244094488188981" footer="0.19685039370078741"/>
  <pageSetup paperSize="5" scale="70" orientation="landscape" blackAndWhite="1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O143"/>
  <sheetViews>
    <sheetView showGridLines="0" zoomScale="80" zoomScaleNormal="80" workbookViewId="0">
      <pane xSplit="2" ySplit="10" topLeftCell="C20" activePane="bottomRight" state="frozen"/>
      <selection pane="topRight" activeCell="C1" sqref="C1"/>
      <selection pane="bottomLeft" activeCell="A11" sqref="A11"/>
      <selection pane="bottomRight" activeCell="A56" sqref="A56:C56"/>
    </sheetView>
  </sheetViews>
  <sheetFormatPr defaultRowHeight="12.75"/>
  <cols>
    <col min="1" max="1" width="8" style="1" customWidth="1"/>
    <col min="2" max="2" width="37.375" style="1" customWidth="1"/>
    <col min="3" max="3" width="24" style="1" bestFit="1" customWidth="1"/>
    <col min="4" max="4" width="17" style="1" bestFit="1" customWidth="1"/>
    <col min="5" max="5" width="18.5" style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7.125" style="1" bestFit="1" customWidth="1"/>
    <col min="10" max="10" width="16.125" style="1" bestFit="1" customWidth="1"/>
    <col min="11" max="11" width="15.125" style="45" bestFit="1" customWidth="1"/>
    <col min="12" max="12" width="20.125" style="45" bestFit="1" customWidth="1"/>
    <col min="13" max="13" width="15.875" style="45" bestFit="1" customWidth="1"/>
    <col min="14" max="16384" width="9" style="1"/>
  </cols>
  <sheetData>
    <row r="1" spans="1:13" ht="12.75" customHeight="1">
      <c r="B1" s="476" t="s">
        <v>139</v>
      </c>
      <c r="C1" s="476"/>
      <c r="D1" s="476"/>
      <c r="E1" s="476"/>
      <c r="F1" s="9" t="s">
        <v>259</v>
      </c>
      <c r="G1" s="116" t="s">
        <v>171</v>
      </c>
      <c r="I1" s="105" t="s">
        <v>170</v>
      </c>
    </row>
    <row r="2" spans="1:13">
      <c r="B2" s="476" t="s">
        <v>115</v>
      </c>
      <c r="C2" s="476"/>
      <c r="D2" s="476"/>
      <c r="E2" s="476"/>
      <c r="F2" s="9" t="s">
        <v>260</v>
      </c>
      <c r="G2" s="9" t="s">
        <v>178</v>
      </c>
      <c r="I2" s="104" t="s">
        <v>289</v>
      </c>
    </row>
    <row r="3" spans="1:13" ht="12.75" customHeight="1">
      <c r="B3" s="476" t="s">
        <v>1875</v>
      </c>
      <c r="C3" s="476"/>
      <c r="D3" s="476"/>
      <c r="E3" s="476"/>
      <c r="F3" s="9" t="s">
        <v>261</v>
      </c>
      <c r="G3" s="9" t="s">
        <v>203</v>
      </c>
    </row>
    <row r="4" spans="1:13">
      <c r="B4" s="476"/>
      <c r="C4" s="476"/>
      <c r="D4" s="476"/>
      <c r="E4" s="9"/>
      <c r="F4" s="9" t="s">
        <v>262</v>
      </c>
      <c r="G4" s="9" t="s">
        <v>1872</v>
      </c>
    </row>
    <row r="5" spans="1:13" ht="12.75" customHeight="1">
      <c r="B5" s="477" t="s">
        <v>220</v>
      </c>
      <c r="C5" s="478"/>
      <c r="D5" s="478"/>
      <c r="E5" s="478"/>
    </row>
    <row r="6" spans="1:13" s="179" customFormat="1">
      <c r="A6" s="11" t="s">
        <v>121</v>
      </c>
      <c r="B6" s="494" t="s">
        <v>2</v>
      </c>
      <c r="C6" s="150" t="s">
        <v>222</v>
      </c>
      <c r="D6" s="12" t="s">
        <v>223</v>
      </c>
      <c r="E6" s="180" t="s">
        <v>122</v>
      </c>
      <c r="F6" s="487" t="s">
        <v>297</v>
      </c>
      <c r="G6" s="488"/>
      <c r="H6" s="235" t="s">
        <v>123</v>
      </c>
      <c r="I6" s="13" t="s">
        <v>124</v>
      </c>
      <c r="J6" s="14" t="s">
        <v>125</v>
      </c>
      <c r="K6" s="122" t="s">
        <v>122</v>
      </c>
      <c r="L6" s="123" t="s">
        <v>126</v>
      </c>
      <c r="M6" s="123" t="s">
        <v>126</v>
      </c>
    </row>
    <row r="7" spans="1:13" s="179" customFormat="1">
      <c r="A7" s="16" t="s">
        <v>2</v>
      </c>
      <c r="B7" s="495"/>
      <c r="C7" s="151" t="s">
        <v>3</v>
      </c>
      <c r="D7" s="17" t="s">
        <v>4</v>
      </c>
      <c r="E7" s="18" t="s">
        <v>224</v>
      </c>
      <c r="F7" s="492" t="s">
        <v>170</v>
      </c>
      <c r="G7" s="493"/>
      <c r="H7" s="236" t="s">
        <v>127</v>
      </c>
      <c r="I7" s="239" t="s">
        <v>1876</v>
      </c>
      <c r="J7" s="19" t="s">
        <v>1877</v>
      </c>
      <c r="K7" s="124" t="s">
        <v>125</v>
      </c>
      <c r="L7" s="125" t="s">
        <v>128</v>
      </c>
      <c r="M7" s="125" t="s">
        <v>129</v>
      </c>
    </row>
    <row r="8" spans="1:13" s="179" customFormat="1">
      <c r="A8" s="16"/>
      <c r="B8" s="495"/>
      <c r="C8" s="152" t="s">
        <v>221</v>
      </c>
      <c r="D8" s="112" t="s">
        <v>294</v>
      </c>
      <c r="E8" s="181" t="s">
        <v>225</v>
      </c>
      <c r="F8" s="67" t="s">
        <v>151</v>
      </c>
      <c r="G8" s="67" t="s">
        <v>150</v>
      </c>
      <c r="H8" s="236">
        <v>2564</v>
      </c>
      <c r="I8" s="20"/>
      <c r="J8" s="19"/>
      <c r="K8" s="124"/>
      <c r="L8" s="125" t="s">
        <v>130</v>
      </c>
      <c r="M8" s="125" t="s">
        <v>130</v>
      </c>
    </row>
    <row r="9" spans="1:13" s="179" customFormat="1">
      <c r="A9" s="21"/>
      <c r="B9" s="496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26" t="s">
        <v>136</v>
      </c>
      <c r="L9" s="127" t="s">
        <v>137</v>
      </c>
      <c r="M9" s="127" t="s">
        <v>138</v>
      </c>
    </row>
    <row r="10" spans="1:13">
      <c r="A10" s="481" t="s">
        <v>5</v>
      </c>
      <c r="B10" s="482"/>
      <c r="C10" s="482"/>
      <c r="D10" s="482"/>
      <c r="E10" s="482"/>
      <c r="F10" s="482"/>
      <c r="G10" s="482"/>
      <c r="H10" s="482"/>
      <c r="I10" s="482"/>
      <c r="J10" s="482"/>
      <c r="K10" s="482"/>
      <c r="L10" s="482"/>
      <c r="M10" s="483"/>
    </row>
    <row r="11" spans="1:13">
      <c r="A11" s="2" t="s">
        <v>6</v>
      </c>
      <c r="B11" s="85" t="s">
        <v>7</v>
      </c>
      <c r="C11" s="3">
        <v>75884574.549999997</v>
      </c>
      <c r="D11" s="3">
        <v>69057741.140000001</v>
      </c>
      <c r="E11" s="26">
        <f>D11-C11</f>
        <v>-6826833.4099999964</v>
      </c>
      <c r="F11" s="229">
        <v>58050237.74590911</v>
      </c>
      <c r="G11" s="230">
        <v>13801937.065678163</v>
      </c>
      <c r="H11" s="47">
        <v>1</v>
      </c>
      <c r="I11" s="242">
        <f>(D11/12)*11</f>
        <v>63302929.37833333</v>
      </c>
      <c r="J11" s="27">
        <f>'ผลการดำเนินงาน Planfin 64'!F6</f>
        <v>98550809.859999999</v>
      </c>
      <c r="K11" s="128">
        <f>J11-I11</f>
        <v>35247880.481666669</v>
      </c>
      <c r="L11" s="268">
        <f t="shared" ref="L11:L25" si="0">K11/I11</f>
        <v>0.55681278619834218</v>
      </c>
      <c r="M11" s="262">
        <f>(J11/D11)</f>
        <v>1.4270783873484802</v>
      </c>
    </row>
    <row r="12" spans="1:13">
      <c r="A12" s="2" t="s">
        <v>8</v>
      </c>
      <c r="B12" s="85" t="s">
        <v>9</v>
      </c>
      <c r="C12" s="3">
        <v>311550</v>
      </c>
      <c r="D12" s="3">
        <v>468000</v>
      </c>
      <c r="E12" s="26">
        <f t="shared" ref="E12:E22" si="1">D12-C12</f>
        <v>156450</v>
      </c>
      <c r="F12" s="229">
        <v>197039.60619834712</v>
      </c>
      <c r="G12" s="230">
        <v>136325.78505615331</v>
      </c>
      <c r="H12" s="47">
        <v>2</v>
      </c>
      <c r="I12" s="242">
        <f t="shared" ref="I12:I22" si="2">(D12/12)*11</f>
        <v>429000</v>
      </c>
      <c r="J12" s="27">
        <f>'ผลการดำเนินงาน Planfin 64'!F7</f>
        <v>444650</v>
      </c>
      <c r="K12" s="128">
        <f>J12-I12</f>
        <v>15650</v>
      </c>
      <c r="L12" s="268">
        <f t="shared" si="0"/>
        <v>3.6480186480186479E-2</v>
      </c>
      <c r="M12" s="262">
        <f t="shared" ref="M12:M25" si="3">(J12/D12)</f>
        <v>0.95010683760683756</v>
      </c>
    </row>
    <row r="13" spans="1:13">
      <c r="A13" s="2" t="s">
        <v>10</v>
      </c>
      <c r="B13" s="85" t="s">
        <v>11</v>
      </c>
      <c r="C13" s="3">
        <v>9758.2000000000007</v>
      </c>
      <c r="D13" s="3">
        <v>35463.5</v>
      </c>
      <c r="E13" s="26">
        <f t="shared" si="1"/>
        <v>25705.3</v>
      </c>
      <c r="F13" s="229">
        <v>94972.47698347109</v>
      </c>
      <c r="G13" s="230">
        <v>137871.80226242874</v>
      </c>
      <c r="H13" s="47">
        <v>0</v>
      </c>
      <c r="I13" s="242">
        <f t="shared" si="2"/>
        <v>32508.208333333332</v>
      </c>
      <c r="J13" s="27">
        <f>'ผลการดำเนินงาน Planfin 64'!F8</f>
        <v>64543</v>
      </c>
      <c r="K13" s="128">
        <f t="shared" ref="K13:K25" si="4">J13-I13</f>
        <v>32034.791666666668</v>
      </c>
      <c r="L13" s="268">
        <f t="shared" si="0"/>
        <v>0.98543701142147444</v>
      </c>
      <c r="M13" s="262">
        <f t="shared" si="3"/>
        <v>1.8199839271363514</v>
      </c>
    </row>
    <row r="14" spans="1:13">
      <c r="A14" s="2" t="s">
        <v>12</v>
      </c>
      <c r="B14" s="85" t="s">
        <v>13</v>
      </c>
      <c r="C14" s="3">
        <v>804982.84</v>
      </c>
      <c r="D14" s="3">
        <v>821432.46</v>
      </c>
      <c r="E14" s="26">
        <f t="shared" si="1"/>
        <v>16449.619999999995</v>
      </c>
      <c r="F14" s="229">
        <v>1180319.4323966943</v>
      </c>
      <c r="G14" s="230">
        <v>975648.63570768619</v>
      </c>
      <c r="H14" s="47">
        <v>0</v>
      </c>
      <c r="I14" s="242">
        <f t="shared" si="2"/>
        <v>752979.755</v>
      </c>
      <c r="J14" s="27">
        <f>'ผลการดำเนินงาน Planfin 64'!F9</f>
        <v>784075.52</v>
      </c>
      <c r="K14" s="128">
        <f t="shared" si="4"/>
        <v>31095.765000000014</v>
      </c>
      <c r="L14" s="268">
        <f t="shared" si="0"/>
        <v>4.1296946954437058E-2</v>
      </c>
      <c r="M14" s="262">
        <f t="shared" si="3"/>
        <v>0.95452220137490074</v>
      </c>
    </row>
    <row r="15" spans="1:13">
      <c r="A15" s="2" t="s">
        <v>14</v>
      </c>
      <c r="B15" s="85" t="s">
        <v>15</v>
      </c>
      <c r="C15" s="3">
        <v>4448581.18</v>
      </c>
      <c r="D15" s="3">
        <v>5300651.08</v>
      </c>
      <c r="E15" s="26">
        <f t="shared" si="1"/>
        <v>852069.90000000037</v>
      </c>
      <c r="F15" s="229">
        <v>7678781.0759917405</v>
      </c>
      <c r="G15" s="230">
        <v>5941193.2343913652</v>
      </c>
      <c r="H15" s="47">
        <v>0</v>
      </c>
      <c r="I15" s="242">
        <f t="shared" si="2"/>
        <v>4858930.1566666663</v>
      </c>
      <c r="J15" s="27">
        <f>'ผลการดำเนินงาน Planfin 64'!F10</f>
        <v>4486203.8100000005</v>
      </c>
      <c r="K15" s="128">
        <f t="shared" si="4"/>
        <v>-372726.34666666575</v>
      </c>
      <c r="L15" s="268">
        <f t="shared" si="0"/>
        <v>-7.6709550178503547E-2</v>
      </c>
      <c r="M15" s="262">
        <f t="shared" si="3"/>
        <v>0.84634957900303831</v>
      </c>
    </row>
    <row r="16" spans="1:13">
      <c r="A16" s="2" t="s">
        <v>16</v>
      </c>
      <c r="B16" s="85" t="s">
        <v>17</v>
      </c>
      <c r="C16" s="3">
        <v>2676011.0299999998</v>
      </c>
      <c r="D16" s="3">
        <v>2204841.31</v>
      </c>
      <c r="E16" s="26">
        <f t="shared" si="1"/>
        <v>-471169.71999999974</v>
      </c>
      <c r="F16" s="229">
        <v>2465514.4777272716</v>
      </c>
      <c r="G16" s="230">
        <v>2889426.5565645737</v>
      </c>
      <c r="H16" s="47">
        <v>0</v>
      </c>
      <c r="I16" s="242">
        <f t="shared" si="2"/>
        <v>2021104.5341666669</v>
      </c>
      <c r="J16" s="27">
        <f>'ผลการดำเนินงาน Planfin 64'!F11</f>
        <v>4325876.32</v>
      </c>
      <c r="K16" s="128">
        <f t="shared" si="4"/>
        <v>2304771.7858333336</v>
      </c>
      <c r="L16" s="268">
        <f t="shared" si="0"/>
        <v>1.1403525878406022</v>
      </c>
      <c r="M16" s="262">
        <f t="shared" si="3"/>
        <v>1.9619898721872189</v>
      </c>
    </row>
    <row r="17" spans="1:13">
      <c r="A17" s="2" t="s">
        <v>18</v>
      </c>
      <c r="B17" s="85" t="s">
        <v>19</v>
      </c>
      <c r="C17" s="3">
        <v>1323728.26</v>
      </c>
      <c r="D17" s="3">
        <v>1900000</v>
      </c>
      <c r="E17" s="26">
        <f t="shared" si="1"/>
        <v>576271.74</v>
      </c>
      <c r="F17" s="229">
        <v>863095.16338842991</v>
      </c>
      <c r="G17" s="230">
        <v>1960164.6720372168</v>
      </c>
      <c r="H17" s="47">
        <v>1</v>
      </c>
      <c r="I17" s="242">
        <f t="shared" si="2"/>
        <v>1741666.6666666667</v>
      </c>
      <c r="J17" s="27">
        <f>'ผลการดำเนินงาน Planfin 64'!F12</f>
        <v>2627245.4</v>
      </c>
      <c r="K17" s="128">
        <f t="shared" si="4"/>
        <v>885578.73333333316</v>
      </c>
      <c r="L17" s="268">
        <f t="shared" si="0"/>
        <v>0.50846625837320558</v>
      </c>
      <c r="M17" s="262">
        <f t="shared" si="3"/>
        <v>1.3827607368421053</v>
      </c>
    </row>
    <row r="18" spans="1:13">
      <c r="A18" s="2" t="s">
        <v>20</v>
      </c>
      <c r="B18" s="85" t="s">
        <v>21</v>
      </c>
      <c r="C18" s="3">
        <v>11186586.51</v>
      </c>
      <c r="D18" s="3">
        <v>11619972.32</v>
      </c>
      <c r="E18" s="26">
        <f t="shared" si="1"/>
        <v>433385.81000000052</v>
      </c>
      <c r="F18" s="229">
        <v>6805269.7761157053</v>
      </c>
      <c r="G18" s="230">
        <v>6307290.9518767782</v>
      </c>
      <c r="H18" s="47">
        <v>1</v>
      </c>
      <c r="I18" s="242">
        <f t="shared" si="2"/>
        <v>10651641.293333335</v>
      </c>
      <c r="J18" s="27">
        <f>'ผลการดำเนินงาน Planfin 64'!F13</f>
        <v>17491122.890000001</v>
      </c>
      <c r="K18" s="128">
        <f t="shared" si="4"/>
        <v>6839481.5966666657</v>
      </c>
      <c r="L18" s="268">
        <f t="shared" si="0"/>
        <v>0.64210588850258887</v>
      </c>
      <c r="M18" s="262">
        <f t="shared" si="3"/>
        <v>1.5052637311273733</v>
      </c>
    </row>
    <row r="19" spans="1:13">
      <c r="A19" s="2" t="s">
        <v>22</v>
      </c>
      <c r="B19" s="85" t="s">
        <v>23</v>
      </c>
      <c r="C19" s="3">
        <v>48160209.420000002</v>
      </c>
      <c r="D19" s="3">
        <v>51952530.719999999</v>
      </c>
      <c r="E19" s="26">
        <f t="shared" si="1"/>
        <v>3792321.299999997</v>
      </c>
      <c r="F19" s="229">
        <v>41566469.104628108</v>
      </c>
      <c r="G19" s="230">
        <v>10773688.786102358</v>
      </c>
      <c r="H19" s="47">
        <v>1</v>
      </c>
      <c r="I19" s="242">
        <f t="shared" si="2"/>
        <v>47623153.159999996</v>
      </c>
      <c r="J19" s="27">
        <f>'ผลการดำเนินงาน Planfin 64'!F14</f>
        <v>46488483.530000001</v>
      </c>
      <c r="K19" s="128">
        <f t="shared" si="4"/>
        <v>-1134669.6299999952</v>
      </c>
      <c r="L19" s="268">
        <f t="shared" si="0"/>
        <v>-2.3826008038313508E-2</v>
      </c>
      <c r="M19" s="262">
        <f t="shared" si="3"/>
        <v>0.89482615929821252</v>
      </c>
    </row>
    <row r="20" spans="1:13">
      <c r="A20" s="2" t="s">
        <v>24</v>
      </c>
      <c r="B20" s="85" t="s">
        <v>25</v>
      </c>
      <c r="C20" s="3">
        <v>10023383.119999999</v>
      </c>
      <c r="D20" s="3">
        <v>10263295.09</v>
      </c>
      <c r="E20" s="26">
        <f t="shared" si="1"/>
        <v>239911.97000000067</v>
      </c>
      <c r="F20" s="229">
        <v>10805235.990950409</v>
      </c>
      <c r="G20" s="230">
        <v>8141397.6516122706</v>
      </c>
      <c r="H20" s="47">
        <v>0</v>
      </c>
      <c r="I20" s="242">
        <f t="shared" si="2"/>
        <v>9408020.4991666675</v>
      </c>
      <c r="J20" s="27">
        <f>'ผลการดำเนินงาน Planfin 64'!F15</f>
        <v>10319848.140000001</v>
      </c>
      <c r="K20" s="128">
        <f t="shared" si="4"/>
        <v>911827.64083333313</v>
      </c>
      <c r="L20" s="268">
        <f t="shared" si="0"/>
        <v>9.6920243840253106E-2</v>
      </c>
      <c r="M20" s="262">
        <f t="shared" si="3"/>
        <v>1.005510223520232</v>
      </c>
    </row>
    <row r="21" spans="1:13" s="9" customFormat="1">
      <c r="A21" s="142" t="s">
        <v>192</v>
      </c>
      <c r="B21" s="143" t="s">
        <v>193</v>
      </c>
      <c r="C21" s="3">
        <v>0</v>
      </c>
      <c r="D21" s="6">
        <v>0</v>
      </c>
      <c r="E21" s="26">
        <f t="shared" si="1"/>
        <v>0</v>
      </c>
      <c r="F21" s="229">
        <v>28922.097685950412</v>
      </c>
      <c r="G21" s="230">
        <v>441138.54254247795</v>
      </c>
      <c r="H21" s="47">
        <v>0</v>
      </c>
      <c r="I21" s="242">
        <f t="shared" si="2"/>
        <v>0</v>
      </c>
      <c r="J21" s="27">
        <f>'ผลการดำเนินงาน Planfin 64'!F16</f>
        <v>0</v>
      </c>
      <c r="K21" s="128">
        <f t="shared" si="4"/>
        <v>0</v>
      </c>
      <c r="L21" s="268" t="e">
        <f t="shared" si="0"/>
        <v>#DIV/0!</v>
      </c>
      <c r="M21" s="262" t="e">
        <f t="shared" si="3"/>
        <v>#DIV/0!</v>
      </c>
    </row>
    <row r="22" spans="1:13">
      <c r="A22" s="2" t="s">
        <v>26</v>
      </c>
      <c r="B22" s="85" t="s">
        <v>27</v>
      </c>
      <c r="C22" s="3">
        <v>4575608.7699999996</v>
      </c>
      <c r="D22" s="3">
        <v>13723062.34</v>
      </c>
      <c r="E22" s="26">
        <f t="shared" si="1"/>
        <v>9147453.5700000003</v>
      </c>
      <c r="F22" s="229">
        <v>4307666.1990495874</v>
      </c>
      <c r="G22" s="230">
        <v>5023604.6709272088</v>
      </c>
      <c r="H22" s="47">
        <v>2</v>
      </c>
      <c r="I22" s="242">
        <f t="shared" si="2"/>
        <v>12579473.811666667</v>
      </c>
      <c r="J22" s="27">
        <f>'ผลการดำเนินงาน Planfin 64'!F17</f>
        <v>4069062.34</v>
      </c>
      <c r="K22" s="128">
        <f t="shared" si="4"/>
        <v>-8510411.4716666676</v>
      </c>
      <c r="L22" s="268">
        <f t="shared" si="0"/>
        <v>-0.67653159417318387</v>
      </c>
      <c r="M22" s="262">
        <f t="shared" si="3"/>
        <v>0.29651270534124818</v>
      </c>
    </row>
    <row r="23" spans="1:13">
      <c r="A23" s="96" t="s">
        <v>28</v>
      </c>
      <c r="B23" s="58" t="s">
        <v>29</v>
      </c>
      <c r="C23" s="5">
        <f>SUM(C11:C22)</f>
        <v>159404973.88000003</v>
      </c>
      <c r="D23" s="5">
        <f>SUM(D11:D22)</f>
        <v>167346989.96000001</v>
      </c>
      <c r="E23" s="28">
        <f>D23-C23</f>
        <v>7942016.0799999833</v>
      </c>
      <c r="F23" s="231">
        <v>134043523.14702483</v>
      </c>
      <c r="G23" s="232">
        <v>56529688.354758687</v>
      </c>
      <c r="H23" s="48">
        <v>1</v>
      </c>
      <c r="I23" s="5">
        <f>SUM(I11:I22)</f>
        <v>153401407.46333334</v>
      </c>
      <c r="J23" s="31">
        <f>'ผลการดำเนินงาน Planfin 64'!F18</f>
        <v>189651920.80999997</v>
      </c>
      <c r="K23" s="29">
        <f t="shared" si="4"/>
        <v>36250513.346666634</v>
      </c>
      <c r="L23" s="272">
        <f t="shared" si="0"/>
        <v>0.23631147814162909</v>
      </c>
      <c r="M23" s="263">
        <f t="shared" si="3"/>
        <v>1.1332855216298265</v>
      </c>
    </row>
    <row r="24" spans="1:13" s="9" customFormat="1">
      <c r="A24" s="84" t="s">
        <v>188</v>
      </c>
      <c r="B24" s="77" t="s">
        <v>155</v>
      </c>
      <c r="C24" s="78">
        <f>C23-C22</f>
        <v>154829365.11000001</v>
      </c>
      <c r="D24" s="78">
        <f>D23-D22</f>
        <v>153623927.62</v>
      </c>
      <c r="E24" s="79">
        <f>D24-C24</f>
        <v>-1205437.4900000095</v>
      </c>
      <c r="F24" s="80"/>
      <c r="G24" s="81"/>
      <c r="H24" s="82"/>
      <c r="I24" s="78">
        <f>I23-I22</f>
        <v>140821933.65166667</v>
      </c>
      <c r="J24" s="83">
        <f>'ผลการดำเนินงาน Planfin 64'!F19</f>
        <v>185582858.46999997</v>
      </c>
      <c r="K24" s="129">
        <f t="shared" si="4"/>
        <v>44760924.818333298</v>
      </c>
      <c r="L24" s="273">
        <f t="shared" si="0"/>
        <v>0.31785478055607952</v>
      </c>
      <c r="M24" s="264">
        <f t="shared" si="3"/>
        <v>1.2080335488430729</v>
      </c>
    </row>
    <row r="25" spans="1:13" ht="25.5">
      <c r="A25" s="182"/>
      <c r="B25" s="183" t="s">
        <v>217</v>
      </c>
      <c r="C25" s="184">
        <f>C24-C21</f>
        <v>154829365.11000001</v>
      </c>
      <c r="D25" s="184">
        <f>D24-D21</f>
        <v>153623927.62</v>
      </c>
      <c r="E25" s="185">
        <f>D25-C25</f>
        <v>-1205437.4900000095</v>
      </c>
      <c r="F25" s="184"/>
      <c r="G25" s="186"/>
      <c r="H25" s="187"/>
      <c r="I25" s="184">
        <f>I24-I21</f>
        <v>140821933.65166667</v>
      </c>
      <c r="J25" s="184">
        <f>J24-J21</f>
        <v>185582858.46999997</v>
      </c>
      <c r="K25" s="258">
        <f t="shared" si="4"/>
        <v>44760924.818333298</v>
      </c>
      <c r="L25" s="274">
        <f t="shared" si="0"/>
        <v>0.31785478055607952</v>
      </c>
      <c r="M25" s="275">
        <f t="shared" si="3"/>
        <v>1.2080335488430729</v>
      </c>
    </row>
    <row r="26" spans="1:13">
      <c r="A26" s="481" t="s">
        <v>30</v>
      </c>
      <c r="B26" s="482"/>
      <c r="C26" s="482"/>
      <c r="D26" s="482"/>
      <c r="E26" s="482"/>
      <c r="F26" s="482"/>
      <c r="G26" s="482"/>
      <c r="H26" s="482"/>
      <c r="I26" s="482"/>
      <c r="J26" s="482"/>
      <c r="K26" s="482"/>
      <c r="L26" s="482"/>
      <c r="M26" s="483"/>
    </row>
    <row r="27" spans="1:13">
      <c r="A27" s="2" t="s">
        <v>31</v>
      </c>
      <c r="B27" s="85" t="s">
        <v>32</v>
      </c>
      <c r="C27" s="3">
        <v>13115890.609999999</v>
      </c>
      <c r="D27" s="3">
        <v>11208793.48</v>
      </c>
      <c r="E27" s="26">
        <f t="shared" ref="E27:E42" si="5">D27-C27</f>
        <v>-1907097.129999999</v>
      </c>
      <c r="F27" s="229">
        <v>11893712.785785124</v>
      </c>
      <c r="G27" s="230">
        <v>4896139.9507202273</v>
      </c>
      <c r="H27" s="47">
        <v>0</v>
      </c>
      <c r="I27" s="242">
        <f>(D27/12)*11</f>
        <v>10274727.356666667</v>
      </c>
      <c r="J27" s="27">
        <f>'ผลการดำเนินงาน Planfin 64'!F22</f>
        <v>13714907.73</v>
      </c>
      <c r="K27" s="128">
        <f t="shared" ref="K27:K44" si="6">J27-I27</f>
        <v>3440180.3733333331</v>
      </c>
      <c r="L27" s="268">
        <f t="shared" ref="L27:L44" si="7">K27/I27</f>
        <v>0.33481962624547912</v>
      </c>
      <c r="M27" s="262">
        <f t="shared" ref="M27:M44" si="8">(J27/D27)</f>
        <v>1.2235846573916893</v>
      </c>
    </row>
    <row r="28" spans="1:13">
      <c r="A28" s="2" t="s">
        <v>33</v>
      </c>
      <c r="B28" s="85" t="s">
        <v>34</v>
      </c>
      <c r="C28" s="3">
        <v>2475590.63</v>
      </c>
      <c r="D28" s="3">
        <v>2611050.7799999998</v>
      </c>
      <c r="E28" s="26">
        <f t="shared" si="5"/>
        <v>135460.14999999991</v>
      </c>
      <c r="F28" s="229">
        <v>3200455.7089256183</v>
      </c>
      <c r="G28" s="230">
        <v>1442168.8945585249</v>
      </c>
      <c r="H28" s="47">
        <v>0</v>
      </c>
      <c r="I28" s="242">
        <f t="shared" ref="I28:I41" si="9">(D28/12)*11</f>
        <v>2393463.2149999999</v>
      </c>
      <c r="J28" s="27">
        <f>'ผลการดำเนินงาน Planfin 64'!F23</f>
        <v>3007114.23</v>
      </c>
      <c r="K28" s="128">
        <f t="shared" si="6"/>
        <v>613651.01500000013</v>
      </c>
      <c r="L28" s="268">
        <f t="shared" si="7"/>
        <v>0.25638623194800181</v>
      </c>
      <c r="M28" s="262">
        <f t="shared" si="8"/>
        <v>1.1516873792856683</v>
      </c>
    </row>
    <row r="29" spans="1:13">
      <c r="A29" s="2" t="s">
        <v>35</v>
      </c>
      <c r="B29" s="85" t="s">
        <v>36</v>
      </c>
      <c r="C29" s="3">
        <v>550335.41</v>
      </c>
      <c r="D29" s="3">
        <v>488248.88</v>
      </c>
      <c r="E29" s="26">
        <f t="shared" si="5"/>
        <v>-62086.530000000028</v>
      </c>
      <c r="F29" s="229">
        <v>499833.06272727245</v>
      </c>
      <c r="G29" s="230">
        <v>295818.9790886679</v>
      </c>
      <c r="H29" s="47">
        <v>0</v>
      </c>
      <c r="I29" s="242">
        <f t="shared" si="9"/>
        <v>447561.47333333339</v>
      </c>
      <c r="J29" s="27">
        <f>'ผลการดำเนินงาน Planfin 64'!F24</f>
        <v>533656.80000000005</v>
      </c>
      <c r="K29" s="128">
        <f t="shared" si="6"/>
        <v>86095.32666666666</v>
      </c>
      <c r="L29" s="268">
        <f t="shared" si="7"/>
        <v>0.19236536609250293</v>
      </c>
      <c r="M29" s="262">
        <f t="shared" si="8"/>
        <v>1.0930015855847945</v>
      </c>
    </row>
    <row r="30" spans="1:13">
      <c r="A30" s="2" t="s">
        <v>37</v>
      </c>
      <c r="B30" s="85" t="s">
        <v>38</v>
      </c>
      <c r="C30" s="3">
        <v>4120411.88</v>
      </c>
      <c r="D30" s="3">
        <v>4500000</v>
      </c>
      <c r="E30" s="26">
        <f t="shared" si="5"/>
        <v>379588.12000000011</v>
      </c>
      <c r="F30" s="229">
        <v>3991905.9047933891</v>
      </c>
      <c r="G30" s="230">
        <v>1631792.7397013104</v>
      </c>
      <c r="H30" s="47">
        <v>1</v>
      </c>
      <c r="I30" s="242">
        <f t="shared" si="9"/>
        <v>4125000</v>
      </c>
      <c r="J30" s="27">
        <f>'ผลการดำเนินงาน Planfin 64'!F25</f>
        <v>4074823.41</v>
      </c>
      <c r="K30" s="128">
        <f t="shared" si="6"/>
        <v>-50176.589999999851</v>
      </c>
      <c r="L30" s="268">
        <f t="shared" si="7"/>
        <v>-1.2164021818181782E-2</v>
      </c>
      <c r="M30" s="262">
        <f t="shared" si="8"/>
        <v>0.90551631333333338</v>
      </c>
    </row>
    <row r="31" spans="1:13">
      <c r="A31" s="2" t="s">
        <v>39</v>
      </c>
      <c r="B31" s="85" t="s">
        <v>40</v>
      </c>
      <c r="C31" s="3">
        <v>48195457.039999999</v>
      </c>
      <c r="D31" s="3">
        <v>51952530.719999999</v>
      </c>
      <c r="E31" s="26">
        <f t="shared" si="5"/>
        <v>3757073.6799999997</v>
      </c>
      <c r="F31" s="229">
        <v>41368319.97528927</v>
      </c>
      <c r="G31" s="230">
        <v>10454004.497182826</v>
      </c>
      <c r="H31" s="47">
        <v>2</v>
      </c>
      <c r="I31" s="242">
        <f t="shared" si="9"/>
        <v>47623153.159999996</v>
      </c>
      <c r="J31" s="27">
        <f>'ผลการดำเนินงาน Planfin 64'!F26</f>
        <v>46572782.789999999</v>
      </c>
      <c r="K31" s="128">
        <f t="shared" si="6"/>
        <v>-1050370.3699999973</v>
      </c>
      <c r="L31" s="268">
        <f t="shared" si="7"/>
        <v>-2.2055876192638005E-2</v>
      </c>
      <c r="M31" s="262">
        <f t="shared" si="8"/>
        <v>0.89644878015674845</v>
      </c>
    </row>
    <row r="32" spans="1:13">
      <c r="A32" s="2" t="s">
        <v>41</v>
      </c>
      <c r="B32" s="85" t="s">
        <v>42</v>
      </c>
      <c r="C32" s="3">
        <v>16221623.34</v>
      </c>
      <c r="D32" s="3">
        <v>15399000</v>
      </c>
      <c r="E32" s="26">
        <f t="shared" si="5"/>
        <v>-822623.33999999985</v>
      </c>
      <c r="F32" s="229">
        <v>11706351.478223147</v>
      </c>
      <c r="G32" s="230">
        <v>3363170.5801734519</v>
      </c>
      <c r="H32" s="47">
        <v>2</v>
      </c>
      <c r="I32" s="242">
        <f t="shared" si="9"/>
        <v>14115750</v>
      </c>
      <c r="J32" s="27">
        <f>'ผลการดำเนินงาน Planfin 64'!F27</f>
        <v>13687276.470000001</v>
      </c>
      <c r="K32" s="128">
        <f t="shared" si="6"/>
        <v>-428473.52999999933</v>
      </c>
      <c r="L32" s="268">
        <f t="shared" si="7"/>
        <v>-3.0354287232346799E-2</v>
      </c>
      <c r="M32" s="262">
        <f t="shared" si="8"/>
        <v>0.88884190337034874</v>
      </c>
    </row>
    <row r="33" spans="1:13">
      <c r="A33" s="2" t="s">
        <v>43</v>
      </c>
      <c r="B33" s="85" t="s">
        <v>44</v>
      </c>
      <c r="C33" s="3">
        <v>26838618</v>
      </c>
      <c r="D33" s="3">
        <v>23605898</v>
      </c>
      <c r="E33" s="26">
        <f t="shared" si="5"/>
        <v>-3232720</v>
      </c>
      <c r="F33" s="229">
        <v>20069587.275000006</v>
      </c>
      <c r="G33" s="230">
        <v>5285271.2246729136</v>
      </c>
      <c r="H33" s="47">
        <v>1</v>
      </c>
      <c r="I33" s="242">
        <f t="shared" si="9"/>
        <v>21638739.833333336</v>
      </c>
      <c r="J33" s="27">
        <f>'ผลการดำเนินงาน Planfin 64'!F28</f>
        <v>22315521</v>
      </c>
      <c r="K33" s="128">
        <f t="shared" si="6"/>
        <v>676781.16666666418</v>
      </c>
      <c r="L33" s="268">
        <f t="shared" si="7"/>
        <v>3.1276366917823865E-2</v>
      </c>
      <c r="M33" s="262">
        <f t="shared" si="8"/>
        <v>0.945336669674672</v>
      </c>
    </row>
    <row r="34" spans="1:13">
      <c r="A34" s="2" t="s">
        <v>45</v>
      </c>
      <c r="B34" s="85" t="s">
        <v>46</v>
      </c>
      <c r="C34" s="3">
        <v>3354228.42</v>
      </c>
      <c r="D34" s="3">
        <v>2823918.08</v>
      </c>
      <c r="E34" s="26">
        <f t="shared" si="5"/>
        <v>-530310.33999999985</v>
      </c>
      <c r="F34" s="229">
        <v>2650872.3738429751</v>
      </c>
      <c r="G34" s="230">
        <v>823261.34514191072</v>
      </c>
      <c r="H34" s="47">
        <v>1</v>
      </c>
      <c r="I34" s="242">
        <f t="shared" si="9"/>
        <v>2588591.5733333337</v>
      </c>
      <c r="J34" s="27">
        <f>'ผลการดำเนินงาน Planfin 64'!F29</f>
        <v>2769253.58</v>
      </c>
      <c r="K34" s="128">
        <f t="shared" si="6"/>
        <v>180662.00666666636</v>
      </c>
      <c r="L34" s="268">
        <f t="shared" si="7"/>
        <v>6.9791622798967695E-2</v>
      </c>
      <c r="M34" s="262">
        <f t="shared" si="8"/>
        <v>0.98064232089905379</v>
      </c>
    </row>
    <row r="35" spans="1:13">
      <c r="A35" s="2" t="s">
        <v>47</v>
      </c>
      <c r="B35" s="85" t="s">
        <v>48</v>
      </c>
      <c r="C35" s="3">
        <v>9571384.1400000006</v>
      </c>
      <c r="D35" s="3">
        <v>7471949.5300000003</v>
      </c>
      <c r="E35" s="26">
        <f t="shared" si="5"/>
        <v>-2099434.6100000003</v>
      </c>
      <c r="F35" s="229">
        <v>6560063.4053264465</v>
      </c>
      <c r="G35" s="230">
        <v>6066510.264872591</v>
      </c>
      <c r="H35" s="47">
        <v>1</v>
      </c>
      <c r="I35" s="242">
        <f t="shared" si="9"/>
        <v>6849287.0691666668</v>
      </c>
      <c r="J35" s="27">
        <f>'ผลการดำเนินงาน Planfin 64'!F30</f>
        <v>6205746.0499999998</v>
      </c>
      <c r="K35" s="128">
        <f t="shared" si="6"/>
        <v>-643541.01916666701</v>
      </c>
      <c r="L35" s="268">
        <f t="shared" si="7"/>
        <v>-9.3957372886834603E-2</v>
      </c>
      <c r="M35" s="262">
        <f t="shared" si="8"/>
        <v>0.8305390748537349</v>
      </c>
    </row>
    <row r="36" spans="1:13">
      <c r="A36" s="2" t="s">
        <v>49</v>
      </c>
      <c r="B36" s="85" t="s">
        <v>50</v>
      </c>
      <c r="C36" s="3">
        <v>5961943.8600000003</v>
      </c>
      <c r="D36" s="3">
        <v>5076000</v>
      </c>
      <c r="E36" s="26">
        <f t="shared" si="5"/>
        <v>-885943.86000000034</v>
      </c>
      <c r="F36" s="229">
        <v>2766013.8214462814</v>
      </c>
      <c r="G36" s="230">
        <v>806517.71427604428</v>
      </c>
      <c r="H36" s="47">
        <v>1</v>
      </c>
      <c r="I36" s="242">
        <f t="shared" si="9"/>
        <v>4653000</v>
      </c>
      <c r="J36" s="27">
        <f>'ผลการดำเนินงาน Planfin 64'!F31</f>
        <v>4799229.1900000004</v>
      </c>
      <c r="K36" s="128">
        <f t="shared" si="6"/>
        <v>146229.19000000041</v>
      </c>
      <c r="L36" s="268">
        <f t="shared" si="7"/>
        <v>3.1426862239415522E-2</v>
      </c>
      <c r="M36" s="262">
        <f t="shared" si="8"/>
        <v>0.94547462371946422</v>
      </c>
    </row>
    <row r="37" spans="1:13">
      <c r="A37" s="2" t="s">
        <v>51</v>
      </c>
      <c r="B37" s="85" t="s">
        <v>52</v>
      </c>
      <c r="C37" s="3">
        <v>4657014.71</v>
      </c>
      <c r="D37" s="3">
        <v>3849494.37</v>
      </c>
      <c r="E37" s="26">
        <f t="shared" si="5"/>
        <v>-807520.33999999985</v>
      </c>
      <c r="F37" s="229">
        <v>4137409.2798347101</v>
      </c>
      <c r="G37" s="230">
        <v>1785960.2895629697</v>
      </c>
      <c r="H37" s="47">
        <v>0</v>
      </c>
      <c r="I37" s="242">
        <f t="shared" si="9"/>
        <v>3528703.1725000003</v>
      </c>
      <c r="J37" s="27">
        <f>'ผลการดำเนินงาน Planfin 64'!F32</f>
        <v>3688938.76</v>
      </c>
      <c r="K37" s="128">
        <f t="shared" si="6"/>
        <v>160235.58749999944</v>
      </c>
      <c r="L37" s="268">
        <f t="shared" si="7"/>
        <v>4.5409199829771013E-2</v>
      </c>
      <c r="M37" s="262">
        <f t="shared" si="8"/>
        <v>0.95829176651062353</v>
      </c>
    </row>
    <row r="38" spans="1:13">
      <c r="A38" s="2" t="s">
        <v>53</v>
      </c>
      <c r="B38" s="85" t="s">
        <v>54</v>
      </c>
      <c r="C38" s="3">
        <v>12232161.91</v>
      </c>
      <c r="D38" s="3">
        <v>14821071.34</v>
      </c>
      <c r="E38" s="26">
        <f t="shared" si="5"/>
        <v>2588909.4299999997</v>
      </c>
      <c r="F38" s="229">
        <v>7528575.6254545478</v>
      </c>
      <c r="G38" s="230">
        <v>3082530.366418344</v>
      </c>
      <c r="H38" s="47">
        <v>3</v>
      </c>
      <c r="I38" s="242">
        <f t="shared" si="9"/>
        <v>13585982.061666667</v>
      </c>
      <c r="J38" s="27">
        <f>'ผลการดำเนินงาน Planfin 64'!F33</f>
        <v>12085020.08</v>
      </c>
      <c r="K38" s="128">
        <f t="shared" si="6"/>
        <v>-1500961.9816666674</v>
      </c>
      <c r="L38" s="268">
        <f t="shared" si="7"/>
        <v>-0.11047872541372517</v>
      </c>
      <c r="M38" s="262">
        <f t="shared" si="8"/>
        <v>0.81539450170408534</v>
      </c>
    </row>
    <row r="39" spans="1:13">
      <c r="A39" s="2" t="s">
        <v>55</v>
      </c>
      <c r="B39" s="85" t="s">
        <v>56</v>
      </c>
      <c r="C39" s="3">
        <v>1570956.39</v>
      </c>
      <c r="D39" s="3">
        <v>1080000</v>
      </c>
      <c r="E39" s="26">
        <f t="shared" si="5"/>
        <v>-490956.3899999999</v>
      </c>
      <c r="F39" s="229">
        <v>357087.83950413199</v>
      </c>
      <c r="G39" s="230">
        <v>563546.0624049264</v>
      </c>
      <c r="H39" s="47">
        <v>2</v>
      </c>
      <c r="I39" s="242">
        <f t="shared" si="9"/>
        <v>990000</v>
      </c>
      <c r="J39" s="27">
        <f>'ผลการดำเนินงาน Planfin 64'!F34</f>
        <v>79401.150000000009</v>
      </c>
      <c r="K39" s="128">
        <f t="shared" si="6"/>
        <v>-910598.85</v>
      </c>
      <c r="L39" s="268">
        <f t="shared" si="7"/>
        <v>-0.91979681818181813</v>
      </c>
      <c r="M39" s="262">
        <f t="shared" si="8"/>
        <v>7.3519583333333346E-2</v>
      </c>
    </row>
    <row r="40" spans="1:13" s="9" customFormat="1">
      <c r="A40" s="142" t="s">
        <v>57</v>
      </c>
      <c r="B40" s="143" t="s">
        <v>58</v>
      </c>
      <c r="C40" s="3">
        <v>11309951.49</v>
      </c>
      <c r="D40" s="3">
        <v>11091766.32</v>
      </c>
      <c r="E40" s="26">
        <f>D40-C40</f>
        <v>-218185.16999999993</v>
      </c>
      <c r="F40" s="229">
        <v>13525906.961256191</v>
      </c>
      <c r="G40" s="230">
        <v>8647203.5976393316</v>
      </c>
      <c r="H40" s="47">
        <v>0</v>
      </c>
      <c r="I40" s="242">
        <f t="shared" si="9"/>
        <v>10167452.459999999</v>
      </c>
      <c r="J40" s="27">
        <f>'ผลการดำเนินงาน Planfin 64'!F35</f>
        <v>10186705.57</v>
      </c>
      <c r="K40" s="128">
        <f t="shared" si="6"/>
        <v>19253.110000001267</v>
      </c>
      <c r="L40" s="268">
        <f t="shared" si="7"/>
        <v>1.8936021659058998E-3</v>
      </c>
      <c r="M40" s="262">
        <f t="shared" si="8"/>
        <v>0.91840246865208031</v>
      </c>
    </row>
    <row r="41" spans="1:13">
      <c r="A41" s="2" t="s">
        <v>194</v>
      </c>
      <c r="B41" s="145" t="s">
        <v>195</v>
      </c>
      <c r="C41" s="3">
        <v>0</v>
      </c>
      <c r="D41" s="6">
        <v>0</v>
      </c>
      <c r="E41" s="26">
        <f t="shared" si="5"/>
        <v>0</v>
      </c>
      <c r="F41" s="229">
        <v>43.801652892561982</v>
      </c>
      <c r="G41" s="230">
        <v>643.82061907089076</v>
      </c>
      <c r="H41" s="47">
        <v>0</v>
      </c>
      <c r="I41" s="242">
        <f t="shared" si="9"/>
        <v>0</v>
      </c>
      <c r="J41" s="27">
        <f>'ผลการดำเนินงาน Planfin 64'!F36</f>
        <v>0</v>
      </c>
      <c r="K41" s="128">
        <f t="shared" si="6"/>
        <v>0</v>
      </c>
      <c r="L41" s="268" t="e">
        <f t="shared" si="7"/>
        <v>#DIV/0!</v>
      </c>
      <c r="M41" s="262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160175567.82999998</v>
      </c>
      <c r="D42" s="5">
        <f>SUM(D27:D41)</f>
        <v>155979721.5</v>
      </c>
      <c r="E42" s="28">
        <f t="shared" si="5"/>
        <v>-4195846.3299999833</v>
      </c>
      <c r="F42" s="231">
        <v>130256139.299062</v>
      </c>
      <c r="G42" s="232">
        <v>49144540.327033103</v>
      </c>
      <c r="H42" s="48">
        <v>1</v>
      </c>
      <c r="I42" s="5">
        <f>SUM(I27:I41)</f>
        <v>142981411.375</v>
      </c>
      <c r="J42" s="31">
        <f>'ผลการดำเนินงาน Planfin 64'!F37</f>
        <v>143720376.81</v>
      </c>
      <c r="K42" s="29">
        <f t="shared" si="6"/>
        <v>738965.43500000238</v>
      </c>
      <c r="L42" s="272">
        <f t="shared" si="7"/>
        <v>5.1682622789469045E-3</v>
      </c>
      <c r="M42" s="263">
        <f t="shared" si="8"/>
        <v>0.92140424042236801</v>
      </c>
    </row>
    <row r="43" spans="1:13" s="9" customFormat="1" ht="25.5">
      <c r="A43" s="84" t="s">
        <v>189</v>
      </c>
      <c r="B43" s="77" t="s">
        <v>156</v>
      </c>
      <c r="C43" s="78">
        <f>C42-C38</f>
        <v>147943405.91999999</v>
      </c>
      <c r="D43" s="78">
        <f>D42-D38</f>
        <v>141158650.16</v>
      </c>
      <c r="E43" s="79">
        <f>D43-C43</f>
        <v>-6784755.7599999905</v>
      </c>
      <c r="F43" s="80"/>
      <c r="G43" s="81"/>
      <c r="H43" s="82"/>
      <c r="I43" s="78">
        <f>I42-I38</f>
        <v>129395429.31333333</v>
      </c>
      <c r="J43" s="83">
        <f>'ผลการดำเนินงาน Planfin 64'!F38</f>
        <v>131635356.73</v>
      </c>
      <c r="K43" s="129">
        <f t="shared" si="6"/>
        <v>2239927.4166666716</v>
      </c>
      <c r="L43" s="273">
        <f t="shared" si="7"/>
        <v>1.7310715135405962E-2</v>
      </c>
      <c r="M43" s="264">
        <f t="shared" si="8"/>
        <v>0.93253482220745554</v>
      </c>
    </row>
    <row r="44" spans="1:13" s="149" customFormat="1" ht="25.5">
      <c r="A44" s="188"/>
      <c r="B44" s="183" t="s">
        <v>218</v>
      </c>
      <c r="C44" s="189">
        <f>C43-C41</f>
        <v>147943405.91999999</v>
      </c>
      <c r="D44" s="189">
        <f>D43-D41</f>
        <v>141158650.16</v>
      </c>
      <c r="E44" s="190">
        <f>D44-C44</f>
        <v>-6784755.7599999905</v>
      </c>
      <c r="F44" s="190"/>
      <c r="G44" s="191"/>
      <c r="H44" s="190"/>
      <c r="I44" s="189">
        <f>I43-I41</f>
        <v>129395429.31333333</v>
      </c>
      <c r="J44" s="189">
        <f>J43-J41</f>
        <v>131635356.73</v>
      </c>
      <c r="K44" s="258">
        <f t="shared" si="6"/>
        <v>2239927.4166666716</v>
      </c>
      <c r="L44" s="274">
        <f t="shared" si="7"/>
        <v>1.7310715135405962E-2</v>
      </c>
      <c r="M44" s="275">
        <f t="shared" si="8"/>
        <v>0.93253482220745554</v>
      </c>
    </row>
    <row r="45" spans="1:13">
      <c r="A45" s="484"/>
      <c r="B45" s="485"/>
      <c r="C45" s="485"/>
      <c r="D45" s="485"/>
      <c r="E45" s="485"/>
      <c r="F45" s="485"/>
      <c r="G45" s="485"/>
      <c r="H45" s="485"/>
      <c r="I45" s="485"/>
      <c r="J45" s="485"/>
      <c r="K45" s="485"/>
      <c r="L45" s="485"/>
      <c r="M45" s="486"/>
    </row>
    <row r="46" spans="1:13" s="9" customFormat="1">
      <c r="A46" s="140" t="s">
        <v>61</v>
      </c>
      <c r="B46" s="192" t="s">
        <v>62</v>
      </c>
      <c r="C46" s="5">
        <f t="shared" ref="C46:D48" si="10">C23-C42</f>
        <v>-770593.94999995828</v>
      </c>
      <c r="D46" s="5">
        <f t="shared" si="10"/>
        <v>11367268.460000008</v>
      </c>
      <c r="E46" s="28">
        <f t="shared" ref="E46:E48" si="11">D46-C46</f>
        <v>12137862.409999967</v>
      </c>
      <c r="F46" s="193"/>
      <c r="G46" s="194"/>
      <c r="H46" s="195"/>
      <c r="I46" s="5">
        <f t="shared" ref="I46:J48" si="12">I23-I42</f>
        <v>10419996.088333338</v>
      </c>
      <c r="J46" s="5">
        <f t="shared" si="12"/>
        <v>45931543.99999997</v>
      </c>
      <c r="K46" s="28">
        <f>J46-I46</f>
        <v>35511547.911666632</v>
      </c>
      <c r="L46" s="272">
        <f t="shared" ref="L46:L48" si="13">K46/I46</f>
        <v>3.4080193131192091</v>
      </c>
      <c r="M46" s="263">
        <f t="shared" ref="M46:M48" si="14">(J46/D46)</f>
        <v>4.0406843703592745</v>
      </c>
    </row>
    <row r="47" spans="1:13" s="95" customFormat="1">
      <c r="A47" s="196" t="s">
        <v>63</v>
      </c>
      <c r="B47" s="197" t="s">
        <v>65</v>
      </c>
      <c r="C47" s="198">
        <f t="shared" si="10"/>
        <v>6885959.1900000274</v>
      </c>
      <c r="D47" s="198">
        <f t="shared" si="10"/>
        <v>12465277.460000008</v>
      </c>
      <c r="E47" s="199">
        <f t="shared" si="11"/>
        <v>5579318.2699999809</v>
      </c>
      <c r="F47" s="200"/>
      <c r="G47" s="201"/>
      <c r="H47" s="202"/>
      <c r="I47" s="198">
        <f>I24-I43</f>
        <v>11426504.338333338</v>
      </c>
      <c r="J47" s="198">
        <f t="shared" si="12"/>
        <v>53947501.739999965</v>
      </c>
      <c r="K47" s="199">
        <f t="shared" ref="K47" si="15">J47-I47</f>
        <v>42520997.401666626</v>
      </c>
      <c r="L47" s="276">
        <f t="shared" si="13"/>
        <v>3.721260338476247</v>
      </c>
      <c r="M47" s="277">
        <f t="shared" si="14"/>
        <v>4.3278219769365593</v>
      </c>
    </row>
    <row r="48" spans="1:13" s="9" customFormat="1" ht="27.75" customHeight="1">
      <c r="A48" s="182" t="s">
        <v>64</v>
      </c>
      <c r="B48" s="203" t="s">
        <v>219</v>
      </c>
      <c r="C48" s="204">
        <f>C25-C44</f>
        <v>6885959.1900000274</v>
      </c>
      <c r="D48" s="204">
        <f t="shared" si="10"/>
        <v>12465277.460000008</v>
      </c>
      <c r="E48" s="205">
        <f t="shared" si="11"/>
        <v>5579318.2699999809</v>
      </c>
      <c r="F48" s="206"/>
      <c r="G48" s="206"/>
      <c r="H48" s="206"/>
      <c r="I48" s="204">
        <f>I25-I44</f>
        <v>11426504.338333338</v>
      </c>
      <c r="J48" s="204">
        <f t="shared" si="12"/>
        <v>53947501.739999965</v>
      </c>
      <c r="K48" s="205">
        <f>J48-I48</f>
        <v>42520997.401666626</v>
      </c>
      <c r="L48" s="278">
        <f t="shared" si="13"/>
        <v>3.721260338476247</v>
      </c>
      <c r="M48" s="279">
        <f t="shared" si="14"/>
        <v>4.3278219769365593</v>
      </c>
    </row>
    <row r="49" spans="1:13" s="9" customFormat="1">
      <c r="A49" s="2"/>
      <c r="B49" s="148" t="s">
        <v>66</v>
      </c>
      <c r="C49" s="207" t="str">
        <f>IF(D49&gt;0,"แผนเกินดุล",IF(D49=0,"สมดุล","ขาดดุล"))</f>
        <v>แผนเกินดุล</v>
      </c>
      <c r="D49" s="208">
        <f>IF(D48&lt;=0,0,ROUNDUP((D48*20%),2))</f>
        <v>2493055.5</v>
      </c>
      <c r="E49" s="51"/>
      <c r="H49" s="52"/>
      <c r="J49" s="52"/>
      <c r="K49" s="121"/>
      <c r="L49" s="121"/>
      <c r="M49" s="121"/>
    </row>
    <row r="50" spans="1:13" s="9" customFormat="1">
      <c r="A50" s="2"/>
      <c r="B50" s="148" t="s">
        <v>67</v>
      </c>
      <c r="C50" s="207" t="str">
        <f>IF(D50&gt;=0,"ไม่เกิน","เกิน")</f>
        <v>ไม่เกิน</v>
      </c>
      <c r="D50" s="207">
        <f>IF(D48&lt;0,0-(C118+C121),((D48*20%)-(C118+C121)))</f>
        <v>930055.49200000195</v>
      </c>
      <c r="E50" s="51"/>
      <c r="H50" s="52"/>
      <c r="J50" s="52"/>
      <c r="K50" s="121"/>
      <c r="L50" s="121"/>
      <c r="M50" s="121"/>
    </row>
    <row r="51" spans="1:13">
      <c r="A51" s="2" t="s">
        <v>68</v>
      </c>
      <c r="B51" s="148" t="s">
        <v>227</v>
      </c>
      <c r="C51" s="3">
        <v>8935324.4900000002</v>
      </c>
      <c r="D51" s="3">
        <f>C51</f>
        <v>8935324.4900000002</v>
      </c>
      <c r="E51" s="51"/>
    </row>
    <row r="52" spans="1:13">
      <c r="A52" s="2" t="s">
        <v>69</v>
      </c>
      <c r="B52" s="148" t="s">
        <v>228</v>
      </c>
      <c r="C52" s="3">
        <v>16257850.01</v>
      </c>
      <c r="D52" s="3">
        <f>C52</f>
        <v>16257850.01</v>
      </c>
      <c r="E52" s="51"/>
    </row>
    <row r="53" spans="1:13">
      <c r="A53" s="2" t="s">
        <v>70</v>
      </c>
      <c r="B53" s="148" t="s">
        <v>229</v>
      </c>
      <c r="C53" s="7">
        <v>-25331938.850000001</v>
      </c>
      <c r="D53" s="7">
        <f>C53</f>
        <v>-25331938.850000001</v>
      </c>
      <c r="E53" s="51"/>
    </row>
    <row r="54" spans="1:13">
      <c r="A54" s="2" t="s">
        <v>208</v>
      </c>
      <c r="B54" s="153" t="s">
        <v>230</v>
      </c>
      <c r="C54" s="3">
        <v>-9074088.8400000017</v>
      </c>
      <c r="D54" s="3">
        <f t="shared" ref="D54" si="16">C54</f>
        <v>-9074088.8400000017</v>
      </c>
      <c r="E54" s="51"/>
      <c r="G54" s="1"/>
      <c r="H54" s="33"/>
    </row>
    <row r="55" spans="1:13">
      <c r="A55" s="9" t="s">
        <v>154</v>
      </c>
      <c r="B55" s="8"/>
      <c r="G55" s="1"/>
      <c r="H55" s="33"/>
    </row>
    <row r="56" spans="1:13">
      <c r="A56" s="491" t="s">
        <v>1882</v>
      </c>
      <c r="B56" s="491"/>
      <c r="C56" s="491"/>
      <c r="G56" s="1"/>
      <c r="H56" s="33"/>
    </row>
    <row r="57" spans="1:13">
      <c r="A57" s="9"/>
      <c r="B57" s="8"/>
      <c r="G57" s="1"/>
      <c r="H57" s="33"/>
    </row>
    <row r="58" spans="1:13">
      <c r="A58" s="9"/>
      <c r="B58" s="8"/>
      <c r="G58" s="1"/>
      <c r="H58" s="33"/>
    </row>
    <row r="59" spans="1:13">
      <c r="A59" s="9"/>
      <c r="B59" s="8"/>
      <c r="G59" s="1"/>
      <c r="H59" s="33"/>
    </row>
    <row r="60" spans="1:13">
      <c r="A60" s="9"/>
      <c r="B60" s="8"/>
      <c r="G60" s="1"/>
      <c r="H60" s="33"/>
    </row>
    <row r="61" spans="1:13">
      <c r="A61" s="9"/>
      <c r="B61" s="8"/>
      <c r="G61" s="1"/>
      <c r="H61" s="33"/>
    </row>
    <row r="62" spans="1:13">
      <c r="A62" s="9"/>
      <c r="B62" s="8"/>
      <c r="G62" s="1"/>
      <c r="H62" s="33"/>
    </row>
    <row r="63" spans="1:13">
      <c r="A63" s="9"/>
      <c r="B63" s="8"/>
      <c r="G63" s="1"/>
      <c r="H63" s="33"/>
    </row>
    <row r="64" spans="1:13" s="9" customFormat="1">
      <c r="B64" s="53"/>
      <c r="K64" s="121"/>
      <c r="L64" s="121"/>
      <c r="M64" s="121"/>
    </row>
    <row r="65" spans="1:15" s="9" customFormat="1">
      <c r="A65" s="1"/>
      <c r="B65" s="479" t="s">
        <v>71</v>
      </c>
      <c r="C65" s="480"/>
      <c r="D65" s="480"/>
      <c r="E65" s="480"/>
      <c r="I65" s="121"/>
      <c r="K65" s="121"/>
      <c r="L65" s="249"/>
      <c r="M65" s="248"/>
      <c r="O65" s="253"/>
    </row>
    <row r="66" spans="1:15" s="9" customFormat="1">
      <c r="A66" s="1"/>
      <c r="B66" s="154" t="s">
        <v>2</v>
      </c>
      <c r="C66" s="10" t="s">
        <v>226</v>
      </c>
      <c r="D66" s="45"/>
      <c r="E66" s="45"/>
      <c r="I66" s="121"/>
      <c r="K66" s="121"/>
      <c r="L66" s="249"/>
      <c r="M66" s="248"/>
      <c r="O66" s="253"/>
    </row>
    <row r="67" spans="1:15" s="9" customFormat="1">
      <c r="A67" s="1"/>
      <c r="B67" s="298" t="s">
        <v>72</v>
      </c>
      <c r="C67" s="169">
        <v>8830605.5999999996</v>
      </c>
      <c r="D67" s="45"/>
      <c r="E67" s="45"/>
      <c r="I67" s="121"/>
      <c r="K67" s="121"/>
      <c r="L67" s="249"/>
      <c r="M67" s="248"/>
      <c r="O67" s="253"/>
    </row>
    <row r="68" spans="1:15" s="9" customFormat="1" ht="25.5">
      <c r="A68" s="1"/>
      <c r="B68" s="298" t="s">
        <v>73</v>
      </c>
      <c r="C68" s="169">
        <v>2863154.5</v>
      </c>
      <c r="D68" s="45"/>
      <c r="E68" s="45"/>
      <c r="I68" s="121"/>
      <c r="K68" s="121"/>
      <c r="L68" s="249"/>
      <c r="M68" s="248"/>
      <c r="O68" s="253"/>
    </row>
    <row r="69" spans="1:15" s="9" customFormat="1" ht="25.5">
      <c r="A69" s="1"/>
      <c r="B69" s="298" t="s">
        <v>74</v>
      </c>
      <c r="C69" s="169">
        <v>5230066.7</v>
      </c>
      <c r="D69" s="45"/>
      <c r="E69" s="45"/>
      <c r="I69" s="121"/>
      <c r="K69" s="121"/>
      <c r="L69" s="249"/>
      <c r="M69" s="248"/>
      <c r="O69" s="253"/>
    </row>
    <row r="70" spans="1:15" s="9" customFormat="1">
      <c r="A70" s="1"/>
      <c r="B70" s="155" t="s">
        <v>160</v>
      </c>
      <c r="C70" s="87">
        <f>SUM(C67:C69)</f>
        <v>16923826.800000001</v>
      </c>
      <c r="D70" s="45"/>
      <c r="E70" s="45"/>
      <c r="I70" s="121"/>
      <c r="K70" s="121"/>
      <c r="L70" s="249"/>
      <c r="M70" s="248"/>
      <c r="O70" s="253"/>
    </row>
    <row r="71" spans="1:15" s="9" customFormat="1">
      <c r="A71" s="1"/>
      <c r="B71" s="156"/>
      <c r="C71" s="91"/>
      <c r="D71" s="45"/>
      <c r="E71" s="45"/>
      <c r="I71" s="121"/>
      <c r="K71" s="121"/>
      <c r="L71" s="249"/>
      <c r="M71" s="248"/>
      <c r="O71" s="253"/>
    </row>
    <row r="72" spans="1:15" s="9" customFormat="1">
      <c r="A72" s="1"/>
      <c r="B72" s="156"/>
      <c r="C72" s="91"/>
      <c r="D72" s="45"/>
      <c r="E72" s="45"/>
      <c r="I72" s="121"/>
      <c r="K72" s="121"/>
      <c r="L72" s="249"/>
      <c r="M72" s="248"/>
      <c r="O72" s="253"/>
    </row>
    <row r="73" spans="1:15" s="9" customFormat="1">
      <c r="A73" s="1"/>
      <c r="B73" s="470" t="s">
        <v>75</v>
      </c>
      <c r="C73" s="471"/>
      <c r="D73" s="471"/>
      <c r="E73" s="471"/>
      <c r="I73" s="121"/>
      <c r="K73" s="121"/>
      <c r="L73" s="249"/>
      <c r="M73" s="248"/>
      <c r="O73" s="253"/>
    </row>
    <row r="74" spans="1:15" s="9" customFormat="1">
      <c r="A74" s="1"/>
      <c r="B74" s="154" t="s">
        <v>2</v>
      </c>
      <c r="C74" s="10" t="s">
        <v>226</v>
      </c>
      <c r="D74" s="45"/>
      <c r="E74" s="45"/>
      <c r="I74" s="121"/>
      <c r="K74" s="121"/>
      <c r="L74" s="249"/>
      <c r="M74" s="248"/>
      <c r="O74" s="253"/>
    </row>
    <row r="75" spans="1:15" s="9" customFormat="1">
      <c r="A75" s="1"/>
      <c r="B75" s="298" t="s">
        <v>76</v>
      </c>
      <c r="C75" s="169">
        <v>707973</v>
      </c>
      <c r="D75" s="45"/>
      <c r="E75" s="45"/>
      <c r="I75" s="121"/>
      <c r="K75" s="121"/>
      <c r="L75" s="249"/>
      <c r="M75" s="248"/>
      <c r="O75" s="253"/>
    </row>
    <row r="76" spans="1:15" s="9" customFormat="1">
      <c r="A76" s="1"/>
      <c r="B76" s="298" t="s">
        <v>77</v>
      </c>
      <c r="C76" s="169">
        <v>14000</v>
      </c>
      <c r="D76" s="45"/>
      <c r="E76" s="45"/>
      <c r="I76" s="121"/>
      <c r="K76" s="121"/>
      <c r="L76" s="249"/>
      <c r="M76" s="248"/>
      <c r="O76" s="253"/>
    </row>
    <row r="77" spans="1:15" s="9" customFormat="1">
      <c r="A77" s="1"/>
      <c r="B77" s="298" t="s">
        <v>78</v>
      </c>
      <c r="C77" s="169">
        <v>799000</v>
      </c>
      <c r="D77" s="45"/>
      <c r="E77" s="45"/>
      <c r="I77" s="121"/>
      <c r="K77" s="121"/>
      <c r="L77" s="249"/>
      <c r="M77" s="248"/>
      <c r="O77" s="253"/>
    </row>
    <row r="78" spans="1:15" s="9" customFormat="1">
      <c r="A78" s="1"/>
      <c r="B78" s="298" t="s">
        <v>79</v>
      </c>
      <c r="C78" s="169">
        <v>98883</v>
      </c>
      <c r="D78" s="45"/>
      <c r="E78" s="45"/>
      <c r="I78" s="121"/>
      <c r="K78" s="121"/>
      <c r="L78" s="249"/>
      <c r="M78" s="248"/>
      <c r="O78" s="253"/>
    </row>
    <row r="79" spans="1:15" s="9" customFormat="1">
      <c r="A79" s="1"/>
      <c r="B79" s="298" t="s">
        <v>80</v>
      </c>
      <c r="C79" s="169">
        <v>115000</v>
      </c>
      <c r="D79" s="45"/>
      <c r="E79" s="45"/>
      <c r="I79" s="121"/>
      <c r="K79" s="121"/>
      <c r="L79" s="249"/>
      <c r="M79" s="248"/>
      <c r="O79" s="253"/>
    </row>
    <row r="80" spans="1:15" s="9" customFormat="1">
      <c r="A80" s="1"/>
      <c r="B80" s="298" t="s">
        <v>81</v>
      </c>
      <c r="C80" s="169">
        <v>423350</v>
      </c>
      <c r="D80" s="45"/>
      <c r="E80" s="45"/>
      <c r="I80" s="121"/>
      <c r="K80" s="121"/>
      <c r="L80" s="249"/>
      <c r="M80" s="248"/>
      <c r="O80" s="253"/>
    </row>
    <row r="81" spans="1:15" s="9" customFormat="1">
      <c r="A81" s="1"/>
      <c r="B81" s="298" t="s">
        <v>82</v>
      </c>
      <c r="C81" s="169">
        <v>857926</v>
      </c>
      <c r="D81" s="45"/>
      <c r="E81" s="45"/>
      <c r="I81" s="121"/>
      <c r="K81" s="121"/>
      <c r="L81" s="249"/>
      <c r="M81" s="248"/>
      <c r="O81" s="253"/>
    </row>
    <row r="82" spans="1:15" s="9" customFormat="1">
      <c r="A82" s="1"/>
      <c r="B82" s="298" t="s">
        <v>83</v>
      </c>
      <c r="C82" s="169">
        <v>574464</v>
      </c>
      <c r="D82" s="45"/>
      <c r="E82" s="45"/>
      <c r="I82" s="121"/>
      <c r="K82" s="121"/>
      <c r="L82" s="249"/>
      <c r="M82" s="248"/>
      <c r="O82" s="253"/>
    </row>
    <row r="83" spans="1:15" s="9" customFormat="1">
      <c r="A83" s="1"/>
      <c r="B83" s="298" t="s">
        <v>84</v>
      </c>
      <c r="C83" s="169">
        <v>119250</v>
      </c>
      <c r="D83" s="45"/>
      <c r="E83" s="45"/>
      <c r="I83" s="121"/>
      <c r="K83" s="121"/>
      <c r="L83" s="249"/>
      <c r="M83" s="248"/>
      <c r="O83" s="253"/>
    </row>
    <row r="84" spans="1:15" s="9" customFormat="1">
      <c r="A84" s="1"/>
      <c r="B84" s="298" t="s">
        <v>85</v>
      </c>
      <c r="C84" s="169">
        <v>85348</v>
      </c>
      <c r="D84" s="45"/>
      <c r="E84" s="45"/>
      <c r="I84" s="121"/>
      <c r="K84" s="121"/>
      <c r="L84" s="249"/>
      <c r="M84" s="248"/>
      <c r="O84" s="253"/>
    </row>
    <row r="85" spans="1:15" s="9" customFormat="1">
      <c r="A85" s="1"/>
      <c r="B85" s="298" t="s">
        <v>86</v>
      </c>
      <c r="C85" s="169">
        <v>602948.6</v>
      </c>
      <c r="D85" s="45"/>
      <c r="E85" s="45"/>
      <c r="I85" s="121"/>
      <c r="K85" s="121"/>
      <c r="L85" s="249"/>
      <c r="M85" s="248"/>
      <c r="O85" s="253"/>
    </row>
    <row r="86" spans="1:15" s="9" customFormat="1">
      <c r="A86" s="1"/>
      <c r="B86" s="298" t="s">
        <v>186</v>
      </c>
      <c r="C86" s="170">
        <v>0</v>
      </c>
      <c r="D86" s="45"/>
      <c r="E86" s="45"/>
      <c r="I86" s="121"/>
      <c r="K86" s="121"/>
      <c r="L86" s="249"/>
      <c r="M86" s="248"/>
      <c r="O86" s="253"/>
    </row>
    <row r="87" spans="1:15" s="9" customFormat="1">
      <c r="A87" s="1"/>
      <c r="B87" s="155" t="s">
        <v>160</v>
      </c>
      <c r="C87" s="157">
        <f>SUM(C75:C86)</f>
        <v>4398142.5999999996</v>
      </c>
      <c r="D87" s="45"/>
      <c r="E87" s="45"/>
      <c r="I87" s="121"/>
      <c r="K87" s="121"/>
      <c r="L87" s="249"/>
      <c r="M87" s="248"/>
      <c r="O87" s="253"/>
    </row>
    <row r="88" spans="1:15" s="9" customFormat="1">
      <c r="A88" s="1"/>
      <c r="B88" s="156"/>
      <c r="C88" s="158"/>
      <c r="D88" s="45"/>
      <c r="E88" s="45"/>
      <c r="I88" s="121"/>
      <c r="K88" s="121"/>
      <c r="L88" s="249"/>
      <c r="M88" s="248"/>
      <c r="O88" s="253"/>
    </row>
    <row r="89" spans="1:15" s="9" customFormat="1">
      <c r="A89" s="1"/>
      <c r="B89" s="159"/>
      <c r="C89" s="45"/>
      <c r="D89" s="45"/>
      <c r="E89" s="45"/>
      <c r="I89" s="121"/>
      <c r="K89" s="121"/>
      <c r="L89" s="249"/>
      <c r="M89" s="248"/>
      <c r="O89" s="253"/>
    </row>
    <row r="90" spans="1:15" s="9" customFormat="1">
      <c r="A90" s="1"/>
      <c r="B90" s="470" t="s">
        <v>87</v>
      </c>
      <c r="C90" s="471"/>
      <c r="D90" s="471"/>
      <c r="E90" s="471"/>
      <c r="I90" s="121"/>
      <c r="K90" s="121"/>
      <c r="L90" s="249"/>
      <c r="M90" s="248"/>
      <c r="O90" s="253"/>
    </row>
    <row r="91" spans="1:15" s="9" customFormat="1">
      <c r="A91" s="1"/>
      <c r="B91" s="154" t="s">
        <v>2</v>
      </c>
      <c r="C91" s="154" t="s">
        <v>88</v>
      </c>
      <c r="D91" s="45"/>
      <c r="E91" s="45"/>
      <c r="I91" s="121"/>
      <c r="K91" s="121"/>
      <c r="L91" s="249"/>
      <c r="M91" s="248"/>
      <c r="O91" s="253"/>
    </row>
    <row r="92" spans="1:15" s="9" customFormat="1">
      <c r="A92" s="1"/>
      <c r="B92" s="469" t="s">
        <v>231</v>
      </c>
      <c r="C92" s="469"/>
      <c r="D92" s="160"/>
      <c r="E92" s="45"/>
      <c r="I92" s="121"/>
      <c r="K92" s="121"/>
      <c r="L92" s="249"/>
      <c r="M92" s="248"/>
      <c r="O92" s="253"/>
    </row>
    <row r="93" spans="1:15" s="9" customFormat="1">
      <c r="A93" s="1"/>
      <c r="B93" s="297" t="s">
        <v>232</v>
      </c>
      <c r="C93" s="5">
        <f>SUM(C94:C101)</f>
        <v>75275152.159999996</v>
      </c>
      <c r="D93" s="45"/>
      <c r="E93" s="45"/>
      <c r="I93" s="121"/>
      <c r="K93" s="121"/>
      <c r="L93" s="249"/>
      <c r="M93" s="248"/>
      <c r="O93" s="253"/>
    </row>
    <row r="94" spans="1:15" s="9" customFormat="1">
      <c r="A94" s="1"/>
      <c r="B94" s="297" t="s">
        <v>89</v>
      </c>
      <c r="C94" s="169">
        <v>11369127.289999999</v>
      </c>
      <c r="D94" s="45"/>
      <c r="E94" s="45"/>
      <c r="I94" s="121"/>
      <c r="K94" s="121"/>
      <c r="L94" s="249"/>
      <c r="M94" s="248"/>
      <c r="O94" s="253"/>
    </row>
    <row r="95" spans="1:15" s="9" customFormat="1">
      <c r="A95" s="1"/>
      <c r="B95" s="297" t="s">
        <v>90</v>
      </c>
      <c r="C95" s="169">
        <v>3746525.72</v>
      </c>
      <c r="D95" s="45"/>
      <c r="E95" s="45"/>
      <c r="I95" s="121"/>
      <c r="K95" s="121"/>
      <c r="L95" s="249"/>
      <c r="M95" s="248"/>
      <c r="O95" s="253"/>
    </row>
    <row r="96" spans="1:15" s="9" customFormat="1">
      <c r="A96" s="1"/>
      <c r="B96" s="297" t="s">
        <v>91</v>
      </c>
      <c r="C96" s="169">
        <v>5404921.4900000002</v>
      </c>
      <c r="D96" s="45"/>
      <c r="E96" s="45"/>
      <c r="I96" s="121"/>
      <c r="K96" s="121"/>
      <c r="L96" s="249"/>
      <c r="M96" s="248"/>
      <c r="O96" s="253"/>
    </row>
    <row r="97" spans="1:15" s="9" customFormat="1">
      <c r="A97" s="1"/>
      <c r="B97" s="297" t="s">
        <v>92</v>
      </c>
      <c r="C97" s="169">
        <v>7362297.5999999996</v>
      </c>
      <c r="D97" s="45"/>
      <c r="E97" s="45"/>
      <c r="I97" s="121"/>
      <c r="K97" s="121"/>
      <c r="L97" s="249"/>
      <c r="M97" s="248"/>
      <c r="O97" s="253"/>
    </row>
    <row r="98" spans="1:15" s="9" customFormat="1">
      <c r="A98" s="1"/>
      <c r="B98" s="297" t="s">
        <v>93</v>
      </c>
      <c r="C98" s="169">
        <v>35011200.619999997</v>
      </c>
      <c r="D98" s="45"/>
      <c r="E98" s="45"/>
      <c r="I98" s="121"/>
      <c r="K98" s="121"/>
      <c r="L98" s="249"/>
      <c r="M98" s="248"/>
      <c r="O98" s="253"/>
    </row>
    <row r="99" spans="1:15" s="9" customFormat="1">
      <c r="A99" s="1"/>
      <c r="B99" s="297" t="s">
        <v>94</v>
      </c>
      <c r="C99" s="169">
        <v>2232081.75</v>
      </c>
      <c r="D99" s="45"/>
      <c r="E99" s="45"/>
      <c r="I99" s="121"/>
      <c r="K99" s="121"/>
      <c r="L99" s="249"/>
      <c r="M99" s="248"/>
      <c r="O99" s="253"/>
    </row>
    <row r="100" spans="1:15" s="9" customFormat="1">
      <c r="A100" s="1"/>
      <c r="B100" s="297" t="s">
        <v>95</v>
      </c>
      <c r="C100" s="169">
        <v>4138334.78</v>
      </c>
      <c r="D100" s="45"/>
      <c r="E100" s="45"/>
      <c r="I100" s="121"/>
      <c r="K100" s="121"/>
      <c r="L100" s="249"/>
      <c r="M100" s="248"/>
      <c r="O100" s="253"/>
    </row>
    <row r="101" spans="1:15" s="9" customFormat="1">
      <c r="A101" s="1"/>
      <c r="B101" s="297" t="s">
        <v>96</v>
      </c>
      <c r="C101" s="169">
        <v>6010662.9100000001</v>
      </c>
      <c r="D101" s="45"/>
      <c r="E101" s="45"/>
      <c r="I101" s="121"/>
      <c r="K101" s="121"/>
      <c r="L101" s="249"/>
      <c r="M101" s="248"/>
      <c r="O101" s="253"/>
    </row>
    <row r="102" spans="1:15" s="9" customFormat="1">
      <c r="A102" s="1"/>
      <c r="B102" s="161"/>
      <c r="C102" s="50"/>
      <c r="D102" s="45"/>
      <c r="E102" s="45"/>
      <c r="I102" s="121"/>
      <c r="K102" s="121"/>
      <c r="L102" s="249"/>
      <c r="M102" s="248"/>
      <c r="O102" s="253"/>
    </row>
    <row r="103" spans="1:15" s="9" customFormat="1">
      <c r="A103" s="1"/>
      <c r="B103" s="159"/>
      <c r="C103" s="45"/>
      <c r="D103" s="45"/>
      <c r="E103" s="45"/>
      <c r="I103" s="121"/>
      <c r="K103" s="121"/>
      <c r="L103" s="249"/>
      <c r="M103" s="248"/>
      <c r="O103" s="253"/>
    </row>
    <row r="104" spans="1:15" s="9" customFormat="1">
      <c r="A104" s="1"/>
      <c r="B104" s="470" t="s">
        <v>97</v>
      </c>
      <c r="C104" s="471"/>
      <c r="D104" s="471"/>
      <c r="E104" s="471"/>
      <c r="I104" s="121"/>
      <c r="K104" s="121"/>
      <c r="L104" s="249"/>
      <c r="M104" s="248"/>
      <c r="O104" s="253"/>
    </row>
    <row r="105" spans="1:15" s="9" customFormat="1">
      <c r="A105" s="1"/>
      <c r="B105" s="154" t="s">
        <v>2</v>
      </c>
      <c r="C105" s="154" t="s">
        <v>88</v>
      </c>
      <c r="D105" s="45"/>
      <c r="E105" s="45"/>
      <c r="I105" s="121"/>
      <c r="K105" s="121"/>
      <c r="L105" s="249"/>
      <c r="M105" s="248"/>
      <c r="O105" s="253"/>
    </row>
    <row r="106" spans="1:15" s="9" customFormat="1">
      <c r="A106" s="1"/>
      <c r="B106" s="472" t="s">
        <v>233</v>
      </c>
      <c r="C106" s="472"/>
      <c r="D106" s="160"/>
      <c r="E106" s="45"/>
      <c r="I106" s="121"/>
      <c r="K106" s="121"/>
      <c r="L106" s="249"/>
      <c r="M106" s="248"/>
      <c r="O106" s="253"/>
    </row>
    <row r="107" spans="1:15" s="9" customFormat="1">
      <c r="A107" s="1"/>
      <c r="B107" s="298" t="s">
        <v>234</v>
      </c>
      <c r="C107" s="5">
        <f>SUM(C108:C114)</f>
        <v>88661797.400000021</v>
      </c>
      <c r="D107" s="45"/>
      <c r="E107" s="45"/>
      <c r="I107" s="121"/>
      <c r="K107" s="121"/>
      <c r="L107" s="249"/>
      <c r="M107" s="248"/>
      <c r="O107" s="253"/>
    </row>
    <row r="108" spans="1:15" s="9" customFormat="1">
      <c r="A108" s="1"/>
      <c r="B108" s="298" t="s">
        <v>98</v>
      </c>
      <c r="C108" s="169">
        <v>70016192.920000002</v>
      </c>
      <c r="D108" s="45"/>
      <c r="E108" s="45"/>
      <c r="I108" s="121"/>
      <c r="K108" s="121"/>
      <c r="L108" s="249"/>
      <c r="M108" s="248"/>
      <c r="O108" s="253"/>
    </row>
    <row r="109" spans="1:15" s="9" customFormat="1">
      <c r="A109" s="1"/>
      <c r="B109" s="298" t="s">
        <v>209</v>
      </c>
      <c r="C109" s="169">
        <v>69791.06</v>
      </c>
      <c r="D109" s="45"/>
      <c r="E109" s="45"/>
      <c r="I109" s="121"/>
      <c r="K109" s="121"/>
      <c r="L109" s="249"/>
      <c r="M109" s="248"/>
      <c r="O109" s="253"/>
    </row>
    <row r="110" spans="1:15" s="9" customFormat="1">
      <c r="A110" s="1"/>
      <c r="B110" s="298" t="s">
        <v>102</v>
      </c>
      <c r="C110" s="169">
        <v>887293.7</v>
      </c>
      <c r="D110" s="45"/>
      <c r="E110" s="45"/>
      <c r="I110" s="121"/>
      <c r="K110" s="121"/>
      <c r="L110" s="249"/>
      <c r="M110" s="248"/>
      <c r="O110" s="253"/>
    </row>
    <row r="111" spans="1:15" s="9" customFormat="1">
      <c r="A111" s="1"/>
      <c r="B111" s="298" t="s">
        <v>100</v>
      </c>
      <c r="C111" s="169">
        <v>5444999.3099999996</v>
      </c>
      <c r="D111" s="45"/>
      <c r="E111" s="45"/>
      <c r="I111" s="121"/>
      <c r="K111" s="121"/>
      <c r="L111" s="249"/>
      <c r="M111" s="248"/>
      <c r="O111" s="253"/>
    </row>
    <row r="112" spans="1:15" s="9" customFormat="1">
      <c r="A112" s="1"/>
      <c r="B112" s="298" t="s">
        <v>99</v>
      </c>
      <c r="C112" s="169">
        <v>2546983.59</v>
      </c>
      <c r="D112" s="45"/>
      <c r="E112" s="45"/>
      <c r="I112" s="121"/>
      <c r="K112" s="121"/>
      <c r="L112" s="249"/>
      <c r="M112" s="248"/>
      <c r="O112" s="253"/>
    </row>
    <row r="113" spans="1:15" s="9" customFormat="1">
      <c r="A113" s="1"/>
      <c r="B113" s="298" t="s">
        <v>101</v>
      </c>
      <c r="C113" s="169">
        <v>1784485.18</v>
      </c>
      <c r="D113" s="45"/>
      <c r="E113" s="45"/>
      <c r="I113" s="121"/>
      <c r="K113" s="121"/>
      <c r="L113" s="249"/>
      <c r="M113" s="248"/>
      <c r="O113" s="253"/>
    </row>
    <row r="114" spans="1:15" s="9" customFormat="1">
      <c r="A114" s="1"/>
      <c r="B114" s="298" t="s">
        <v>103</v>
      </c>
      <c r="C114" s="169">
        <v>7912051.6399999997</v>
      </c>
      <c r="D114" s="45"/>
      <c r="E114" s="45"/>
      <c r="I114" s="121"/>
      <c r="K114" s="121"/>
      <c r="L114" s="249"/>
      <c r="M114" s="248"/>
      <c r="O114" s="253"/>
    </row>
    <row r="115" spans="1:15" s="9" customFormat="1">
      <c r="A115" s="1"/>
      <c r="B115" s="159"/>
      <c r="C115" s="45"/>
      <c r="D115" s="45"/>
      <c r="E115" s="45"/>
      <c r="I115" s="121"/>
      <c r="K115" s="121"/>
      <c r="L115" s="249"/>
      <c r="M115" s="248"/>
      <c r="O115" s="253"/>
    </row>
    <row r="116" spans="1:15" s="9" customFormat="1">
      <c r="A116" s="1"/>
      <c r="B116" s="470" t="s">
        <v>104</v>
      </c>
      <c r="C116" s="471"/>
      <c r="D116" s="471"/>
      <c r="E116" s="471"/>
      <c r="I116" s="121"/>
      <c r="K116" s="121"/>
      <c r="L116" s="249"/>
      <c r="M116" s="248"/>
      <c r="O116" s="253"/>
    </row>
    <row r="117" spans="1:15" s="9" customFormat="1">
      <c r="A117" s="1"/>
      <c r="B117" s="154" t="s">
        <v>2</v>
      </c>
      <c r="C117" s="154" t="s">
        <v>88</v>
      </c>
      <c r="D117" s="45"/>
      <c r="E117" s="45"/>
      <c r="I117" s="121"/>
      <c r="K117" s="121"/>
      <c r="L117" s="249"/>
      <c r="M117" s="248"/>
      <c r="O117" s="253"/>
    </row>
    <row r="118" spans="1:15" s="9" customFormat="1">
      <c r="A118" s="1"/>
      <c r="B118" s="298" t="s">
        <v>235</v>
      </c>
      <c r="C118" s="169">
        <v>1358000</v>
      </c>
      <c r="D118" s="45"/>
      <c r="E118" s="45"/>
      <c r="I118" s="121"/>
      <c r="K118" s="121"/>
      <c r="L118" s="249"/>
      <c r="M118" s="248"/>
      <c r="O118" s="253"/>
    </row>
    <row r="119" spans="1:15" s="9" customFormat="1">
      <c r="A119" s="1"/>
      <c r="B119" s="298" t="s">
        <v>236</v>
      </c>
      <c r="C119" s="169">
        <v>4069062.34</v>
      </c>
      <c r="D119" s="45"/>
      <c r="E119" s="45"/>
      <c r="I119" s="121"/>
      <c r="K119" s="121"/>
      <c r="L119" s="249"/>
      <c r="M119" s="248"/>
      <c r="O119" s="253"/>
    </row>
    <row r="120" spans="1:15" s="9" customFormat="1">
      <c r="A120" s="1"/>
      <c r="B120" s="298" t="s">
        <v>237</v>
      </c>
      <c r="C120" s="169">
        <v>9654000</v>
      </c>
      <c r="D120" s="45"/>
      <c r="E120" s="45"/>
      <c r="I120" s="121"/>
      <c r="K120" s="121"/>
      <c r="L120" s="249"/>
      <c r="M120" s="248"/>
      <c r="O120" s="253"/>
    </row>
    <row r="121" spans="1:15" s="9" customFormat="1">
      <c r="A121" s="1"/>
      <c r="B121" s="298" t="s">
        <v>238</v>
      </c>
      <c r="C121" s="169">
        <v>205000</v>
      </c>
      <c r="D121" s="45"/>
      <c r="E121" s="45"/>
      <c r="I121" s="121"/>
      <c r="K121" s="121"/>
      <c r="L121" s="249"/>
      <c r="M121" s="248"/>
      <c r="O121" s="253"/>
    </row>
    <row r="122" spans="1:15" s="9" customFormat="1">
      <c r="A122" s="1"/>
      <c r="B122" s="298" t="s">
        <v>239</v>
      </c>
      <c r="C122" s="170">
        <v>0</v>
      </c>
      <c r="D122" s="45"/>
      <c r="E122" s="45"/>
      <c r="I122" s="121"/>
      <c r="K122" s="121"/>
      <c r="L122" s="249"/>
      <c r="M122" s="248"/>
      <c r="O122" s="253"/>
    </row>
    <row r="123" spans="1:15" s="9" customFormat="1">
      <c r="A123" s="1"/>
      <c r="B123" s="162" t="s">
        <v>190</v>
      </c>
      <c r="C123" s="5">
        <f>SUM(C118:C122)</f>
        <v>15286062.34</v>
      </c>
      <c r="D123" s="45"/>
      <c r="E123" s="45"/>
      <c r="I123" s="121"/>
      <c r="K123" s="121"/>
      <c r="L123" s="249"/>
      <c r="M123" s="248"/>
      <c r="O123" s="253"/>
    </row>
    <row r="124" spans="1:15" s="9" customFormat="1">
      <c r="A124" s="1"/>
      <c r="B124" s="163"/>
      <c r="C124" s="118"/>
      <c r="D124" s="45"/>
      <c r="E124" s="45"/>
      <c r="I124" s="121"/>
      <c r="K124" s="121"/>
      <c r="L124" s="249"/>
      <c r="M124" s="248"/>
      <c r="O124" s="253"/>
    </row>
    <row r="125" spans="1:15" s="9" customFormat="1">
      <c r="A125" s="1"/>
      <c r="B125" s="470" t="s">
        <v>105</v>
      </c>
      <c r="C125" s="471"/>
      <c r="D125" s="471"/>
      <c r="E125" s="471"/>
      <c r="I125" s="121"/>
      <c r="L125" s="249"/>
      <c r="M125" s="248"/>
      <c r="O125" s="253"/>
    </row>
    <row r="126" spans="1:15" s="9" customFormat="1">
      <c r="A126" s="1"/>
      <c r="B126" s="154" t="s">
        <v>2</v>
      </c>
      <c r="C126" s="164" t="s">
        <v>106</v>
      </c>
      <c r="D126" s="45"/>
      <c r="E126" s="45"/>
      <c r="I126" s="121"/>
      <c r="L126" s="249"/>
      <c r="M126" s="248"/>
      <c r="O126" s="253"/>
    </row>
    <row r="127" spans="1:15" s="9" customFormat="1" ht="25.5">
      <c r="A127" s="1"/>
      <c r="B127" s="225" t="s">
        <v>161</v>
      </c>
      <c r="C127" s="169">
        <v>1728000</v>
      </c>
      <c r="D127" s="45"/>
      <c r="E127" s="45"/>
      <c r="I127" s="121"/>
      <c r="L127" s="249"/>
      <c r="M127" s="248"/>
      <c r="O127" s="253"/>
    </row>
    <row r="128" spans="1:15" s="9" customFormat="1">
      <c r="A128" s="1"/>
      <c r="B128" s="225" t="s">
        <v>210</v>
      </c>
      <c r="C128" s="169">
        <v>4809609</v>
      </c>
      <c r="D128" s="45"/>
      <c r="E128" s="45"/>
      <c r="I128" s="121"/>
      <c r="L128" s="249"/>
      <c r="M128" s="248"/>
      <c r="O128" s="253"/>
    </row>
    <row r="129" spans="1:15" s="9" customFormat="1">
      <c r="A129" s="1"/>
      <c r="B129" s="226" t="s">
        <v>187</v>
      </c>
      <c r="C129" s="169">
        <v>2174129.4500000002</v>
      </c>
      <c r="D129" s="45"/>
      <c r="E129" s="45"/>
      <c r="I129" s="121"/>
      <c r="L129" s="249"/>
      <c r="M129" s="248"/>
      <c r="O129" s="253"/>
    </row>
    <row r="130" spans="1:15" s="9" customFormat="1">
      <c r="A130" s="1"/>
      <c r="B130" s="226" t="s">
        <v>211</v>
      </c>
      <c r="C130" s="169">
        <v>280868.05</v>
      </c>
      <c r="D130" s="45"/>
      <c r="E130" s="45"/>
      <c r="I130" s="121"/>
      <c r="L130" s="249"/>
      <c r="M130" s="248"/>
      <c r="O130" s="253"/>
    </row>
    <row r="131" spans="1:15" s="9" customFormat="1">
      <c r="A131" s="1"/>
      <c r="B131" s="226" t="s">
        <v>212</v>
      </c>
      <c r="C131" s="169">
        <v>54772.5</v>
      </c>
      <c r="D131" s="45"/>
      <c r="E131" s="45"/>
      <c r="I131" s="121"/>
      <c r="L131" s="249"/>
      <c r="M131" s="248"/>
      <c r="O131" s="253"/>
    </row>
    <row r="132" spans="1:15" s="9" customFormat="1">
      <c r="A132" s="1"/>
      <c r="B132" s="226" t="s">
        <v>86</v>
      </c>
      <c r="C132" s="169">
        <v>65627.259999999995</v>
      </c>
      <c r="D132" s="45"/>
      <c r="E132" s="45"/>
      <c r="I132" s="121"/>
      <c r="L132" s="249"/>
      <c r="M132" s="248"/>
      <c r="O132" s="253"/>
    </row>
    <row r="133" spans="1:15" s="9" customFormat="1">
      <c r="A133" s="1"/>
      <c r="B133" s="226" t="s">
        <v>213</v>
      </c>
      <c r="C133" s="128">
        <v>280500</v>
      </c>
      <c r="D133" s="45"/>
      <c r="E133" s="45"/>
      <c r="I133" s="121"/>
      <c r="L133" s="249"/>
      <c r="M133" s="248"/>
      <c r="O133" s="253"/>
    </row>
    <row r="134" spans="1:15" s="9" customFormat="1">
      <c r="A134" s="1"/>
      <c r="B134" s="165" t="s">
        <v>191</v>
      </c>
      <c r="C134" s="166">
        <f>SUM(C127:C133)</f>
        <v>9393506.2599999998</v>
      </c>
      <c r="D134" s="45"/>
      <c r="E134" s="45"/>
      <c r="I134" s="121"/>
      <c r="L134" s="249"/>
      <c r="M134" s="248"/>
      <c r="O134" s="253"/>
    </row>
    <row r="135" spans="1:15" s="9" customFormat="1">
      <c r="A135" s="1"/>
      <c r="B135" s="8"/>
      <c r="C135" s="1"/>
      <c r="D135" s="1"/>
      <c r="E135" s="1"/>
      <c r="K135" s="121"/>
      <c r="L135" s="121"/>
      <c r="M135" s="121"/>
    </row>
    <row r="136" spans="1:15" s="9" customFormat="1">
      <c r="A136" s="1"/>
      <c r="B136" s="8"/>
      <c r="C136" s="1"/>
      <c r="D136" s="1"/>
      <c r="E136" s="1"/>
      <c r="K136" s="121"/>
      <c r="L136" s="121"/>
      <c r="M136" s="121"/>
    </row>
    <row r="137" spans="1:15" s="9" customFormat="1">
      <c r="A137" s="1"/>
      <c r="B137" s="8"/>
      <c r="C137" s="1"/>
      <c r="D137" s="1"/>
      <c r="E137" s="1"/>
      <c r="K137" s="121"/>
      <c r="L137" s="121"/>
      <c r="M137" s="121"/>
    </row>
    <row r="138" spans="1:15" s="9" customFormat="1">
      <c r="A138" s="1"/>
      <c r="B138" s="8"/>
      <c r="C138" s="1"/>
      <c r="D138" s="1"/>
      <c r="E138" s="1"/>
      <c r="K138" s="121"/>
      <c r="L138" s="121"/>
      <c r="M138" s="121"/>
    </row>
    <row r="139" spans="1:15" s="88" customFormat="1" ht="12.75" customHeight="1">
      <c r="B139" s="173" t="s">
        <v>199</v>
      </c>
      <c r="C139" s="299" t="s">
        <v>295</v>
      </c>
      <c r="D139" s="171"/>
      <c r="E139" s="171" t="s">
        <v>296</v>
      </c>
      <c r="F139" s="171"/>
      <c r="G139" s="171"/>
      <c r="K139" s="130"/>
      <c r="L139" s="130"/>
      <c r="M139" s="130"/>
    </row>
    <row r="140" spans="1:15" s="89" customFormat="1">
      <c r="B140" s="119" t="s">
        <v>157</v>
      </c>
      <c r="C140" s="147" t="s">
        <v>158</v>
      </c>
      <c r="D140" s="502" t="s">
        <v>159</v>
      </c>
      <c r="E140" s="502"/>
      <c r="F140" s="502"/>
      <c r="K140" s="131"/>
      <c r="L140" s="131"/>
      <c r="M140" s="131"/>
    </row>
    <row r="141" spans="1:15" s="88" customFormat="1" ht="15.75" customHeight="1">
      <c r="B141" s="144" t="s">
        <v>198</v>
      </c>
      <c r="C141" s="144" t="s">
        <v>197</v>
      </c>
      <c r="D141" s="501" t="s">
        <v>196</v>
      </c>
      <c r="E141" s="501"/>
      <c r="F141" s="501"/>
      <c r="K141" s="130"/>
      <c r="L141" s="130"/>
      <c r="M141" s="130"/>
    </row>
    <row r="142" spans="1:15" s="88" customFormat="1" ht="15.75" customHeight="1">
      <c r="B142" s="146" t="s">
        <v>107</v>
      </c>
      <c r="C142" s="146" t="s">
        <v>108</v>
      </c>
      <c r="D142" s="501" t="s">
        <v>109</v>
      </c>
      <c r="E142" s="501"/>
      <c r="F142" s="501"/>
      <c r="K142" s="130"/>
      <c r="L142" s="130"/>
      <c r="M142" s="130"/>
    </row>
    <row r="143" spans="1:15" s="88" customFormat="1" ht="15.75" customHeight="1">
      <c r="B143" s="146" t="s">
        <v>110</v>
      </c>
      <c r="C143" s="146" t="s">
        <v>111</v>
      </c>
      <c r="D143" s="501" t="s">
        <v>112</v>
      </c>
      <c r="E143" s="501"/>
      <c r="F143" s="501"/>
      <c r="K143" s="130"/>
      <c r="L143" s="130"/>
      <c r="M143" s="130"/>
    </row>
  </sheetData>
  <mergeCells count="24">
    <mergeCell ref="B90:E90"/>
    <mergeCell ref="B92:C92"/>
    <mergeCell ref="B104:E104"/>
    <mergeCell ref="B1:E1"/>
    <mergeCell ref="B2:E2"/>
    <mergeCell ref="B3:E3"/>
    <mergeCell ref="B4:D4"/>
    <mergeCell ref="B5:E5"/>
    <mergeCell ref="D141:F141"/>
    <mergeCell ref="D142:F142"/>
    <mergeCell ref="D143:F143"/>
    <mergeCell ref="D140:F140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5:E125"/>
    <mergeCell ref="B65:E65"/>
    <mergeCell ref="B73:E73"/>
  </mergeCells>
  <pageMargins left="0.15748031496062992" right="0.27559055118110237" top="0.44" bottom="0.47" header="0.35433070866141736" footer="0.19685039370078741"/>
  <pageSetup paperSize="5" scale="70" orientation="landscape" blackAndWhite="1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142"/>
  <sheetViews>
    <sheetView showGridLines="0" zoomScale="80" zoomScaleNormal="80" workbookViewId="0">
      <pane xSplit="2" ySplit="10" topLeftCell="C23" activePane="bottomRight" state="frozen"/>
      <selection pane="topRight" activeCell="C1" sqref="C1"/>
      <selection pane="bottomLeft" activeCell="A11" sqref="A11"/>
      <selection pane="bottomRight" activeCell="A56" sqref="A56:C56"/>
    </sheetView>
  </sheetViews>
  <sheetFormatPr defaultRowHeight="12.75"/>
  <cols>
    <col min="1" max="1" width="8.625" style="1" bestFit="1" customWidth="1"/>
    <col min="2" max="2" width="38.875" style="1" customWidth="1"/>
    <col min="3" max="3" width="23.625" style="1" bestFit="1" customWidth="1"/>
    <col min="4" max="4" width="16.375" style="1" bestFit="1" customWidth="1"/>
    <col min="5" max="5" width="15.25" style="1" bestFit="1" customWidth="1"/>
    <col min="6" max="6" width="18" style="1" bestFit="1" customWidth="1"/>
    <col min="7" max="7" width="16.625" style="9" customWidth="1"/>
    <col min="8" max="8" width="7.375" style="1" bestFit="1" customWidth="1"/>
    <col min="9" max="9" width="20.5" style="1" bestFit="1" customWidth="1"/>
    <col min="10" max="10" width="18" style="1" customWidth="1"/>
    <col min="11" max="11" width="17.125" style="45" customWidth="1"/>
    <col min="12" max="12" width="15.625" style="45" customWidth="1"/>
    <col min="13" max="13" width="15.375" style="45" bestFit="1" customWidth="1"/>
    <col min="14" max="16384" width="9" style="1"/>
  </cols>
  <sheetData>
    <row r="1" spans="1:13" ht="12.75" customHeight="1">
      <c r="B1" s="476" t="s">
        <v>139</v>
      </c>
      <c r="C1" s="476"/>
      <c r="D1" s="476"/>
      <c r="E1" s="476"/>
      <c r="F1" s="9" t="s">
        <v>263</v>
      </c>
      <c r="G1" s="116" t="s">
        <v>171</v>
      </c>
      <c r="I1" s="105" t="s">
        <v>170</v>
      </c>
    </row>
    <row r="2" spans="1:13">
      <c r="B2" s="476" t="s">
        <v>116</v>
      </c>
      <c r="C2" s="476"/>
      <c r="D2" s="476"/>
      <c r="F2" s="9" t="s">
        <v>264</v>
      </c>
      <c r="G2" s="9" t="s">
        <v>180</v>
      </c>
      <c r="I2" s="104" t="s">
        <v>173</v>
      </c>
    </row>
    <row r="3" spans="1:13" ht="12.75" customHeight="1">
      <c r="B3" s="476" t="s">
        <v>1875</v>
      </c>
      <c r="C3" s="476"/>
      <c r="D3" s="476"/>
      <c r="E3" s="476"/>
      <c r="F3" s="9" t="s">
        <v>265</v>
      </c>
      <c r="G3" s="9" t="s">
        <v>204</v>
      </c>
    </row>
    <row r="4" spans="1:13">
      <c r="B4" s="476"/>
      <c r="C4" s="476"/>
      <c r="D4" s="476"/>
      <c r="E4" s="9"/>
      <c r="F4" s="9" t="s">
        <v>266</v>
      </c>
      <c r="G4" s="9" t="s">
        <v>1873</v>
      </c>
    </row>
    <row r="5" spans="1:13" ht="12.75" customHeight="1">
      <c r="B5" s="477" t="s">
        <v>220</v>
      </c>
      <c r="C5" s="478"/>
      <c r="D5" s="478"/>
      <c r="E5" s="478"/>
    </row>
    <row r="6" spans="1:13" s="179" customFormat="1">
      <c r="A6" s="11" t="s">
        <v>121</v>
      </c>
      <c r="B6" s="494" t="s">
        <v>2</v>
      </c>
      <c r="C6" s="150" t="s">
        <v>222</v>
      </c>
      <c r="D6" s="12" t="s">
        <v>223</v>
      </c>
      <c r="E6" s="180" t="s">
        <v>122</v>
      </c>
      <c r="F6" s="487" t="s">
        <v>297</v>
      </c>
      <c r="G6" s="488"/>
      <c r="H6" s="235" t="s">
        <v>123</v>
      </c>
      <c r="I6" s="13" t="s">
        <v>124</v>
      </c>
      <c r="J6" s="14" t="s">
        <v>125</v>
      </c>
      <c r="K6" s="122" t="s">
        <v>122</v>
      </c>
      <c r="L6" s="123" t="s">
        <v>126</v>
      </c>
      <c r="M6" s="123" t="s">
        <v>126</v>
      </c>
    </row>
    <row r="7" spans="1:13" s="179" customFormat="1">
      <c r="A7" s="16" t="s">
        <v>2</v>
      </c>
      <c r="B7" s="495"/>
      <c r="C7" s="151" t="s">
        <v>3</v>
      </c>
      <c r="D7" s="17" t="s">
        <v>4</v>
      </c>
      <c r="E7" s="18" t="s">
        <v>224</v>
      </c>
      <c r="F7" s="492" t="s">
        <v>170</v>
      </c>
      <c r="G7" s="493"/>
      <c r="H7" s="236" t="s">
        <v>127</v>
      </c>
      <c r="I7" s="239" t="s">
        <v>1876</v>
      </c>
      <c r="J7" s="19" t="s">
        <v>1877</v>
      </c>
      <c r="K7" s="124" t="s">
        <v>125</v>
      </c>
      <c r="L7" s="125" t="s">
        <v>128</v>
      </c>
      <c r="M7" s="125" t="s">
        <v>129</v>
      </c>
    </row>
    <row r="8" spans="1:13" s="179" customFormat="1">
      <c r="A8" s="16"/>
      <c r="B8" s="495"/>
      <c r="C8" s="152" t="s">
        <v>221</v>
      </c>
      <c r="D8" s="112" t="s">
        <v>294</v>
      </c>
      <c r="E8" s="181" t="s">
        <v>225</v>
      </c>
      <c r="F8" s="67" t="s">
        <v>151</v>
      </c>
      <c r="G8" s="67" t="s">
        <v>150</v>
      </c>
      <c r="H8" s="236">
        <v>2564</v>
      </c>
      <c r="I8" s="20"/>
      <c r="J8" s="19"/>
      <c r="K8" s="124"/>
      <c r="L8" s="125" t="s">
        <v>130</v>
      </c>
      <c r="M8" s="125" t="s">
        <v>130</v>
      </c>
    </row>
    <row r="9" spans="1:13" s="179" customFormat="1">
      <c r="A9" s="21"/>
      <c r="B9" s="496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26" t="s">
        <v>136</v>
      </c>
      <c r="L9" s="127" t="s">
        <v>137</v>
      </c>
      <c r="M9" s="127" t="s">
        <v>138</v>
      </c>
    </row>
    <row r="10" spans="1:13">
      <c r="A10" s="481" t="s">
        <v>5</v>
      </c>
      <c r="B10" s="482"/>
      <c r="C10" s="482"/>
      <c r="D10" s="482"/>
      <c r="E10" s="482"/>
      <c r="F10" s="482"/>
      <c r="G10" s="482"/>
      <c r="H10" s="482"/>
      <c r="I10" s="482"/>
      <c r="J10" s="482"/>
      <c r="K10" s="482"/>
      <c r="L10" s="482"/>
      <c r="M10" s="483"/>
    </row>
    <row r="11" spans="1:13">
      <c r="A11" s="2" t="s">
        <v>6</v>
      </c>
      <c r="B11" s="85" t="s">
        <v>7</v>
      </c>
      <c r="C11" s="3">
        <v>85308939.939999998</v>
      </c>
      <c r="D11" s="3">
        <v>89574386.950000003</v>
      </c>
      <c r="E11" s="26">
        <f>D11-C11</f>
        <v>4265447.0100000054</v>
      </c>
      <c r="F11" s="229">
        <v>58050237.74590911</v>
      </c>
      <c r="G11" s="230">
        <v>13801937.065678163</v>
      </c>
      <c r="H11" s="47">
        <v>3</v>
      </c>
      <c r="I11" s="242">
        <f>(D11/12)*11</f>
        <v>82109854.704166666</v>
      </c>
      <c r="J11" s="27">
        <f>'ผลการดำเนินงาน Planfin 64'!G6</f>
        <v>93709723.75</v>
      </c>
      <c r="K11" s="128">
        <f>J11-I11</f>
        <v>11599869.045833334</v>
      </c>
      <c r="L11" s="268">
        <f t="shared" ref="L11:L25" si="0">K11/I11</f>
        <v>0.14127255598766392</v>
      </c>
      <c r="M11" s="262">
        <f>(J11/D11)</f>
        <v>1.0461665096553585</v>
      </c>
    </row>
    <row r="12" spans="1:13">
      <c r="A12" s="2" t="s">
        <v>8</v>
      </c>
      <c r="B12" s="85" t="s">
        <v>9</v>
      </c>
      <c r="C12" s="3">
        <v>525500</v>
      </c>
      <c r="D12" s="3">
        <v>525500</v>
      </c>
      <c r="E12" s="26">
        <f t="shared" ref="E12:E22" si="1">D12-C12</f>
        <v>0</v>
      </c>
      <c r="F12" s="229">
        <v>197039.60619834712</v>
      </c>
      <c r="G12" s="230">
        <v>136325.78505615331</v>
      </c>
      <c r="H12" s="47">
        <v>3</v>
      </c>
      <c r="I12" s="242">
        <f t="shared" ref="I12:I22" si="2">(D12/12)*11</f>
        <v>481708.33333333331</v>
      </c>
      <c r="J12" s="27">
        <f>'ผลการดำเนินงาน Planfin 64'!G7</f>
        <v>499050</v>
      </c>
      <c r="K12" s="128">
        <f>J12-I12</f>
        <v>17341.666666666686</v>
      </c>
      <c r="L12" s="268">
        <f t="shared" si="0"/>
        <v>3.6000345990831288E-2</v>
      </c>
      <c r="M12" s="262">
        <f t="shared" ref="M12:M25" si="3">(J12/D12)</f>
        <v>0.94966698382492865</v>
      </c>
    </row>
    <row r="13" spans="1:13">
      <c r="A13" s="2" t="s">
        <v>10</v>
      </c>
      <c r="B13" s="85" t="s">
        <v>11</v>
      </c>
      <c r="C13" s="3">
        <v>108972.32</v>
      </c>
      <c r="D13" s="3">
        <v>28212</v>
      </c>
      <c r="E13" s="26">
        <f t="shared" si="1"/>
        <v>-80760.320000000007</v>
      </c>
      <c r="F13" s="229">
        <v>94972.47698347109</v>
      </c>
      <c r="G13" s="230">
        <v>137871.80226242874</v>
      </c>
      <c r="H13" s="47">
        <v>1</v>
      </c>
      <c r="I13" s="242">
        <f t="shared" si="2"/>
        <v>25861</v>
      </c>
      <c r="J13" s="27">
        <f>'ผลการดำเนินงาน Planfin 64'!G8</f>
        <v>75992</v>
      </c>
      <c r="K13" s="128">
        <f t="shared" ref="K13:K25" si="4">J13-I13</f>
        <v>50131</v>
      </c>
      <c r="L13" s="268">
        <f t="shared" si="0"/>
        <v>1.9384787904566723</v>
      </c>
      <c r="M13" s="262">
        <f t="shared" si="3"/>
        <v>2.693605557918616</v>
      </c>
    </row>
    <row r="14" spans="1:13">
      <c r="A14" s="2" t="s">
        <v>12</v>
      </c>
      <c r="B14" s="85" t="s">
        <v>13</v>
      </c>
      <c r="C14" s="3">
        <v>1318172.3799999999</v>
      </c>
      <c r="D14" s="3">
        <v>1239309.44</v>
      </c>
      <c r="E14" s="26">
        <f t="shared" si="1"/>
        <v>-78862.939999999944</v>
      </c>
      <c r="F14" s="229">
        <v>1180319.4323966943</v>
      </c>
      <c r="G14" s="230">
        <v>975648.63570768619</v>
      </c>
      <c r="H14" s="47">
        <v>1</v>
      </c>
      <c r="I14" s="242">
        <f t="shared" si="2"/>
        <v>1136033.6533333333</v>
      </c>
      <c r="J14" s="27">
        <f>'ผลการดำเนินงาน Planfin 64'!G9</f>
        <v>1090761.0199999998</v>
      </c>
      <c r="K14" s="128">
        <f t="shared" si="4"/>
        <v>-45272.633333333535</v>
      </c>
      <c r="L14" s="268">
        <f t="shared" si="0"/>
        <v>-3.9851489610800907E-2</v>
      </c>
      <c r="M14" s="262">
        <f t="shared" si="3"/>
        <v>0.88013613452343253</v>
      </c>
    </row>
    <row r="15" spans="1:13">
      <c r="A15" s="2" t="s">
        <v>14</v>
      </c>
      <c r="B15" s="85" t="s">
        <v>15</v>
      </c>
      <c r="C15" s="3">
        <v>11036943.699999999</v>
      </c>
      <c r="D15" s="3">
        <v>12244332.439999999</v>
      </c>
      <c r="E15" s="26">
        <f t="shared" si="1"/>
        <v>1207388.7400000002</v>
      </c>
      <c r="F15" s="229">
        <v>7678781.0759917405</v>
      </c>
      <c r="G15" s="230">
        <v>5941193.2343913652</v>
      </c>
      <c r="H15" s="47">
        <v>1</v>
      </c>
      <c r="I15" s="242">
        <f t="shared" si="2"/>
        <v>11223971.403333332</v>
      </c>
      <c r="J15" s="27">
        <f>'ผลการดำเนินงาน Planfin 64'!G10</f>
        <v>9814349.5999999996</v>
      </c>
      <c r="K15" s="128">
        <f t="shared" si="4"/>
        <v>-1409621.8033333328</v>
      </c>
      <c r="L15" s="268">
        <f t="shared" si="0"/>
        <v>-0.12559028820357637</v>
      </c>
      <c r="M15" s="262">
        <f t="shared" si="3"/>
        <v>0.80154223581338824</v>
      </c>
    </row>
    <row r="16" spans="1:13">
      <c r="A16" s="2" t="s">
        <v>16</v>
      </c>
      <c r="B16" s="85" t="s">
        <v>17</v>
      </c>
      <c r="C16" s="3">
        <v>4506051.07</v>
      </c>
      <c r="D16" s="3">
        <v>4956656.18</v>
      </c>
      <c r="E16" s="26">
        <f t="shared" si="1"/>
        <v>450605.1099999994</v>
      </c>
      <c r="F16" s="229">
        <v>2465514.4777272716</v>
      </c>
      <c r="G16" s="230">
        <v>2889426.5565645737</v>
      </c>
      <c r="H16" s="47">
        <v>1</v>
      </c>
      <c r="I16" s="242">
        <f t="shared" si="2"/>
        <v>4543601.4983333331</v>
      </c>
      <c r="J16" s="27">
        <f>'ผลการดำเนินงาน Planfin 64'!G11</f>
        <v>9476128.5199999996</v>
      </c>
      <c r="K16" s="128">
        <f t="shared" si="4"/>
        <v>4932527.0216666665</v>
      </c>
      <c r="L16" s="268">
        <f t="shared" si="0"/>
        <v>1.0855985111097435</v>
      </c>
      <c r="M16" s="262">
        <f t="shared" si="3"/>
        <v>1.9117986351839316</v>
      </c>
    </row>
    <row r="17" spans="1:13">
      <c r="A17" s="2" t="s">
        <v>18</v>
      </c>
      <c r="B17" s="85" t="s">
        <v>19</v>
      </c>
      <c r="C17" s="3">
        <v>6579610.6699999999</v>
      </c>
      <c r="D17" s="3">
        <v>3662784.84</v>
      </c>
      <c r="E17" s="26">
        <f t="shared" si="1"/>
        <v>-2916825.83</v>
      </c>
      <c r="F17" s="229">
        <v>863095.16338842991</v>
      </c>
      <c r="G17" s="230">
        <v>1960164.6720372168</v>
      </c>
      <c r="H17" s="47">
        <v>3</v>
      </c>
      <c r="I17" s="242">
        <f t="shared" si="2"/>
        <v>3357552.77</v>
      </c>
      <c r="J17" s="27">
        <f>'ผลการดำเนินงาน Planfin 64'!G12</f>
        <v>3091124.76</v>
      </c>
      <c r="K17" s="128">
        <f t="shared" si="4"/>
        <v>-266428.01000000024</v>
      </c>
      <c r="L17" s="268">
        <f t="shared" si="0"/>
        <v>-7.9351845898165949E-2</v>
      </c>
      <c r="M17" s="262">
        <f t="shared" si="3"/>
        <v>0.84392747459334794</v>
      </c>
    </row>
    <row r="18" spans="1:13">
      <c r="A18" s="2" t="s">
        <v>20</v>
      </c>
      <c r="B18" s="85" t="s">
        <v>21</v>
      </c>
      <c r="C18" s="3">
        <v>11059155.35</v>
      </c>
      <c r="D18" s="3">
        <v>13731855.66</v>
      </c>
      <c r="E18" s="26">
        <f t="shared" si="1"/>
        <v>2672700.3100000005</v>
      </c>
      <c r="F18" s="229">
        <v>6805269.7761157053</v>
      </c>
      <c r="G18" s="230">
        <v>6307290.9518767782</v>
      </c>
      <c r="H18" s="47">
        <v>1</v>
      </c>
      <c r="I18" s="242">
        <f t="shared" si="2"/>
        <v>12587534.354999999</v>
      </c>
      <c r="J18" s="27">
        <f>'ผลการดำเนินงาน Planfin 64'!G13</f>
        <v>17299649.210000001</v>
      </c>
      <c r="K18" s="128">
        <f t="shared" si="4"/>
        <v>4712114.8550000023</v>
      </c>
      <c r="L18" s="268">
        <f t="shared" si="0"/>
        <v>0.37434772546446032</v>
      </c>
      <c r="M18" s="262">
        <f t="shared" si="3"/>
        <v>1.2598187483424219</v>
      </c>
    </row>
    <row r="19" spans="1:13">
      <c r="A19" s="2" t="s">
        <v>22</v>
      </c>
      <c r="B19" s="85" t="s">
        <v>23</v>
      </c>
      <c r="C19" s="3">
        <v>50868974.719999999</v>
      </c>
      <c r="D19" s="3">
        <v>55597253.640000001</v>
      </c>
      <c r="E19" s="26">
        <f t="shared" si="1"/>
        <v>4728278.9200000018</v>
      </c>
      <c r="F19" s="229">
        <v>41566469.104628108</v>
      </c>
      <c r="G19" s="230">
        <v>10773688.786102358</v>
      </c>
      <c r="H19" s="47">
        <v>1</v>
      </c>
      <c r="I19" s="242">
        <f t="shared" si="2"/>
        <v>50964149.169999994</v>
      </c>
      <c r="J19" s="27">
        <f>'ผลการดำเนินงาน Planfin 64'!G14</f>
        <v>51121993.560000002</v>
      </c>
      <c r="K19" s="128">
        <f t="shared" si="4"/>
        <v>157844.39000000805</v>
      </c>
      <c r="L19" s="268">
        <f t="shared" si="0"/>
        <v>3.0971652145803511E-3</v>
      </c>
      <c r="M19" s="262">
        <f t="shared" si="3"/>
        <v>0.91950573478003184</v>
      </c>
    </row>
    <row r="20" spans="1:13">
      <c r="A20" s="2" t="s">
        <v>24</v>
      </c>
      <c r="B20" s="85" t="s">
        <v>25</v>
      </c>
      <c r="C20" s="3">
        <v>12560743.26</v>
      </c>
      <c r="D20" s="3">
        <v>12946850.220000001</v>
      </c>
      <c r="E20" s="26">
        <f t="shared" si="1"/>
        <v>386106.96000000089</v>
      </c>
      <c r="F20" s="229">
        <v>10805235.990950409</v>
      </c>
      <c r="G20" s="230">
        <v>8141397.6516122706</v>
      </c>
      <c r="H20" s="47">
        <v>1</v>
      </c>
      <c r="I20" s="242">
        <f t="shared" si="2"/>
        <v>11867946.035</v>
      </c>
      <c r="J20" s="27">
        <f>'ผลการดำเนินงาน Planfin 64'!G15</f>
        <v>12095972.550000001</v>
      </c>
      <c r="K20" s="128">
        <f t="shared" si="4"/>
        <v>228026.5150000006</v>
      </c>
      <c r="L20" s="268">
        <f t="shared" si="0"/>
        <v>1.9213646095754312E-2</v>
      </c>
      <c r="M20" s="262">
        <f t="shared" si="3"/>
        <v>0.93427917558777474</v>
      </c>
    </row>
    <row r="21" spans="1:13" s="9" customFormat="1">
      <c r="A21" s="142" t="s">
        <v>192</v>
      </c>
      <c r="B21" s="143" t="s">
        <v>193</v>
      </c>
      <c r="C21" s="3">
        <v>0</v>
      </c>
      <c r="D21" s="6">
        <v>0</v>
      </c>
      <c r="E21" s="26">
        <f t="shared" si="1"/>
        <v>0</v>
      </c>
      <c r="F21" s="229">
        <v>28922.097685950412</v>
      </c>
      <c r="G21" s="230">
        <v>441138.54254247795</v>
      </c>
      <c r="H21" s="47">
        <v>0</v>
      </c>
      <c r="I21" s="242">
        <f t="shared" si="2"/>
        <v>0</v>
      </c>
      <c r="J21" s="27">
        <f>'ผลการดำเนินงาน Planfin 64'!G16</f>
        <v>0</v>
      </c>
      <c r="K21" s="128">
        <f t="shared" si="4"/>
        <v>0</v>
      </c>
      <c r="L21" s="268" t="e">
        <f t="shared" si="0"/>
        <v>#DIV/0!</v>
      </c>
      <c r="M21" s="262" t="e">
        <f t="shared" si="3"/>
        <v>#DIV/0!</v>
      </c>
    </row>
    <row r="22" spans="1:13">
      <c r="A22" s="2" t="s">
        <v>26</v>
      </c>
      <c r="B22" s="85" t="s">
        <v>27</v>
      </c>
      <c r="C22" s="3">
        <v>4829664.58</v>
      </c>
      <c r="D22" s="3">
        <v>12400499.439999999</v>
      </c>
      <c r="E22" s="26">
        <f t="shared" si="1"/>
        <v>7570834.8599999994</v>
      </c>
      <c r="F22" s="229">
        <v>4307666.1990495874</v>
      </c>
      <c r="G22" s="230">
        <v>5023604.6709272088</v>
      </c>
      <c r="H22" s="47">
        <v>1</v>
      </c>
      <c r="I22" s="242">
        <f t="shared" si="2"/>
        <v>11367124.486666666</v>
      </c>
      <c r="J22" s="27">
        <f>'ผลการดำเนินงาน Planfin 64'!G17</f>
        <v>4109199.44</v>
      </c>
      <c r="K22" s="128">
        <f t="shared" si="4"/>
        <v>-7257925.0466666669</v>
      </c>
      <c r="L22" s="268">
        <f t="shared" si="0"/>
        <v>-0.63850141301610797</v>
      </c>
      <c r="M22" s="262">
        <f t="shared" si="3"/>
        <v>0.33137370473523442</v>
      </c>
    </row>
    <row r="23" spans="1:13">
      <c r="A23" s="96" t="s">
        <v>28</v>
      </c>
      <c r="B23" s="58" t="s">
        <v>29</v>
      </c>
      <c r="C23" s="5">
        <f>SUM(C11:C22)</f>
        <v>188702727.98999998</v>
      </c>
      <c r="D23" s="5">
        <f>SUM(D11:D22)</f>
        <v>206907640.80999997</v>
      </c>
      <c r="E23" s="28">
        <f>D23-C23</f>
        <v>18204912.819999993</v>
      </c>
      <c r="F23" s="231">
        <v>134043523.14702483</v>
      </c>
      <c r="G23" s="232">
        <v>56529688.354758687</v>
      </c>
      <c r="H23" s="48">
        <v>1</v>
      </c>
      <c r="I23" s="5">
        <f>SUM(I11:I22)</f>
        <v>189665337.40916666</v>
      </c>
      <c r="J23" s="31">
        <f>'ผลการดำเนินงาน Planfin 64'!G18</f>
        <v>202383944.41</v>
      </c>
      <c r="K23" s="29">
        <f t="shared" si="4"/>
        <v>12718607.000833333</v>
      </c>
      <c r="L23" s="272">
        <f t="shared" si="0"/>
        <v>6.705815187197528E-2</v>
      </c>
      <c r="M23" s="263">
        <f t="shared" si="3"/>
        <v>0.97813663921597749</v>
      </c>
    </row>
    <row r="24" spans="1:13" s="9" customFormat="1">
      <c r="A24" s="84" t="s">
        <v>188</v>
      </c>
      <c r="B24" s="77" t="s">
        <v>155</v>
      </c>
      <c r="C24" s="78">
        <f>C23-C22</f>
        <v>183873063.40999997</v>
      </c>
      <c r="D24" s="78">
        <f>D23-D22</f>
        <v>194507141.36999997</v>
      </c>
      <c r="E24" s="79">
        <f>D24-C24</f>
        <v>10634077.960000008</v>
      </c>
      <c r="F24" s="80"/>
      <c r="G24" s="81"/>
      <c r="H24" s="82"/>
      <c r="I24" s="78">
        <f>I23-I22</f>
        <v>178298212.92249998</v>
      </c>
      <c r="J24" s="83">
        <f>'ผลการดำเนินงาน Planfin 64'!G19</f>
        <v>198274744.97</v>
      </c>
      <c r="K24" s="129">
        <f t="shared" si="4"/>
        <v>19976532.047500014</v>
      </c>
      <c r="L24" s="273">
        <f t="shared" si="0"/>
        <v>0.11204000152364464</v>
      </c>
      <c r="M24" s="264">
        <f t="shared" si="3"/>
        <v>1.0193700013966742</v>
      </c>
    </row>
    <row r="25" spans="1:13" ht="25.5">
      <c r="A25" s="182"/>
      <c r="B25" s="183" t="s">
        <v>217</v>
      </c>
      <c r="C25" s="184">
        <f>C24-C21</f>
        <v>183873063.40999997</v>
      </c>
      <c r="D25" s="184">
        <f>D24-D21</f>
        <v>194507141.36999997</v>
      </c>
      <c r="E25" s="185">
        <f>D25-C25</f>
        <v>10634077.960000008</v>
      </c>
      <c r="F25" s="184"/>
      <c r="G25" s="186"/>
      <c r="H25" s="187"/>
      <c r="I25" s="184">
        <f>I24-I21</f>
        <v>178298212.92249998</v>
      </c>
      <c r="J25" s="184">
        <f>J24-J21</f>
        <v>198274744.97</v>
      </c>
      <c r="K25" s="258">
        <f t="shared" si="4"/>
        <v>19976532.047500014</v>
      </c>
      <c r="L25" s="274">
        <f t="shared" si="0"/>
        <v>0.11204000152364464</v>
      </c>
      <c r="M25" s="275">
        <f t="shared" si="3"/>
        <v>1.0193700013966742</v>
      </c>
    </row>
    <row r="26" spans="1:13">
      <c r="A26" s="481" t="s">
        <v>30</v>
      </c>
      <c r="B26" s="482"/>
      <c r="C26" s="482"/>
      <c r="D26" s="482"/>
      <c r="E26" s="482"/>
      <c r="F26" s="482"/>
      <c r="G26" s="482"/>
      <c r="H26" s="482"/>
      <c r="I26" s="482"/>
      <c r="J26" s="482"/>
      <c r="K26" s="482"/>
      <c r="L26" s="482"/>
      <c r="M26" s="483"/>
    </row>
    <row r="27" spans="1:13">
      <c r="A27" s="2" t="s">
        <v>31</v>
      </c>
      <c r="B27" s="85" t="s">
        <v>32</v>
      </c>
      <c r="C27" s="3">
        <v>13189778.66</v>
      </c>
      <c r="D27" s="3">
        <v>13425011.35</v>
      </c>
      <c r="E27" s="26">
        <f t="shared" ref="E27:E42" si="5">D27-C27</f>
        <v>235232.68999999948</v>
      </c>
      <c r="F27" s="229">
        <v>11893712.785785124</v>
      </c>
      <c r="G27" s="230">
        <v>4896139.9507202273</v>
      </c>
      <c r="H27" s="47">
        <v>1</v>
      </c>
      <c r="I27" s="242">
        <f>(D27/12)*11</f>
        <v>12306260.404166667</v>
      </c>
      <c r="J27" s="27">
        <f>'ผลการดำเนินงาน Planfin 64'!G22</f>
        <v>22250883.859999999</v>
      </c>
      <c r="K27" s="128">
        <f t="shared" ref="K27:K44" si="6">J27-I27</f>
        <v>9944623.4558333326</v>
      </c>
      <c r="L27" s="268">
        <f t="shared" ref="L27:L44" si="7">K27/I27</f>
        <v>0.80809467126717649</v>
      </c>
      <c r="M27" s="262">
        <f t="shared" ref="M27:M44" si="8">(J27/D27)</f>
        <v>1.6574201153282451</v>
      </c>
    </row>
    <row r="28" spans="1:13">
      <c r="A28" s="2" t="s">
        <v>33</v>
      </c>
      <c r="B28" s="85" t="s">
        <v>34</v>
      </c>
      <c r="C28" s="3">
        <v>3429855.19</v>
      </c>
      <c r="D28" s="3">
        <v>5282526.07</v>
      </c>
      <c r="E28" s="26">
        <f t="shared" si="5"/>
        <v>1852670.8800000004</v>
      </c>
      <c r="F28" s="229">
        <v>3200455.7089256183</v>
      </c>
      <c r="G28" s="230">
        <v>1442168.8945585249</v>
      </c>
      <c r="H28" s="47">
        <v>1</v>
      </c>
      <c r="I28" s="242">
        <f t="shared" ref="I28:I41" si="9">(D28/12)*11</f>
        <v>4842315.5641666669</v>
      </c>
      <c r="J28" s="27">
        <f>'ผลการดำเนินงาน Planfin 64'!G23</f>
        <v>3993234.8</v>
      </c>
      <c r="K28" s="128">
        <f t="shared" si="6"/>
        <v>-849080.76416666713</v>
      </c>
      <c r="L28" s="268">
        <f t="shared" si="7"/>
        <v>-0.17534602049686712</v>
      </c>
      <c r="M28" s="262">
        <f t="shared" si="8"/>
        <v>0.75593281454453842</v>
      </c>
    </row>
    <row r="29" spans="1:13">
      <c r="A29" s="2" t="s">
        <v>35</v>
      </c>
      <c r="B29" s="85" t="s">
        <v>36</v>
      </c>
      <c r="C29" s="3">
        <v>350928.11</v>
      </c>
      <c r="D29" s="3">
        <v>400000</v>
      </c>
      <c r="E29" s="26">
        <f t="shared" si="5"/>
        <v>49071.890000000014</v>
      </c>
      <c r="F29" s="229">
        <v>499833.06272727245</v>
      </c>
      <c r="G29" s="230">
        <v>295818.9790886679</v>
      </c>
      <c r="H29" s="47">
        <v>0</v>
      </c>
      <c r="I29" s="242">
        <f t="shared" si="9"/>
        <v>366666.66666666669</v>
      </c>
      <c r="J29" s="27">
        <f>'ผลการดำเนินงาน Planfin 64'!G24</f>
        <v>340051.07</v>
      </c>
      <c r="K29" s="128">
        <f t="shared" si="6"/>
        <v>-26615.596666666679</v>
      </c>
      <c r="L29" s="268">
        <f t="shared" si="7"/>
        <v>-7.2587990909090933E-2</v>
      </c>
      <c r="M29" s="262">
        <f t="shared" si="8"/>
        <v>0.85012767499999997</v>
      </c>
    </row>
    <row r="30" spans="1:13">
      <c r="A30" s="2" t="s">
        <v>37</v>
      </c>
      <c r="B30" s="85" t="s">
        <v>38</v>
      </c>
      <c r="C30" s="3">
        <v>4798112.0599999996</v>
      </c>
      <c r="D30" s="3">
        <v>4484126.57</v>
      </c>
      <c r="E30" s="26">
        <f t="shared" si="5"/>
        <v>-313985.48999999929</v>
      </c>
      <c r="F30" s="229">
        <v>3991905.9047933891</v>
      </c>
      <c r="G30" s="230">
        <v>1631792.7397013104</v>
      </c>
      <c r="H30" s="47">
        <v>1</v>
      </c>
      <c r="I30" s="242">
        <f t="shared" si="9"/>
        <v>4110449.3558333335</v>
      </c>
      <c r="J30" s="27">
        <f>'ผลการดำเนินงาน Planfin 64'!G25</f>
        <v>3752700.29</v>
      </c>
      <c r="K30" s="128">
        <f t="shared" si="6"/>
        <v>-357749.06583333341</v>
      </c>
      <c r="L30" s="268">
        <f t="shared" si="7"/>
        <v>-8.7034052694417649E-2</v>
      </c>
      <c r="M30" s="262">
        <f t="shared" si="8"/>
        <v>0.83688545169678374</v>
      </c>
    </row>
    <row r="31" spans="1:13">
      <c r="A31" s="2" t="s">
        <v>39</v>
      </c>
      <c r="B31" s="85" t="s">
        <v>40</v>
      </c>
      <c r="C31" s="3">
        <v>50889515.780000001</v>
      </c>
      <c r="D31" s="3">
        <v>55597253.640000001</v>
      </c>
      <c r="E31" s="26">
        <f t="shared" si="5"/>
        <v>4707737.8599999994</v>
      </c>
      <c r="F31" s="229">
        <v>41368319.97528927</v>
      </c>
      <c r="G31" s="230">
        <v>10454004.497182826</v>
      </c>
      <c r="H31" s="47">
        <v>1</v>
      </c>
      <c r="I31" s="242">
        <f t="shared" si="9"/>
        <v>50964149.169999994</v>
      </c>
      <c r="J31" s="27">
        <f>'ผลการดำเนินงาน Planfin 64'!G26</f>
        <v>51141607.150000006</v>
      </c>
      <c r="K31" s="128">
        <f t="shared" si="6"/>
        <v>177457.98000001162</v>
      </c>
      <c r="L31" s="268">
        <f t="shared" si="7"/>
        <v>3.482015944346857E-3</v>
      </c>
      <c r="M31" s="262">
        <f t="shared" si="8"/>
        <v>0.91985851461565116</v>
      </c>
    </row>
    <row r="32" spans="1:13">
      <c r="A32" s="2" t="s">
        <v>41</v>
      </c>
      <c r="B32" s="85" t="s">
        <v>42</v>
      </c>
      <c r="C32" s="3">
        <v>17127624.300000001</v>
      </c>
      <c r="D32" s="3">
        <v>13601556</v>
      </c>
      <c r="E32" s="26">
        <f t="shared" si="5"/>
        <v>-3526068.3000000007</v>
      </c>
      <c r="F32" s="229">
        <v>11706351.478223147</v>
      </c>
      <c r="G32" s="230">
        <v>3363170.5801734519</v>
      </c>
      <c r="H32" s="47">
        <v>2</v>
      </c>
      <c r="I32" s="242">
        <f t="shared" si="9"/>
        <v>12468093</v>
      </c>
      <c r="J32" s="27">
        <f>'ผลการดำเนินงาน Planfin 64'!G27</f>
        <v>12508766</v>
      </c>
      <c r="K32" s="128">
        <f t="shared" si="6"/>
        <v>40673</v>
      </c>
      <c r="L32" s="268">
        <f t="shared" si="7"/>
        <v>3.2621668766827454E-3</v>
      </c>
      <c r="M32" s="262">
        <f t="shared" si="8"/>
        <v>0.9196569863036258</v>
      </c>
    </row>
    <row r="33" spans="1:13">
      <c r="A33" s="2" t="s">
        <v>43</v>
      </c>
      <c r="B33" s="85" t="s">
        <v>44</v>
      </c>
      <c r="C33" s="3">
        <v>25437942</v>
      </c>
      <c r="D33" s="3">
        <v>28677516</v>
      </c>
      <c r="E33" s="26">
        <f t="shared" si="5"/>
        <v>3239574</v>
      </c>
      <c r="F33" s="229">
        <v>20069587.275000006</v>
      </c>
      <c r="G33" s="230">
        <v>5285271.2246729136</v>
      </c>
      <c r="H33" s="47">
        <v>1</v>
      </c>
      <c r="I33" s="242">
        <f t="shared" si="9"/>
        <v>26287723</v>
      </c>
      <c r="J33" s="27">
        <f>'ผลการดำเนินงาน Planfin 64'!G28</f>
        <v>24165620.380000003</v>
      </c>
      <c r="K33" s="128">
        <f t="shared" si="6"/>
        <v>-2122102.6199999973</v>
      </c>
      <c r="L33" s="268">
        <f t="shared" si="7"/>
        <v>-8.0725995933538908E-2</v>
      </c>
      <c r="M33" s="262">
        <f t="shared" si="8"/>
        <v>0.84266783706092263</v>
      </c>
    </row>
    <row r="34" spans="1:13">
      <c r="A34" s="2" t="s">
        <v>45</v>
      </c>
      <c r="B34" s="85" t="s">
        <v>46</v>
      </c>
      <c r="C34" s="3">
        <v>2872896.75</v>
      </c>
      <c r="D34" s="3">
        <v>2983606.41</v>
      </c>
      <c r="E34" s="26">
        <f t="shared" si="5"/>
        <v>110709.66000000015</v>
      </c>
      <c r="F34" s="229">
        <v>2650872.3738429751</v>
      </c>
      <c r="G34" s="230">
        <v>823261.34514191072</v>
      </c>
      <c r="H34" s="47">
        <v>1</v>
      </c>
      <c r="I34" s="242">
        <f t="shared" si="9"/>
        <v>2734972.5425000004</v>
      </c>
      <c r="J34" s="27">
        <f>'ผลการดำเนินงาน Planfin 64'!G29</f>
        <v>2821835.5200000005</v>
      </c>
      <c r="K34" s="128">
        <f t="shared" si="6"/>
        <v>86862.977500000037</v>
      </c>
      <c r="L34" s="268">
        <f t="shared" si="7"/>
        <v>3.1760091244133586E-2</v>
      </c>
      <c r="M34" s="262">
        <f t="shared" si="8"/>
        <v>0.94578008364045585</v>
      </c>
    </row>
    <row r="35" spans="1:13">
      <c r="A35" s="2" t="s">
        <v>47</v>
      </c>
      <c r="B35" s="85" t="s">
        <v>48</v>
      </c>
      <c r="C35" s="3">
        <v>5659428.0599999996</v>
      </c>
      <c r="D35" s="3">
        <v>7005328</v>
      </c>
      <c r="E35" s="26">
        <f t="shared" si="5"/>
        <v>1345899.9400000004</v>
      </c>
      <c r="F35" s="229">
        <v>6560063.4053264465</v>
      </c>
      <c r="G35" s="230">
        <v>6066510.264872591</v>
      </c>
      <c r="H35" s="47">
        <v>0</v>
      </c>
      <c r="I35" s="242">
        <f t="shared" si="9"/>
        <v>6421550.666666667</v>
      </c>
      <c r="J35" s="27">
        <f>'ผลการดำเนินงาน Planfin 64'!G30</f>
        <v>5756809.6200000001</v>
      </c>
      <c r="K35" s="128">
        <f t="shared" si="6"/>
        <v>-664741.04666666687</v>
      </c>
      <c r="L35" s="268">
        <f t="shared" si="7"/>
        <v>-0.10351721588326644</v>
      </c>
      <c r="M35" s="262">
        <f t="shared" si="8"/>
        <v>0.82177588544033919</v>
      </c>
    </row>
    <row r="36" spans="1:13">
      <c r="A36" s="2" t="s">
        <v>49</v>
      </c>
      <c r="B36" s="85" t="s">
        <v>50</v>
      </c>
      <c r="C36" s="3">
        <v>4378500.46</v>
      </c>
      <c r="D36" s="3">
        <v>3988971.08</v>
      </c>
      <c r="E36" s="26">
        <f t="shared" si="5"/>
        <v>-389529.37999999989</v>
      </c>
      <c r="F36" s="229">
        <v>2766013.8214462814</v>
      </c>
      <c r="G36" s="230">
        <v>806517.71427604428</v>
      </c>
      <c r="H36" s="47">
        <v>2</v>
      </c>
      <c r="I36" s="242">
        <f t="shared" si="9"/>
        <v>3656556.8233333332</v>
      </c>
      <c r="J36" s="27">
        <f>'ผลการดำเนินงาน Planfin 64'!G31</f>
        <v>4171963.21</v>
      </c>
      <c r="K36" s="128">
        <f t="shared" si="6"/>
        <v>515406.38666666672</v>
      </c>
      <c r="L36" s="268">
        <f t="shared" si="7"/>
        <v>0.14095402083668976</v>
      </c>
      <c r="M36" s="262">
        <f t="shared" si="8"/>
        <v>1.0458745191002989</v>
      </c>
    </row>
    <row r="37" spans="1:13">
      <c r="A37" s="2" t="s">
        <v>51</v>
      </c>
      <c r="B37" s="85" t="s">
        <v>52</v>
      </c>
      <c r="C37" s="3">
        <v>4617360.5999999996</v>
      </c>
      <c r="D37" s="3">
        <v>6758392.8600000003</v>
      </c>
      <c r="E37" s="26">
        <f t="shared" si="5"/>
        <v>2141032.2600000007</v>
      </c>
      <c r="F37" s="229">
        <v>4137409.2798347101</v>
      </c>
      <c r="G37" s="230">
        <v>1785960.2895629697</v>
      </c>
      <c r="H37" s="47">
        <v>1</v>
      </c>
      <c r="I37" s="242">
        <f t="shared" si="9"/>
        <v>6195193.4550000001</v>
      </c>
      <c r="J37" s="27">
        <f>'ผลการดำเนินงาน Planfin 64'!G32</f>
        <v>5799413.1299999999</v>
      </c>
      <c r="K37" s="128">
        <f t="shared" si="6"/>
        <v>-395780.32500000019</v>
      </c>
      <c r="L37" s="268">
        <f t="shared" si="7"/>
        <v>-6.3885063133997028E-2</v>
      </c>
      <c r="M37" s="262">
        <f t="shared" si="8"/>
        <v>0.85810535879383598</v>
      </c>
    </row>
    <row r="38" spans="1:13">
      <c r="A38" s="2" t="s">
        <v>53</v>
      </c>
      <c r="B38" s="85" t="s">
        <v>54</v>
      </c>
      <c r="C38" s="3">
        <v>7914472.6500000004</v>
      </c>
      <c r="D38" s="3">
        <v>8310196.2800000003</v>
      </c>
      <c r="E38" s="26">
        <f t="shared" si="5"/>
        <v>395723.62999999989</v>
      </c>
      <c r="F38" s="229">
        <v>7528575.6254545478</v>
      </c>
      <c r="G38" s="230">
        <v>3082530.366418344</v>
      </c>
      <c r="H38" s="47">
        <v>1</v>
      </c>
      <c r="I38" s="242">
        <f t="shared" si="9"/>
        <v>7617679.9233333338</v>
      </c>
      <c r="J38" s="27">
        <f>'ผลการดำเนินงาน Planfin 64'!G33</f>
        <v>8027986.580000001</v>
      </c>
      <c r="K38" s="128">
        <f t="shared" si="6"/>
        <v>410306.6566666672</v>
      </c>
      <c r="L38" s="268">
        <f t="shared" si="7"/>
        <v>5.3862417533437894E-2</v>
      </c>
      <c r="M38" s="262">
        <f t="shared" si="8"/>
        <v>0.96604054940565143</v>
      </c>
    </row>
    <row r="39" spans="1:13">
      <c r="A39" s="2" t="s">
        <v>55</v>
      </c>
      <c r="B39" s="85" t="s">
        <v>56</v>
      </c>
      <c r="C39" s="3">
        <v>3495833.32</v>
      </c>
      <c r="D39" s="3">
        <v>1999797.08</v>
      </c>
      <c r="E39" s="26">
        <f t="shared" si="5"/>
        <v>-1496036.2399999998</v>
      </c>
      <c r="F39" s="229">
        <v>357087.83950413199</v>
      </c>
      <c r="G39" s="230">
        <v>563546.0624049264</v>
      </c>
      <c r="H39" s="47">
        <v>4</v>
      </c>
      <c r="I39" s="242">
        <f t="shared" si="9"/>
        <v>1833147.3233333335</v>
      </c>
      <c r="J39" s="27">
        <f>'ผลการดำเนินงาน Planfin 64'!G34</f>
        <v>18729.53</v>
      </c>
      <c r="K39" s="128">
        <f t="shared" si="6"/>
        <v>-1814417.7933333335</v>
      </c>
      <c r="L39" s="268">
        <f t="shared" si="7"/>
        <v>-0.98978285609585215</v>
      </c>
      <c r="M39" s="262">
        <f t="shared" si="8"/>
        <v>9.3657152454688052E-3</v>
      </c>
    </row>
    <row r="40" spans="1:13" s="9" customFormat="1">
      <c r="A40" s="142" t="s">
        <v>57</v>
      </c>
      <c r="B40" s="143" t="s">
        <v>58</v>
      </c>
      <c r="C40" s="3">
        <v>30015392.989999998</v>
      </c>
      <c r="D40" s="3">
        <v>29462254.379999999</v>
      </c>
      <c r="E40" s="26">
        <f>D40-C40</f>
        <v>-553138.6099999994</v>
      </c>
      <c r="F40" s="229">
        <v>13525906.961256191</v>
      </c>
      <c r="G40" s="230">
        <v>8647203.5976393316</v>
      </c>
      <c r="H40" s="47">
        <v>2</v>
      </c>
      <c r="I40" s="242">
        <f t="shared" si="9"/>
        <v>27007066.514999997</v>
      </c>
      <c r="J40" s="27">
        <f>'ผลการดำเนินงาน Planfin 64'!G35</f>
        <v>28016470.5</v>
      </c>
      <c r="K40" s="128">
        <f t="shared" si="6"/>
        <v>1009403.9850000031</v>
      </c>
      <c r="L40" s="268">
        <f t="shared" si="7"/>
        <v>3.7375550744815987E-2</v>
      </c>
      <c r="M40" s="262">
        <f t="shared" si="8"/>
        <v>0.95092758818274792</v>
      </c>
    </row>
    <row r="41" spans="1:13">
      <c r="A41" s="2" t="s">
        <v>194</v>
      </c>
      <c r="B41" s="145" t="s">
        <v>195</v>
      </c>
      <c r="C41" s="3">
        <v>0</v>
      </c>
      <c r="D41" s="6">
        <v>0</v>
      </c>
      <c r="E41" s="26">
        <f t="shared" si="5"/>
        <v>0</v>
      </c>
      <c r="F41" s="229">
        <v>43.801652892561982</v>
      </c>
      <c r="G41" s="230">
        <v>643.82061907089076</v>
      </c>
      <c r="H41" s="47">
        <v>0</v>
      </c>
      <c r="I41" s="242">
        <f t="shared" si="9"/>
        <v>0</v>
      </c>
      <c r="J41" s="27">
        <f>'ผลการดำเนินงาน Planfin 64'!G36</f>
        <v>0</v>
      </c>
      <c r="K41" s="128">
        <f t="shared" si="6"/>
        <v>0</v>
      </c>
      <c r="L41" s="268" t="e">
        <f t="shared" si="7"/>
        <v>#DIV/0!</v>
      </c>
      <c r="M41" s="262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174177640.92999998</v>
      </c>
      <c r="D42" s="5">
        <f>SUM(D27:D41)</f>
        <v>181976535.72000003</v>
      </c>
      <c r="E42" s="28">
        <f t="shared" si="5"/>
        <v>7798894.7900000513</v>
      </c>
      <c r="F42" s="231">
        <v>130256139.299062</v>
      </c>
      <c r="G42" s="232">
        <v>49144540.327033103</v>
      </c>
      <c r="H42" s="48">
        <v>1</v>
      </c>
      <c r="I42" s="5">
        <f>SUM(I27:I41)</f>
        <v>166811824.41</v>
      </c>
      <c r="J42" s="31">
        <f>'ผลการดำเนินงาน Planfin 64'!G37</f>
        <v>172766071.64000002</v>
      </c>
      <c r="K42" s="29">
        <f t="shared" si="6"/>
        <v>5954247.2300000191</v>
      </c>
      <c r="L42" s="272">
        <f t="shared" si="7"/>
        <v>3.5694395472621397E-2</v>
      </c>
      <c r="M42" s="263">
        <f t="shared" si="8"/>
        <v>0.94938652918323607</v>
      </c>
    </row>
    <row r="43" spans="1:13" s="9" customFormat="1" ht="25.5">
      <c r="A43" s="84" t="s">
        <v>189</v>
      </c>
      <c r="B43" s="77" t="s">
        <v>156</v>
      </c>
      <c r="C43" s="78">
        <f>C42-C38</f>
        <v>166263168.27999997</v>
      </c>
      <c r="D43" s="78">
        <f>D42-D38</f>
        <v>173666339.44000003</v>
      </c>
      <c r="E43" s="79">
        <f>D43-C43</f>
        <v>7403171.160000056</v>
      </c>
      <c r="F43" s="80"/>
      <c r="G43" s="81"/>
      <c r="H43" s="82"/>
      <c r="I43" s="78">
        <f>I42-I38</f>
        <v>159194144.48666665</v>
      </c>
      <c r="J43" s="83">
        <f>'ผลการดำเนินงาน Planfin 64'!G38</f>
        <v>164738085.06</v>
      </c>
      <c r="K43" s="129">
        <f t="shared" si="6"/>
        <v>5543940.5733333528</v>
      </c>
      <c r="L43" s="273">
        <f t="shared" si="7"/>
        <v>3.4825028214512548E-2</v>
      </c>
      <c r="M43" s="264">
        <f t="shared" si="8"/>
        <v>0.94858960919663626</v>
      </c>
    </row>
    <row r="44" spans="1:13" s="149" customFormat="1" ht="25.5">
      <c r="A44" s="188"/>
      <c r="B44" s="183" t="s">
        <v>218</v>
      </c>
      <c r="C44" s="189">
        <f>C43-C41</f>
        <v>166263168.27999997</v>
      </c>
      <c r="D44" s="189">
        <f>D43-D41</f>
        <v>173666339.44000003</v>
      </c>
      <c r="E44" s="190">
        <f>D44-C44</f>
        <v>7403171.160000056</v>
      </c>
      <c r="F44" s="190"/>
      <c r="G44" s="191"/>
      <c r="H44" s="190"/>
      <c r="I44" s="189">
        <f>I43-I41</f>
        <v>159194144.48666665</v>
      </c>
      <c r="J44" s="189">
        <f>J43-J41</f>
        <v>164738085.06</v>
      </c>
      <c r="K44" s="258">
        <f t="shared" si="6"/>
        <v>5543940.5733333528</v>
      </c>
      <c r="L44" s="274">
        <f t="shared" si="7"/>
        <v>3.4825028214512548E-2</v>
      </c>
      <c r="M44" s="275">
        <f t="shared" si="8"/>
        <v>0.94858960919663626</v>
      </c>
    </row>
    <row r="45" spans="1:13">
      <c r="A45" s="484"/>
      <c r="B45" s="485"/>
      <c r="C45" s="485"/>
      <c r="D45" s="485"/>
      <c r="E45" s="485"/>
      <c r="F45" s="485"/>
      <c r="G45" s="485"/>
      <c r="H45" s="485"/>
      <c r="I45" s="485"/>
      <c r="J45" s="485"/>
      <c r="K45" s="485"/>
      <c r="L45" s="485"/>
      <c r="M45" s="486"/>
    </row>
    <row r="46" spans="1:13" s="9" customFormat="1">
      <c r="A46" s="140" t="s">
        <v>61</v>
      </c>
      <c r="B46" s="192" t="s">
        <v>62</v>
      </c>
      <c r="C46" s="5">
        <f t="shared" ref="C46:D48" si="10">C23-C42</f>
        <v>14525087.060000002</v>
      </c>
      <c r="D46" s="5">
        <f t="shared" si="10"/>
        <v>24931105.089999944</v>
      </c>
      <c r="E46" s="28">
        <f t="shared" ref="E46:E48" si="11">D46-C46</f>
        <v>10406018.029999942</v>
      </c>
      <c r="F46" s="193"/>
      <c r="G46" s="194"/>
      <c r="H46" s="195"/>
      <c r="I46" s="5">
        <f t="shared" ref="I46:J48" si="12">I23-I42</f>
        <v>22853512.999166667</v>
      </c>
      <c r="J46" s="5">
        <f t="shared" si="12"/>
        <v>29617872.769999981</v>
      </c>
      <c r="K46" s="28">
        <f>J46-I46</f>
        <v>6764359.7708333135</v>
      </c>
      <c r="L46" s="272">
        <f t="shared" ref="L46:L48" si="13">K46/I46</f>
        <v>0.29598774468852862</v>
      </c>
      <c r="M46" s="263">
        <f t="shared" ref="M46:M48" si="14">(J46/D46)</f>
        <v>1.1879887659644872</v>
      </c>
    </row>
    <row r="47" spans="1:13" s="95" customFormat="1">
      <c r="A47" s="196" t="s">
        <v>63</v>
      </c>
      <c r="B47" s="197" t="s">
        <v>65</v>
      </c>
      <c r="C47" s="198">
        <f t="shared" si="10"/>
        <v>17609895.129999995</v>
      </c>
      <c r="D47" s="198">
        <f t="shared" si="10"/>
        <v>20840801.929999948</v>
      </c>
      <c r="E47" s="199">
        <f t="shared" si="11"/>
        <v>3230906.7999999523</v>
      </c>
      <c r="F47" s="200"/>
      <c r="G47" s="201"/>
      <c r="H47" s="202"/>
      <c r="I47" s="198">
        <f>I24-I43</f>
        <v>19104068.435833335</v>
      </c>
      <c r="J47" s="198">
        <f t="shared" si="12"/>
        <v>33536659.909999996</v>
      </c>
      <c r="K47" s="199">
        <f t="shared" ref="K47" si="15">J47-I47</f>
        <v>14432591.474166662</v>
      </c>
      <c r="L47" s="276">
        <f t="shared" si="13"/>
        <v>0.75547214053607425</v>
      </c>
      <c r="M47" s="277">
        <f t="shared" si="14"/>
        <v>1.6091827954914055</v>
      </c>
    </row>
    <row r="48" spans="1:13" s="9" customFormat="1" ht="27.75" customHeight="1">
      <c r="A48" s="182" t="s">
        <v>64</v>
      </c>
      <c r="B48" s="203" t="s">
        <v>219</v>
      </c>
      <c r="C48" s="204">
        <f>C25-C44</f>
        <v>17609895.129999995</v>
      </c>
      <c r="D48" s="204">
        <f t="shared" si="10"/>
        <v>20840801.929999948</v>
      </c>
      <c r="E48" s="205">
        <f t="shared" si="11"/>
        <v>3230906.7999999523</v>
      </c>
      <c r="F48" s="206"/>
      <c r="G48" s="206"/>
      <c r="H48" s="206"/>
      <c r="I48" s="204">
        <f>I25-I44</f>
        <v>19104068.435833335</v>
      </c>
      <c r="J48" s="204">
        <f t="shared" si="12"/>
        <v>33536659.909999996</v>
      </c>
      <c r="K48" s="205">
        <f>J48-I48</f>
        <v>14432591.474166662</v>
      </c>
      <c r="L48" s="278">
        <f t="shared" si="13"/>
        <v>0.75547214053607425</v>
      </c>
      <c r="M48" s="279">
        <f t="shared" si="14"/>
        <v>1.6091827954914055</v>
      </c>
    </row>
    <row r="49" spans="1:13" s="9" customFormat="1">
      <c r="A49" s="2"/>
      <c r="B49" s="148" t="s">
        <v>66</v>
      </c>
      <c r="C49" s="207" t="str">
        <f>IF(D49&gt;0,"แผนเกินดุล",IF(D49=0,"สมดุล","ขาดดุล"))</f>
        <v>แผนเกินดุล</v>
      </c>
      <c r="D49" s="208">
        <f>IF(D48&lt;=0,0,ROUNDUP((D48*20%),2))</f>
        <v>4168160.3899999997</v>
      </c>
      <c r="E49" s="51"/>
      <c r="H49" s="52"/>
      <c r="J49" s="52"/>
      <c r="K49" s="121"/>
      <c r="L49" s="121"/>
      <c r="M49" s="121"/>
    </row>
    <row r="50" spans="1:13" s="9" customFormat="1">
      <c r="A50" s="2"/>
      <c r="B50" s="148" t="s">
        <v>67</v>
      </c>
      <c r="C50" s="207" t="str">
        <f>IF(D50&gt;=0,"ไม่เกิน","เกิน")</f>
        <v>ไม่เกิน</v>
      </c>
      <c r="D50" s="207">
        <f>IF(D48&lt;0,0-(C118+C121),((D48*20%)-(C118+C121)))</f>
        <v>1367171.8259999896</v>
      </c>
      <c r="E50" s="51"/>
      <c r="H50" s="52"/>
      <c r="J50" s="52"/>
      <c r="K50" s="121"/>
      <c r="L50" s="121"/>
      <c r="M50" s="121"/>
    </row>
    <row r="51" spans="1:13">
      <c r="A51" s="2" t="s">
        <v>68</v>
      </c>
      <c r="B51" s="148" t="s">
        <v>227</v>
      </c>
      <c r="C51" s="3">
        <v>35451846.490000002</v>
      </c>
      <c r="D51" s="3">
        <f>C51</f>
        <v>35451846.490000002</v>
      </c>
      <c r="E51" s="51"/>
    </row>
    <row r="52" spans="1:13">
      <c r="A52" s="2" t="s">
        <v>69</v>
      </c>
      <c r="B52" s="148" t="s">
        <v>228</v>
      </c>
      <c r="C52" s="3">
        <v>46257430.539999999</v>
      </c>
      <c r="D52" s="3">
        <f>C52</f>
        <v>46257430.539999999</v>
      </c>
      <c r="E52" s="51"/>
    </row>
    <row r="53" spans="1:13">
      <c r="A53" s="2" t="s">
        <v>70</v>
      </c>
      <c r="B53" s="148" t="s">
        <v>229</v>
      </c>
      <c r="C53" s="7">
        <v>-22354374.760000002</v>
      </c>
      <c r="D53" s="7">
        <f>C53</f>
        <v>-22354374.760000002</v>
      </c>
      <c r="E53" s="51"/>
    </row>
    <row r="54" spans="1:13">
      <c r="A54" s="2" t="s">
        <v>208</v>
      </c>
      <c r="B54" s="153" t="s">
        <v>230</v>
      </c>
      <c r="C54" s="3">
        <v>23903055.779999997</v>
      </c>
      <c r="D54" s="3">
        <f t="shared" ref="D54" si="16">C54</f>
        <v>23903055.779999997</v>
      </c>
      <c r="E54" s="51"/>
      <c r="G54" s="1"/>
      <c r="H54" s="33"/>
    </row>
    <row r="55" spans="1:13">
      <c r="A55" s="9" t="s">
        <v>154</v>
      </c>
      <c r="B55" s="8"/>
      <c r="G55" s="1"/>
      <c r="H55" s="33"/>
    </row>
    <row r="56" spans="1:13">
      <c r="A56" s="491" t="s">
        <v>1882</v>
      </c>
      <c r="B56" s="491"/>
      <c r="C56" s="491"/>
      <c r="G56" s="1"/>
      <c r="H56" s="33"/>
    </row>
    <row r="57" spans="1:13">
      <c r="A57" s="9"/>
      <c r="B57" s="8"/>
      <c r="G57" s="1"/>
      <c r="H57" s="33"/>
    </row>
    <row r="58" spans="1:13">
      <c r="A58" s="9"/>
      <c r="B58" s="8"/>
      <c r="G58" s="1"/>
      <c r="H58" s="33"/>
    </row>
    <row r="59" spans="1:13">
      <c r="A59" s="9"/>
      <c r="B59" s="8"/>
      <c r="G59" s="1"/>
      <c r="H59" s="33"/>
    </row>
    <row r="60" spans="1:13">
      <c r="A60" s="9"/>
      <c r="B60" s="8"/>
      <c r="G60" s="1"/>
      <c r="H60" s="33"/>
    </row>
    <row r="61" spans="1:13">
      <c r="A61" s="9"/>
      <c r="B61" s="8"/>
      <c r="G61" s="1"/>
      <c r="H61" s="33"/>
    </row>
    <row r="62" spans="1:13">
      <c r="A62" s="9"/>
      <c r="B62" s="8"/>
      <c r="G62" s="1"/>
      <c r="H62" s="33"/>
    </row>
    <row r="63" spans="1:13">
      <c r="A63" s="9"/>
      <c r="B63" s="8"/>
      <c r="G63" s="1"/>
      <c r="H63" s="33"/>
    </row>
    <row r="64" spans="1:13" s="9" customFormat="1">
      <c r="B64" s="53"/>
      <c r="K64" s="121"/>
      <c r="L64" s="121"/>
      <c r="M64" s="121"/>
    </row>
    <row r="65" spans="1:15" s="9" customFormat="1">
      <c r="A65" s="1"/>
      <c r="B65" s="479" t="s">
        <v>71</v>
      </c>
      <c r="C65" s="480"/>
      <c r="D65" s="480"/>
      <c r="E65" s="480"/>
      <c r="I65" s="121"/>
      <c r="K65" s="121"/>
      <c r="L65" s="249"/>
      <c r="M65" s="248"/>
      <c r="O65" s="253"/>
    </row>
    <row r="66" spans="1:15" s="9" customFormat="1">
      <c r="A66" s="1"/>
      <c r="B66" s="154" t="s">
        <v>2</v>
      </c>
      <c r="C66" s="10" t="s">
        <v>226</v>
      </c>
      <c r="D66" s="45"/>
      <c r="E66" s="45"/>
      <c r="I66" s="121"/>
      <c r="K66" s="121"/>
      <c r="L66" s="249"/>
      <c r="M66" s="248"/>
      <c r="O66" s="253"/>
    </row>
    <row r="67" spans="1:15" s="9" customFormat="1">
      <c r="A67" s="1"/>
      <c r="B67" s="298" t="s">
        <v>72</v>
      </c>
      <c r="C67" s="169">
        <v>13416799.15</v>
      </c>
      <c r="D67" s="45"/>
      <c r="E67" s="45"/>
      <c r="I67" s="121"/>
      <c r="K67" s="121"/>
      <c r="L67" s="249"/>
      <c r="M67" s="248"/>
      <c r="O67" s="253"/>
    </row>
    <row r="68" spans="1:15" s="9" customFormat="1" ht="25.5">
      <c r="A68" s="1"/>
      <c r="B68" s="298" t="s">
        <v>73</v>
      </c>
      <c r="C68" s="169">
        <v>6215458.8799999999</v>
      </c>
      <c r="D68" s="45"/>
      <c r="E68" s="45"/>
      <c r="I68" s="121"/>
      <c r="K68" s="121"/>
      <c r="L68" s="249"/>
      <c r="M68" s="248"/>
      <c r="O68" s="253"/>
    </row>
    <row r="69" spans="1:15" s="9" customFormat="1">
      <c r="A69" s="1"/>
      <c r="B69" s="298" t="s">
        <v>74</v>
      </c>
      <c r="C69" s="169">
        <v>4500000</v>
      </c>
      <c r="D69" s="45"/>
      <c r="E69" s="45"/>
      <c r="I69" s="121"/>
      <c r="K69" s="121"/>
      <c r="L69" s="249"/>
      <c r="M69" s="248"/>
      <c r="O69" s="253"/>
    </row>
    <row r="70" spans="1:15" s="9" customFormat="1">
      <c r="A70" s="1"/>
      <c r="B70" s="155" t="s">
        <v>160</v>
      </c>
      <c r="C70" s="87">
        <f>SUM(C67:C69)</f>
        <v>24132258.030000001</v>
      </c>
      <c r="D70" s="45"/>
      <c r="E70" s="45"/>
      <c r="I70" s="121"/>
      <c r="K70" s="121"/>
      <c r="L70" s="249"/>
      <c r="M70" s="248"/>
      <c r="O70" s="253"/>
    </row>
    <row r="71" spans="1:15" s="9" customFormat="1">
      <c r="A71" s="1"/>
      <c r="B71" s="156"/>
      <c r="C71" s="91"/>
      <c r="D71" s="45"/>
      <c r="E71" s="45"/>
      <c r="I71" s="121"/>
      <c r="K71" s="121"/>
      <c r="L71" s="249"/>
      <c r="M71" s="248"/>
      <c r="O71" s="253"/>
    </row>
    <row r="72" spans="1:15" s="9" customFormat="1">
      <c r="A72" s="1"/>
      <c r="B72" s="156"/>
      <c r="C72" s="91"/>
      <c r="D72" s="45"/>
      <c r="E72" s="45"/>
      <c r="I72" s="121"/>
      <c r="K72" s="121"/>
      <c r="L72" s="249"/>
      <c r="M72" s="248"/>
      <c r="O72" s="253"/>
    </row>
    <row r="73" spans="1:15" s="9" customFormat="1">
      <c r="A73" s="1"/>
      <c r="B73" s="470" t="s">
        <v>75</v>
      </c>
      <c r="C73" s="471"/>
      <c r="D73" s="471"/>
      <c r="E73" s="471"/>
      <c r="I73" s="121"/>
      <c r="K73" s="121"/>
      <c r="L73" s="249"/>
      <c r="M73" s="248"/>
      <c r="O73" s="253"/>
    </row>
    <row r="74" spans="1:15" s="9" customFormat="1">
      <c r="A74" s="1"/>
      <c r="B74" s="154" t="s">
        <v>2</v>
      </c>
      <c r="C74" s="10" t="s">
        <v>226</v>
      </c>
      <c r="D74" s="45"/>
      <c r="E74" s="45"/>
      <c r="I74" s="121"/>
      <c r="K74" s="121"/>
      <c r="L74" s="249"/>
      <c r="M74" s="248"/>
      <c r="O74" s="253"/>
    </row>
    <row r="75" spans="1:15" s="9" customFormat="1">
      <c r="A75" s="1"/>
      <c r="B75" s="298" t="s">
        <v>76</v>
      </c>
      <c r="C75" s="169">
        <v>1255977.6399999999</v>
      </c>
      <c r="D75" s="45"/>
      <c r="E75" s="45"/>
      <c r="I75" s="121"/>
      <c r="K75" s="121"/>
      <c r="L75" s="249"/>
      <c r="M75" s="248"/>
      <c r="O75" s="253"/>
    </row>
    <row r="76" spans="1:15" s="9" customFormat="1">
      <c r="A76" s="1"/>
      <c r="B76" s="298" t="s">
        <v>77</v>
      </c>
      <c r="C76" s="169">
        <v>69815</v>
      </c>
      <c r="D76" s="45"/>
      <c r="E76" s="45"/>
      <c r="I76" s="121"/>
      <c r="K76" s="121"/>
      <c r="L76" s="249"/>
      <c r="M76" s="248"/>
      <c r="O76" s="253"/>
    </row>
    <row r="77" spans="1:15" s="9" customFormat="1">
      <c r="A77" s="1"/>
      <c r="B77" s="298" t="s">
        <v>78</v>
      </c>
      <c r="C77" s="169">
        <v>720000</v>
      </c>
      <c r="D77" s="45"/>
      <c r="E77" s="45"/>
      <c r="I77" s="121"/>
      <c r="K77" s="121"/>
      <c r="L77" s="249"/>
      <c r="M77" s="248"/>
      <c r="O77" s="253"/>
    </row>
    <row r="78" spans="1:15" s="9" customFormat="1">
      <c r="A78" s="1"/>
      <c r="B78" s="298" t="s">
        <v>79</v>
      </c>
      <c r="C78" s="169">
        <v>77180</v>
      </c>
      <c r="D78" s="45"/>
      <c r="E78" s="45"/>
      <c r="I78" s="121"/>
      <c r="K78" s="121"/>
      <c r="L78" s="249"/>
      <c r="M78" s="248"/>
      <c r="O78" s="253"/>
    </row>
    <row r="79" spans="1:15" s="9" customFormat="1">
      <c r="A79" s="1"/>
      <c r="B79" s="298" t="s">
        <v>80</v>
      </c>
      <c r="C79" s="169">
        <v>22340</v>
      </c>
      <c r="D79" s="45"/>
      <c r="E79" s="45"/>
      <c r="I79" s="121"/>
      <c r="K79" s="121"/>
      <c r="L79" s="249"/>
      <c r="M79" s="248"/>
      <c r="O79" s="253"/>
    </row>
    <row r="80" spans="1:15" s="9" customFormat="1">
      <c r="A80" s="1"/>
      <c r="B80" s="298" t="s">
        <v>81</v>
      </c>
      <c r="C80" s="169">
        <v>575750</v>
      </c>
      <c r="D80" s="45"/>
      <c r="E80" s="45"/>
      <c r="I80" s="121"/>
      <c r="K80" s="121"/>
      <c r="L80" s="249"/>
      <c r="M80" s="248"/>
      <c r="O80" s="253"/>
    </row>
    <row r="81" spans="1:15" s="9" customFormat="1">
      <c r="A81" s="1"/>
      <c r="B81" s="298" t="s">
        <v>82</v>
      </c>
      <c r="C81" s="169">
        <v>1826111.2</v>
      </c>
      <c r="D81" s="45"/>
      <c r="E81" s="45"/>
      <c r="I81" s="121"/>
      <c r="K81" s="121"/>
      <c r="L81" s="249"/>
      <c r="M81" s="248"/>
      <c r="O81" s="253"/>
    </row>
    <row r="82" spans="1:15" s="9" customFormat="1">
      <c r="A82" s="1"/>
      <c r="B82" s="298" t="s">
        <v>83</v>
      </c>
      <c r="C82" s="169">
        <v>1056255</v>
      </c>
      <c r="D82" s="45"/>
      <c r="E82" s="45"/>
      <c r="I82" s="121"/>
      <c r="K82" s="121"/>
      <c r="L82" s="249"/>
      <c r="M82" s="248"/>
      <c r="O82" s="253"/>
    </row>
    <row r="83" spans="1:15" s="9" customFormat="1">
      <c r="A83" s="1"/>
      <c r="B83" s="298" t="s">
        <v>84</v>
      </c>
      <c r="C83" s="169">
        <v>333480</v>
      </c>
      <c r="D83" s="45"/>
      <c r="E83" s="45"/>
      <c r="I83" s="121"/>
      <c r="K83" s="121"/>
      <c r="L83" s="249"/>
      <c r="M83" s="248"/>
      <c r="O83" s="253"/>
    </row>
    <row r="84" spans="1:15" s="9" customFormat="1">
      <c r="A84" s="1"/>
      <c r="B84" s="298" t="s">
        <v>85</v>
      </c>
      <c r="C84" s="169">
        <v>138940</v>
      </c>
      <c r="D84" s="45"/>
      <c r="E84" s="45"/>
      <c r="I84" s="121"/>
      <c r="K84" s="121"/>
      <c r="L84" s="249"/>
      <c r="M84" s="248"/>
      <c r="O84" s="253"/>
    </row>
    <row r="85" spans="1:15" s="9" customFormat="1">
      <c r="A85" s="1"/>
      <c r="B85" s="298" t="s">
        <v>86</v>
      </c>
      <c r="C85" s="169">
        <v>20000</v>
      </c>
      <c r="D85" s="45"/>
      <c r="E85" s="45"/>
      <c r="I85" s="121"/>
      <c r="K85" s="121"/>
      <c r="L85" s="249"/>
      <c r="M85" s="248"/>
      <c r="O85" s="253"/>
    </row>
    <row r="86" spans="1:15" s="9" customFormat="1">
      <c r="A86" s="1"/>
      <c r="B86" s="298" t="s">
        <v>186</v>
      </c>
      <c r="C86" s="169">
        <v>697767.5</v>
      </c>
      <c r="D86" s="45"/>
      <c r="E86" s="45"/>
      <c r="I86" s="121"/>
      <c r="K86" s="121"/>
      <c r="L86" s="249"/>
      <c r="M86" s="248"/>
      <c r="O86" s="253"/>
    </row>
    <row r="87" spans="1:15" s="9" customFormat="1">
      <c r="A87" s="1"/>
      <c r="B87" s="155" t="s">
        <v>160</v>
      </c>
      <c r="C87" s="157">
        <f>SUM(C75:C86)</f>
        <v>6793616.3399999999</v>
      </c>
      <c r="D87" s="45"/>
      <c r="E87" s="45"/>
      <c r="I87" s="121"/>
      <c r="K87" s="121"/>
      <c r="L87" s="249"/>
      <c r="M87" s="248"/>
      <c r="O87" s="253"/>
    </row>
    <row r="88" spans="1:15" s="9" customFormat="1">
      <c r="A88" s="1"/>
      <c r="B88" s="156"/>
      <c r="C88" s="158"/>
      <c r="D88" s="45"/>
      <c r="E88" s="45"/>
      <c r="I88" s="121"/>
      <c r="K88" s="121"/>
      <c r="L88" s="249"/>
      <c r="M88" s="248"/>
      <c r="O88" s="253"/>
    </row>
    <row r="89" spans="1:15" s="9" customFormat="1">
      <c r="A89" s="1"/>
      <c r="B89" s="159"/>
      <c r="C89" s="45"/>
      <c r="D89" s="45"/>
      <c r="E89" s="45"/>
      <c r="I89" s="121"/>
      <c r="K89" s="121"/>
      <c r="L89" s="249"/>
      <c r="M89" s="248"/>
      <c r="O89" s="253"/>
    </row>
    <row r="90" spans="1:15" s="9" customFormat="1">
      <c r="A90" s="1"/>
      <c r="B90" s="470" t="s">
        <v>87</v>
      </c>
      <c r="C90" s="471"/>
      <c r="D90" s="471"/>
      <c r="E90" s="471"/>
      <c r="I90" s="121"/>
      <c r="K90" s="121"/>
      <c r="L90" s="249"/>
      <c r="M90" s="248"/>
      <c r="O90" s="253"/>
    </row>
    <row r="91" spans="1:15" s="9" customFormat="1">
      <c r="A91" s="1"/>
      <c r="B91" s="154" t="s">
        <v>2</v>
      </c>
      <c r="C91" s="154" t="s">
        <v>88</v>
      </c>
      <c r="D91" s="45"/>
      <c r="E91" s="45"/>
      <c r="I91" s="121"/>
      <c r="K91" s="121"/>
      <c r="L91" s="249"/>
      <c r="M91" s="248"/>
      <c r="O91" s="253"/>
    </row>
    <row r="92" spans="1:15" s="9" customFormat="1">
      <c r="A92" s="1"/>
      <c r="B92" s="469" t="s">
        <v>231</v>
      </c>
      <c r="C92" s="469"/>
      <c r="D92" s="160"/>
      <c r="E92" s="45"/>
      <c r="I92" s="121"/>
      <c r="K92" s="121"/>
      <c r="L92" s="249"/>
      <c r="M92" s="248"/>
      <c r="O92" s="253"/>
    </row>
    <row r="93" spans="1:15" s="9" customFormat="1">
      <c r="A93" s="1"/>
      <c r="B93" s="297" t="s">
        <v>232</v>
      </c>
      <c r="C93" s="5">
        <f>SUM(C94:C101)</f>
        <v>71757327.030000001</v>
      </c>
      <c r="D93" s="45"/>
      <c r="E93" s="45"/>
      <c r="I93" s="121"/>
      <c r="K93" s="121"/>
      <c r="L93" s="249"/>
      <c r="M93" s="248"/>
      <c r="O93" s="253"/>
    </row>
    <row r="94" spans="1:15" s="9" customFormat="1">
      <c r="A94" s="1"/>
      <c r="B94" s="297" t="s">
        <v>89</v>
      </c>
      <c r="C94" s="169">
        <v>13903108.82</v>
      </c>
      <c r="D94" s="45"/>
      <c r="E94" s="45"/>
      <c r="I94" s="121"/>
      <c r="K94" s="121"/>
      <c r="L94" s="249"/>
      <c r="M94" s="248"/>
      <c r="O94" s="253"/>
    </row>
    <row r="95" spans="1:15" s="9" customFormat="1">
      <c r="A95" s="1"/>
      <c r="B95" s="297" t="s">
        <v>90</v>
      </c>
      <c r="C95" s="169">
        <v>6136178.8600000003</v>
      </c>
      <c r="D95" s="45"/>
      <c r="E95" s="45"/>
      <c r="I95" s="121"/>
      <c r="K95" s="121"/>
      <c r="L95" s="249"/>
      <c r="M95" s="248"/>
      <c r="O95" s="253"/>
    </row>
    <row r="96" spans="1:15" s="9" customFormat="1">
      <c r="A96" s="1"/>
      <c r="B96" s="297" t="s">
        <v>91</v>
      </c>
      <c r="C96" s="169">
        <v>3903493.09</v>
      </c>
      <c r="D96" s="45"/>
      <c r="E96" s="45"/>
      <c r="I96" s="121"/>
      <c r="K96" s="121"/>
      <c r="L96" s="249"/>
      <c r="M96" s="248"/>
      <c r="O96" s="253"/>
    </row>
    <row r="97" spans="1:15" s="9" customFormat="1">
      <c r="A97" s="1"/>
      <c r="B97" s="297" t="s">
        <v>92</v>
      </c>
      <c r="C97" s="169">
        <v>21837773.760000002</v>
      </c>
      <c r="D97" s="45"/>
      <c r="E97" s="45"/>
      <c r="I97" s="121"/>
      <c r="K97" s="121"/>
      <c r="L97" s="249"/>
      <c r="M97" s="248"/>
      <c r="O97" s="253"/>
    </row>
    <row r="98" spans="1:15" s="9" customFormat="1">
      <c r="A98" s="1"/>
      <c r="B98" s="297" t="s">
        <v>93</v>
      </c>
      <c r="C98" s="169">
        <v>8161411</v>
      </c>
      <c r="D98" s="45"/>
      <c r="E98" s="45"/>
      <c r="I98" s="121"/>
      <c r="K98" s="121"/>
      <c r="L98" s="249"/>
      <c r="M98" s="248"/>
      <c r="O98" s="253"/>
    </row>
    <row r="99" spans="1:15" s="9" customFormat="1">
      <c r="A99" s="1"/>
      <c r="B99" s="297" t="s">
        <v>94</v>
      </c>
      <c r="C99" s="169">
        <v>7713542.4199999999</v>
      </c>
      <c r="D99" s="45"/>
      <c r="E99" s="45"/>
      <c r="I99" s="121"/>
      <c r="K99" s="121"/>
      <c r="L99" s="249"/>
      <c r="M99" s="248"/>
      <c r="O99" s="253"/>
    </row>
    <row r="100" spans="1:15" s="9" customFormat="1">
      <c r="A100" s="1"/>
      <c r="B100" s="297" t="s">
        <v>95</v>
      </c>
      <c r="C100" s="169">
        <v>6667777.0599999996</v>
      </c>
      <c r="D100" s="45"/>
      <c r="E100" s="45"/>
      <c r="I100" s="121"/>
      <c r="K100" s="121"/>
      <c r="L100" s="249"/>
      <c r="M100" s="248"/>
      <c r="O100" s="253"/>
    </row>
    <row r="101" spans="1:15" s="9" customFormat="1">
      <c r="A101" s="1"/>
      <c r="B101" s="297" t="s">
        <v>96</v>
      </c>
      <c r="C101" s="169">
        <v>3434042.02</v>
      </c>
      <c r="D101" s="45"/>
      <c r="E101" s="45"/>
      <c r="I101" s="121"/>
      <c r="K101" s="121"/>
      <c r="L101" s="249"/>
      <c r="M101" s="248"/>
      <c r="O101" s="253"/>
    </row>
    <row r="102" spans="1:15" s="9" customFormat="1">
      <c r="A102" s="1"/>
      <c r="B102" s="161"/>
      <c r="C102" s="50"/>
      <c r="D102" s="45"/>
      <c r="E102" s="45"/>
      <c r="I102" s="121"/>
      <c r="K102" s="121"/>
      <c r="L102" s="249"/>
      <c r="M102" s="248"/>
      <c r="O102" s="253"/>
    </row>
    <row r="103" spans="1:15" s="9" customFormat="1">
      <c r="A103" s="1"/>
      <c r="B103" s="159"/>
      <c r="C103" s="45"/>
      <c r="D103" s="45"/>
      <c r="E103" s="45"/>
      <c r="I103" s="121"/>
      <c r="K103" s="121"/>
      <c r="L103" s="249"/>
      <c r="M103" s="248"/>
      <c r="O103" s="253"/>
    </row>
    <row r="104" spans="1:15" s="9" customFormat="1">
      <c r="A104" s="1"/>
      <c r="B104" s="470" t="s">
        <v>97</v>
      </c>
      <c r="C104" s="471"/>
      <c r="D104" s="471"/>
      <c r="E104" s="471"/>
      <c r="I104" s="121"/>
      <c r="K104" s="121"/>
      <c r="L104" s="249"/>
      <c r="M104" s="248"/>
      <c r="O104" s="253"/>
    </row>
    <row r="105" spans="1:15" s="9" customFormat="1">
      <c r="A105" s="1"/>
      <c r="B105" s="154" t="s">
        <v>2</v>
      </c>
      <c r="C105" s="154" t="s">
        <v>88</v>
      </c>
      <c r="D105" s="45"/>
      <c r="E105" s="45"/>
      <c r="I105" s="121"/>
      <c r="K105" s="121"/>
      <c r="L105" s="249"/>
      <c r="M105" s="248"/>
      <c r="O105" s="253"/>
    </row>
    <row r="106" spans="1:15" s="9" customFormat="1">
      <c r="A106" s="1"/>
      <c r="B106" s="472" t="s">
        <v>233</v>
      </c>
      <c r="C106" s="472"/>
      <c r="D106" s="160"/>
      <c r="E106" s="45"/>
      <c r="I106" s="121"/>
      <c r="K106" s="121"/>
      <c r="L106" s="249"/>
      <c r="M106" s="248"/>
      <c r="O106" s="253"/>
    </row>
    <row r="107" spans="1:15" s="9" customFormat="1">
      <c r="A107" s="1"/>
      <c r="B107" s="298" t="s">
        <v>234</v>
      </c>
      <c r="C107" s="5">
        <f>SUM(C108:C114)</f>
        <v>114359879.13</v>
      </c>
      <c r="D107" s="45"/>
      <c r="E107" s="45"/>
      <c r="I107" s="121"/>
      <c r="K107" s="121"/>
      <c r="L107" s="249"/>
      <c r="M107" s="248"/>
      <c r="O107" s="253"/>
    </row>
    <row r="108" spans="1:15" s="9" customFormat="1">
      <c r="A108" s="1"/>
      <c r="B108" s="298" t="s">
        <v>98</v>
      </c>
      <c r="C108" s="169">
        <v>89574386.950000003</v>
      </c>
      <c r="D108" s="45"/>
      <c r="E108" s="45"/>
      <c r="I108" s="121"/>
      <c r="K108" s="121"/>
      <c r="L108" s="249"/>
      <c r="M108" s="248"/>
      <c r="O108" s="253"/>
    </row>
    <row r="109" spans="1:15" s="9" customFormat="1">
      <c r="A109" s="1"/>
      <c r="B109" s="298" t="s">
        <v>209</v>
      </c>
      <c r="C109" s="169">
        <v>28212</v>
      </c>
      <c r="D109" s="45"/>
      <c r="E109" s="45"/>
      <c r="I109" s="121"/>
      <c r="K109" s="121"/>
      <c r="L109" s="249"/>
      <c r="M109" s="248"/>
      <c r="O109" s="253"/>
    </row>
    <row r="110" spans="1:15" s="9" customFormat="1">
      <c r="A110" s="1"/>
      <c r="B110" s="298" t="s">
        <v>102</v>
      </c>
      <c r="C110" s="169">
        <v>1239309.44</v>
      </c>
      <c r="D110" s="45"/>
      <c r="E110" s="45"/>
      <c r="I110" s="121"/>
      <c r="K110" s="121"/>
      <c r="L110" s="249"/>
      <c r="M110" s="248"/>
      <c r="O110" s="253"/>
    </row>
    <row r="111" spans="1:15" s="9" customFormat="1">
      <c r="A111" s="1"/>
      <c r="B111" s="298" t="s">
        <v>100</v>
      </c>
      <c r="C111" s="169">
        <v>12244332.439999999</v>
      </c>
      <c r="D111" s="45"/>
      <c r="E111" s="45"/>
      <c r="I111" s="121"/>
      <c r="K111" s="121"/>
      <c r="L111" s="249"/>
      <c r="M111" s="248"/>
      <c r="O111" s="253"/>
    </row>
    <row r="112" spans="1:15" s="9" customFormat="1">
      <c r="A112" s="1"/>
      <c r="B112" s="298" t="s">
        <v>99</v>
      </c>
      <c r="C112" s="169">
        <v>4956656.18</v>
      </c>
      <c r="D112" s="45"/>
      <c r="E112" s="45"/>
      <c r="I112" s="121"/>
      <c r="K112" s="121"/>
      <c r="L112" s="249"/>
      <c r="M112" s="248"/>
      <c r="O112" s="253"/>
    </row>
    <row r="113" spans="1:15" s="9" customFormat="1">
      <c r="A113" s="1"/>
      <c r="B113" s="298" t="s">
        <v>101</v>
      </c>
      <c r="C113" s="169">
        <v>3662784.84</v>
      </c>
      <c r="D113" s="45"/>
      <c r="E113" s="45"/>
      <c r="I113" s="121"/>
      <c r="K113" s="121"/>
      <c r="L113" s="249"/>
      <c r="M113" s="248"/>
      <c r="O113" s="253"/>
    </row>
    <row r="114" spans="1:15" s="9" customFormat="1">
      <c r="A114" s="1"/>
      <c r="B114" s="298" t="s">
        <v>103</v>
      </c>
      <c r="C114" s="169">
        <v>2654197.2799999998</v>
      </c>
      <c r="D114" s="45"/>
      <c r="E114" s="45"/>
      <c r="I114" s="121"/>
      <c r="K114" s="121"/>
      <c r="L114" s="249"/>
      <c r="M114" s="248"/>
      <c r="O114" s="253"/>
    </row>
    <row r="115" spans="1:15" s="9" customFormat="1">
      <c r="A115" s="1"/>
      <c r="B115" s="159"/>
      <c r="C115" s="45"/>
      <c r="D115" s="45"/>
      <c r="E115" s="45"/>
      <c r="I115" s="121"/>
      <c r="K115" s="121"/>
      <c r="L115" s="249"/>
      <c r="M115" s="248"/>
      <c r="O115" s="253"/>
    </row>
    <row r="116" spans="1:15" s="9" customFormat="1">
      <c r="A116" s="1"/>
      <c r="B116" s="470" t="s">
        <v>104</v>
      </c>
      <c r="C116" s="471"/>
      <c r="D116" s="471"/>
      <c r="E116" s="471"/>
      <c r="I116" s="121"/>
      <c r="K116" s="121"/>
      <c r="L116" s="249"/>
      <c r="M116" s="248"/>
      <c r="O116" s="253"/>
    </row>
    <row r="117" spans="1:15" s="9" customFormat="1">
      <c r="A117" s="1"/>
      <c r="B117" s="154" t="s">
        <v>2</v>
      </c>
      <c r="C117" s="154" t="s">
        <v>88</v>
      </c>
      <c r="D117" s="45"/>
      <c r="E117" s="45"/>
      <c r="I117" s="121"/>
      <c r="K117" s="121"/>
      <c r="L117" s="249"/>
      <c r="M117" s="248"/>
      <c r="O117" s="253"/>
    </row>
    <row r="118" spans="1:15" s="9" customFormat="1">
      <c r="A118" s="1"/>
      <c r="B118" s="298" t="s">
        <v>235</v>
      </c>
      <c r="C118" s="169">
        <v>2800988.56</v>
      </c>
      <c r="D118" s="45"/>
      <c r="E118" s="45"/>
      <c r="I118" s="121"/>
      <c r="K118" s="121"/>
      <c r="L118" s="249"/>
      <c r="M118" s="248"/>
      <c r="O118" s="253"/>
    </row>
    <row r="119" spans="1:15" s="9" customFormat="1">
      <c r="A119" s="1"/>
      <c r="B119" s="298" t="s">
        <v>236</v>
      </c>
      <c r="C119" s="169">
        <v>4109199.44</v>
      </c>
      <c r="D119" s="45"/>
      <c r="E119" s="45"/>
      <c r="I119" s="121"/>
      <c r="K119" s="121"/>
      <c r="L119" s="249"/>
      <c r="M119" s="248"/>
      <c r="O119" s="253"/>
    </row>
    <row r="120" spans="1:15" s="9" customFormat="1">
      <c r="A120" s="1"/>
      <c r="B120" s="298" t="s">
        <v>237</v>
      </c>
      <c r="C120" s="169">
        <v>8291300</v>
      </c>
      <c r="D120" s="45"/>
      <c r="E120" s="45"/>
      <c r="I120" s="121"/>
      <c r="K120" s="121"/>
      <c r="L120" s="249"/>
      <c r="M120" s="248"/>
      <c r="O120" s="253"/>
    </row>
    <row r="121" spans="1:15" s="9" customFormat="1">
      <c r="A121" s="1"/>
      <c r="B121" s="298" t="s">
        <v>238</v>
      </c>
      <c r="C121" s="170">
        <v>0</v>
      </c>
      <c r="D121" s="45"/>
      <c r="E121" s="45"/>
      <c r="I121" s="121"/>
      <c r="K121" s="121"/>
      <c r="L121" s="249"/>
      <c r="M121" s="248"/>
      <c r="O121" s="253"/>
    </row>
    <row r="122" spans="1:15" s="9" customFormat="1">
      <c r="A122" s="1"/>
      <c r="B122" s="298" t="s">
        <v>239</v>
      </c>
      <c r="C122" s="170">
        <v>0</v>
      </c>
      <c r="D122" s="45"/>
      <c r="E122" s="45"/>
      <c r="I122" s="121"/>
      <c r="K122" s="121"/>
      <c r="L122" s="249"/>
      <c r="M122" s="248"/>
      <c r="O122" s="253"/>
    </row>
    <row r="123" spans="1:15" s="9" customFormat="1">
      <c r="A123" s="1"/>
      <c r="B123" s="162" t="s">
        <v>190</v>
      </c>
      <c r="C123" s="5">
        <f>SUM(C118:C122)</f>
        <v>15201488</v>
      </c>
      <c r="D123" s="45"/>
      <c r="E123" s="45"/>
      <c r="I123" s="121"/>
      <c r="K123" s="121"/>
      <c r="L123" s="249"/>
      <c r="M123" s="248"/>
      <c r="O123" s="253"/>
    </row>
    <row r="124" spans="1:15" s="9" customFormat="1">
      <c r="A124" s="1"/>
      <c r="B124" s="163"/>
      <c r="C124" s="118"/>
      <c r="D124" s="45"/>
      <c r="E124" s="45"/>
      <c r="I124" s="121"/>
      <c r="K124" s="121"/>
      <c r="L124" s="249"/>
      <c r="M124" s="248"/>
      <c r="O124" s="253"/>
    </row>
    <row r="125" spans="1:15" s="9" customFormat="1">
      <c r="A125" s="1"/>
      <c r="B125" s="470" t="s">
        <v>105</v>
      </c>
      <c r="C125" s="471"/>
      <c r="D125" s="471"/>
      <c r="E125" s="471"/>
      <c r="I125" s="121"/>
      <c r="L125" s="249"/>
      <c r="M125" s="248"/>
      <c r="O125" s="253"/>
    </row>
    <row r="126" spans="1:15" s="9" customFormat="1">
      <c r="A126" s="1"/>
      <c r="B126" s="154" t="s">
        <v>2</v>
      </c>
      <c r="C126" s="164" t="s">
        <v>106</v>
      </c>
      <c r="D126" s="45"/>
      <c r="E126" s="45"/>
      <c r="I126" s="121"/>
      <c r="L126" s="249"/>
      <c r="M126" s="248"/>
      <c r="O126" s="253"/>
    </row>
    <row r="127" spans="1:15" s="9" customFormat="1" ht="25.5">
      <c r="A127" s="1"/>
      <c r="B127" s="225" t="s">
        <v>161</v>
      </c>
      <c r="C127" s="169">
        <v>6600000</v>
      </c>
      <c r="D127" s="45"/>
      <c r="E127" s="45"/>
      <c r="I127" s="121"/>
      <c r="L127" s="249"/>
      <c r="M127" s="248"/>
      <c r="O127" s="253"/>
    </row>
    <row r="128" spans="1:15" s="9" customFormat="1">
      <c r="A128" s="1"/>
      <c r="B128" s="225" t="s">
        <v>210</v>
      </c>
      <c r="C128" s="169">
        <v>5462520</v>
      </c>
      <c r="D128" s="45"/>
      <c r="E128" s="45"/>
      <c r="I128" s="121"/>
      <c r="L128" s="249"/>
      <c r="M128" s="248"/>
      <c r="O128" s="253"/>
    </row>
    <row r="129" spans="1:15" s="9" customFormat="1">
      <c r="A129" s="1"/>
      <c r="B129" s="226" t="s">
        <v>187</v>
      </c>
      <c r="C129" s="169">
        <v>2261049.33</v>
      </c>
      <c r="D129" s="45"/>
      <c r="E129" s="45"/>
      <c r="I129" s="121"/>
      <c r="L129" s="249"/>
      <c r="M129" s="248"/>
      <c r="O129" s="253"/>
    </row>
    <row r="130" spans="1:15" s="9" customFormat="1">
      <c r="A130" s="1"/>
      <c r="B130" s="226" t="s">
        <v>211</v>
      </c>
      <c r="C130" s="169">
        <v>673095.67</v>
      </c>
      <c r="D130" s="45"/>
      <c r="E130" s="45"/>
      <c r="I130" s="121"/>
      <c r="L130" s="249"/>
      <c r="M130" s="248"/>
      <c r="O130" s="253"/>
    </row>
    <row r="131" spans="1:15" s="9" customFormat="1">
      <c r="A131" s="1"/>
      <c r="B131" s="226" t="s">
        <v>212</v>
      </c>
      <c r="C131" s="169">
        <v>65855</v>
      </c>
      <c r="D131" s="45"/>
      <c r="E131" s="45"/>
      <c r="I131" s="121"/>
      <c r="L131" s="249"/>
      <c r="M131" s="248"/>
      <c r="O131" s="253"/>
    </row>
    <row r="132" spans="1:15" s="9" customFormat="1">
      <c r="A132" s="1"/>
      <c r="B132" s="226" t="s">
        <v>86</v>
      </c>
      <c r="C132" s="170">
        <v>0</v>
      </c>
      <c r="D132" s="45"/>
      <c r="E132" s="45"/>
      <c r="I132" s="121"/>
      <c r="L132" s="249"/>
      <c r="M132" s="248"/>
      <c r="O132" s="253"/>
    </row>
    <row r="133" spans="1:15" s="9" customFormat="1">
      <c r="A133" s="1"/>
      <c r="B133" s="226" t="s">
        <v>213</v>
      </c>
      <c r="C133" s="128">
        <v>1115000</v>
      </c>
      <c r="D133" s="45"/>
      <c r="E133" s="45"/>
      <c r="I133" s="121"/>
      <c r="L133" s="249"/>
      <c r="M133" s="248"/>
      <c r="O133" s="253"/>
    </row>
    <row r="134" spans="1:15" s="9" customFormat="1">
      <c r="A134" s="1"/>
      <c r="B134" s="165" t="s">
        <v>191</v>
      </c>
      <c r="C134" s="166">
        <f>SUM(C127:C133)</f>
        <v>16177520</v>
      </c>
      <c r="D134" s="45"/>
      <c r="E134" s="45"/>
      <c r="I134" s="121"/>
      <c r="L134" s="249"/>
      <c r="M134" s="248"/>
      <c r="O134" s="253"/>
    </row>
    <row r="135" spans="1:15" s="9" customFormat="1">
      <c r="A135" s="1"/>
      <c r="B135" s="8"/>
      <c r="C135" s="1"/>
      <c r="D135" s="1"/>
      <c r="E135" s="1"/>
      <c r="K135" s="121"/>
      <c r="L135" s="121"/>
      <c r="M135" s="121"/>
    </row>
    <row r="136" spans="1:15" s="9" customFormat="1">
      <c r="A136" s="1"/>
      <c r="B136" s="8"/>
      <c r="C136" s="1"/>
      <c r="D136" s="1"/>
      <c r="E136" s="1"/>
      <c r="K136" s="121"/>
      <c r="L136" s="121"/>
      <c r="M136" s="121"/>
    </row>
    <row r="137" spans="1:15" s="9" customFormat="1">
      <c r="A137" s="1"/>
      <c r="B137" s="8"/>
      <c r="C137" s="1"/>
      <c r="D137" s="1"/>
      <c r="E137" s="1"/>
      <c r="K137" s="121"/>
      <c r="L137" s="121"/>
      <c r="M137" s="121"/>
    </row>
    <row r="138" spans="1:15" s="9" customFormat="1">
      <c r="A138" s="1"/>
      <c r="B138" s="8"/>
      <c r="C138" s="1"/>
      <c r="D138" s="1"/>
      <c r="E138" s="1"/>
      <c r="K138" s="121"/>
      <c r="L138" s="121"/>
      <c r="M138" s="121"/>
    </row>
    <row r="139" spans="1:15" s="174" customFormat="1" ht="12.75" customHeight="1">
      <c r="B139" s="175" t="s">
        <v>214</v>
      </c>
      <c r="C139" s="467" t="s">
        <v>295</v>
      </c>
      <c r="D139" s="467" t="s">
        <v>295</v>
      </c>
      <c r="E139" s="467" t="s">
        <v>296</v>
      </c>
      <c r="F139" s="467" t="s">
        <v>296</v>
      </c>
      <c r="G139" s="467" t="s">
        <v>296</v>
      </c>
    </row>
    <row r="140" spans="1:15" s="176" customFormat="1" ht="14.25">
      <c r="B140" s="175" t="s">
        <v>164</v>
      </c>
      <c r="C140" s="498" t="s">
        <v>158</v>
      </c>
      <c r="D140" s="498"/>
      <c r="E140" s="498" t="s">
        <v>159</v>
      </c>
      <c r="F140" s="498"/>
      <c r="G140" s="498"/>
    </row>
    <row r="141" spans="1:15" s="174" customFormat="1" ht="14.25">
      <c r="B141" s="175" t="s">
        <v>107</v>
      </c>
      <c r="C141" s="499" t="s">
        <v>108</v>
      </c>
      <c r="D141" s="499"/>
      <c r="E141" s="499" t="s">
        <v>109</v>
      </c>
      <c r="F141" s="499"/>
      <c r="G141" s="499"/>
    </row>
    <row r="142" spans="1:15" s="174" customFormat="1" ht="14.25">
      <c r="B142" s="175" t="s">
        <v>110</v>
      </c>
      <c r="C142" s="499" t="s">
        <v>111</v>
      </c>
      <c r="D142" s="499"/>
      <c r="E142" s="499" t="s">
        <v>112</v>
      </c>
      <c r="F142" s="499"/>
      <c r="G142" s="499"/>
    </row>
  </sheetData>
  <mergeCells count="28">
    <mergeCell ref="B104:E104"/>
    <mergeCell ref="B1:E1"/>
    <mergeCell ref="B2:D2"/>
    <mergeCell ref="B3:E3"/>
    <mergeCell ref="B4:D4"/>
    <mergeCell ref="B5:E5"/>
    <mergeCell ref="C142:D142"/>
    <mergeCell ref="E142:G142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5:E125"/>
    <mergeCell ref="B65:E65"/>
    <mergeCell ref="B73:E73"/>
    <mergeCell ref="B90:E90"/>
    <mergeCell ref="B92:C92"/>
    <mergeCell ref="C139:D139"/>
    <mergeCell ref="E139:G139"/>
    <mergeCell ref="C140:D140"/>
    <mergeCell ref="E140:G140"/>
    <mergeCell ref="C141:D141"/>
    <mergeCell ref="E141:G141"/>
  </mergeCells>
  <pageMargins left="0.15748031496062992" right="0.27559055118110237" top="0.55118110236220474" bottom="0.36" header="0.43307086614173229" footer="0.19685039370078741"/>
  <pageSetup paperSize="5" scale="70" orientation="landscape" blackAndWhite="1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O142"/>
  <sheetViews>
    <sheetView showGridLines="0" zoomScale="80" zoomScaleNormal="80" workbookViewId="0">
      <pane xSplit="2" ySplit="10" topLeftCell="C23" activePane="bottomRight" state="frozen"/>
      <selection pane="topRight" activeCell="C1" sqref="C1"/>
      <selection pane="bottomLeft" activeCell="A11" sqref="A11"/>
      <selection pane="bottomRight" activeCell="A56" sqref="A56:C56"/>
    </sheetView>
  </sheetViews>
  <sheetFormatPr defaultRowHeight="12.75"/>
  <cols>
    <col min="1" max="1" width="8.625" style="1" bestFit="1" customWidth="1"/>
    <col min="2" max="2" width="38.625" style="1" customWidth="1"/>
    <col min="3" max="3" width="23.375" style="1" bestFit="1" customWidth="1"/>
    <col min="4" max="4" width="17.25" style="1" customWidth="1"/>
    <col min="5" max="5" width="16.875" style="1" customWidth="1"/>
    <col min="6" max="6" width="18" style="1" bestFit="1" customWidth="1"/>
    <col min="7" max="7" width="16.875" style="9" customWidth="1"/>
    <col min="8" max="8" width="7.75" style="33" bestFit="1" customWidth="1"/>
    <col min="9" max="9" width="18.375" style="1" bestFit="1" customWidth="1"/>
    <col min="10" max="10" width="16.875" style="1" bestFit="1" customWidth="1"/>
    <col min="11" max="11" width="18.375" style="45" bestFit="1" customWidth="1"/>
    <col min="12" max="12" width="14.875" style="45" customWidth="1"/>
    <col min="13" max="13" width="15.125" style="45" customWidth="1"/>
    <col min="14" max="16384" width="9" style="1"/>
  </cols>
  <sheetData>
    <row r="1" spans="1:13" ht="12.75" customHeight="1">
      <c r="B1" s="476" t="s">
        <v>139</v>
      </c>
      <c r="C1" s="476"/>
      <c r="D1" s="476"/>
      <c r="E1" s="476"/>
      <c r="F1" s="9" t="s">
        <v>267</v>
      </c>
      <c r="G1" s="109" t="s">
        <v>183</v>
      </c>
      <c r="H1" s="1"/>
    </row>
    <row r="2" spans="1:13">
      <c r="B2" s="476" t="s">
        <v>117</v>
      </c>
      <c r="C2" s="476"/>
      <c r="D2" s="476"/>
      <c r="E2" s="476"/>
      <c r="F2" s="9" t="s">
        <v>268</v>
      </c>
      <c r="G2" s="9" t="s">
        <v>290</v>
      </c>
      <c r="H2" s="1"/>
      <c r="I2" s="106" t="s">
        <v>291</v>
      </c>
    </row>
    <row r="3" spans="1:13" ht="12.75" customHeight="1">
      <c r="B3" s="476" t="s">
        <v>1875</v>
      </c>
      <c r="C3" s="476"/>
      <c r="D3" s="476"/>
      <c r="E3" s="476"/>
      <c r="F3" s="9" t="s">
        <v>269</v>
      </c>
      <c r="G3" s="9" t="s">
        <v>205</v>
      </c>
      <c r="H3" s="1"/>
    </row>
    <row r="4" spans="1:13">
      <c r="B4" s="476"/>
      <c r="C4" s="476"/>
      <c r="D4" s="476"/>
      <c r="E4" s="9"/>
      <c r="F4" s="9" t="s">
        <v>270</v>
      </c>
      <c r="G4" s="9" t="s">
        <v>1871</v>
      </c>
      <c r="H4" s="1"/>
    </row>
    <row r="5" spans="1:13" ht="12.75" customHeight="1">
      <c r="B5" s="477" t="s">
        <v>220</v>
      </c>
      <c r="C5" s="478"/>
      <c r="D5" s="478"/>
      <c r="E5" s="478"/>
    </row>
    <row r="6" spans="1:13" s="15" customFormat="1">
      <c r="A6" s="11" t="s">
        <v>121</v>
      </c>
      <c r="B6" s="473" t="s">
        <v>2</v>
      </c>
      <c r="C6" s="150" t="s">
        <v>222</v>
      </c>
      <c r="D6" s="12" t="s">
        <v>223</v>
      </c>
      <c r="E6" s="180" t="s">
        <v>122</v>
      </c>
      <c r="F6" s="487" t="s">
        <v>297</v>
      </c>
      <c r="G6" s="488"/>
      <c r="H6" s="235" t="s">
        <v>123</v>
      </c>
      <c r="I6" s="13" t="s">
        <v>124</v>
      </c>
      <c r="J6" s="14" t="s">
        <v>125</v>
      </c>
      <c r="K6" s="122" t="s">
        <v>122</v>
      </c>
      <c r="L6" s="123" t="s">
        <v>126</v>
      </c>
      <c r="M6" s="123" t="s">
        <v>126</v>
      </c>
    </row>
    <row r="7" spans="1:13" s="15" customFormat="1">
      <c r="A7" s="16" t="s">
        <v>2</v>
      </c>
      <c r="B7" s="474"/>
      <c r="C7" s="151" t="s">
        <v>3</v>
      </c>
      <c r="D7" s="17" t="s">
        <v>4</v>
      </c>
      <c r="E7" s="18" t="s">
        <v>224</v>
      </c>
      <c r="F7" s="489" t="s">
        <v>183</v>
      </c>
      <c r="G7" s="490"/>
      <c r="H7" s="236" t="s">
        <v>127</v>
      </c>
      <c r="I7" s="239" t="s">
        <v>1876</v>
      </c>
      <c r="J7" s="19" t="s">
        <v>1877</v>
      </c>
      <c r="K7" s="124" t="s">
        <v>125</v>
      </c>
      <c r="L7" s="125" t="s">
        <v>128</v>
      </c>
      <c r="M7" s="125" t="s">
        <v>129</v>
      </c>
    </row>
    <row r="8" spans="1:13" s="15" customFormat="1">
      <c r="A8" s="16"/>
      <c r="B8" s="474"/>
      <c r="C8" s="152" t="s">
        <v>221</v>
      </c>
      <c r="D8" s="112" t="s">
        <v>294</v>
      </c>
      <c r="E8" s="181" t="s">
        <v>225</v>
      </c>
      <c r="F8" s="67" t="s">
        <v>151</v>
      </c>
      <c r="G8" s="67" t="s">
        <v>150</v>
      </c>
      <c r="H8" s="236">
        <v>2564</v>
      </c>
      <c r="I8" s="20"/>
      <c r="J8" s="19"/>
      <c r="K8" s="124"/>
      <c r="L8" s="125" t="s">
        <v>130</v>
      </c>
      <c r="M8" s="125" t="s">
        <v>130</v>
      </c>
    </row>
    <row r="9" spans="1:13" s="15" customFormat="1">
      <c r="A9" s="21"/>
      <c r="B9" s="475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26" t="s">
        <v>136</v>
      </c>
      <c r="L9" s="127" t="s">
        <v>137</v>
      </c>
      <c r="M9" s="127" t="s">
        <v>138</v>
      </c>
    </row>
    <row r="10" spans="1:13">
      <c r="A10" s="481" t="s">
        <v>5</v>
      </c>
      <c r="B10" s="482"/>
      <c r="C10" s="482"/>
      <c r="D10" s="482"/>
      <c r="E10" s="482"/>
      <c r="F10" s="482"/>
      <c r="G10" s="482"/>
      <c r="H10" s="482"/>
      <c r="I10" s="482"/>
      <c r="J10" s="482"/>
      <c r="K10" s="482"/>
      <c r="L10" s="482"/>
      <c r="M10" s="483"/>
    </row>
    <row r="11" spans="1:13">
      <c r="A11" s="2" t="s">
        <v>6</v>
      </c>
      <c r="B11" s="85" t="s">
        <v>7</v>
      </c>
      <c r="C11" s="3">
        <v>132265855.70999999</v>
      </c>
      <c r="D11" s="3">
        <v>150509099.13999999</v>
      </c>
      <c r="E11" s="26">
        <f>D11-C11</f>
        <v>18243243.429999992</v>
      </c>
      <c r="F11" s="229">
        <v>152524195.31999999</v>
      </c>
      <c r="G11" s="230">
        <v>64955980.522946574</v>
      </c>
      <c r="H11" s="47">
        <v>0</v>
      </c>
      <c r="I11" s="242">
        <f>(D11/12)*11</f>
        <v>137966674.21166667</v>
      </c>
      <c r="J11" s="27">
        <f>'ผลการดำเนินงาน Planfin 64'!H6</f>
        <v>212983918.69</v>
      </c>
      <c r="K11" s="128">
        <f>J11-I11</f>
        <v>75017244.478333324</v>
      </c>
      <c r="L11" s="268">
        <f t="shared" ref="L11:L25" si="0">K11/I11</f>
        <v>0.54373452797189881</v>
      </c>
      <c r="M11" s="262">
        <f>(J11/D11)</f>
        <v>1.4150899839742408</v>
      </c>
    </row>
    <row r="12" spans="1:13">
      <c r="A12" s="2" t="s">
        <v>8</v>
      </c>
      <c r="B12" s="85" t="s">
        <v>9</v>
      </c>
      <c r="C12" s="3">
        <v>471250</v>
      </c>
      <c r="D12" s="3">
        <v>500000</v>
      </c>
      <c r="E12" s="26">
        <f t="shared" ref="E12:E22" si="1">D12-C12</f>
        <v>28750</v>
      </c>
      <c r="F12" s="229">
        <v>355284.9</v>
      </c>
      <c r="G12" s="230">
        <v>227612.75006293276</v>
      </c>
      <c r="H12" s="47">
        <v>1</v>
      </c>
      <c r="I12" s="242">
        <f t="shared" ref="I12:I22" si="2">(D12/12)*11</f>
        <v>458333.33333333331</v>
      </c>
      <c r="J12" s="27">
        <f>'ผลการดำเนินงาน Planfin 64'!H7</f>
        <v>444400</v>
      </c>
      <c r="K12" s="128">
        <f>J12-I12</f>
        <v>-13933.333333333314</v>
      </c>
      <c r="L12" s="268">
        <f t="shared" si="0"/>
        <v>-3.0399999999999958E-2</v>
      </c>
      <c r="M12" s="262">
        <f t="shared" ref="M12:M25" si="3">(J12/D12)</f>
        <v>0.88880000000000003</v>
      </c>
    </row>
    <row r="13" spans="1:13">
      <c r="A13" s="2" t="s">
        <v>10</v>
      </c>
      <c r="B13" s="85" t="s">
        <v>11</v>
      </c>
      <c r="C13" s="3">
        <v>875909.55</v>
      </c>
      <c r="D13" s="3">
        <v>1700000</v>
      </c>
      <c r="E13" s="26">
        <f t="shared" si="1"/>
        <v>824090.45</v>
      </c>
      <c r="F13" s="229">
        <v>2627602.0660000006</v>
      </c>
      <c r="G13" s="230">
        <v>3881111.5785594382</v>
      </c>
      <c r="H13" s="47">
        <v>0</v>
      </c>
      <c r="I13" s="242">
        <f t="shared" si="2"/>
        <v>1558333.3333333333</v>
      </c>
      <c r="J13" s="27">
        <f>'ผลการดำเนินงาน Planfin 64'!H8</f>
        <v>3213549.6999999997</v>
      </c>
      <c r="K13" s="128">
        <f t="shared" ref="K13:K25" si="4">J13-I13</f>
        <v>1655216.3666666665</v>
      </c>
      <c r="L13" s="268">
        <f t="shared" si="0"/>
        <v>1.0621709304812834</v>
      </c>
      <c r="M13" s="262">
        <f t="shared" si="3"/>
        <v>1.8903233529411763</v>
      </c>
    </row>
    <row r="14" spans="1:13">
      <c r="A14" s="2" t="s">
        <v>12</v>
      </c>
      <c r="B14" s="85" t="s">
        <v>13</v>
      </c>
      <c r="C14" s="3">
        <v>4057901.02</v>
      </c>
      <c r="D14" s="3">
        <v>4357900.59</v>
      </c>
      <c r="E14" s="26">
        <f t="shared" si="1"/>
        <v>299999.56999999983</v>
      </c>
      <c r="F14" s="229">
        <v>4938272.4920000006</v>
      </c>
      <c r="G14" s="230">
        <v>2894154.4864691636</v>
      </c>
      <c r="H14" s="47">
        <v>0</v>
      </c>
      <c r="I14" s="242">
        <f t="shared" si="2"/>
        <v>3994742.2075</v>
      </c>
      <c r="J14" s="27">
        <f>'ผลการดำเนินงาน Planfin 64'!H9</f>
        <v>5281692.9699999988</v>
      </c>
      <c r="K14" s="128">
        <f t="shared" si="4"/>
        <v>1286950.7624999988</v>
      </c>
      <c r="L14" s="268">
        <f t="shared" si="0"/>
        <v>0.32216115475080975</v>
      </c>
      <c r="M14" s="262">
        <f t="shared" si="3"/>
        <v>1.2119810585215756</v>
      </c>
    </row>
    <row r="15" spans="1:13">
      <c r="A15" s="2" t="s">
        <v>14</v>
      </c>
      <c r="B15" s="85" t="s">
        <v>15</v>
      </c>
      <c r="C15" s="3">
        <v>38447263.299999997</v>
      </c>
      <c r="D15" s="3">
        <v>39347262.810000002</v>
      </c>
      <c r="E15" s="26">
        <f t="shared" si="1"/>
        <v>899999.51000000536</v>
      </c>
      <c r="F15" s="229">
        <v>36020727.788000003</v>
      </c>
      <c r="G15" s="230">
        <v>14650071.019153085</v>
      </c>
      <c r="H15" s="47">
        <v>1</v>
      </c>
      <c r="I15" s="242">
        <f t="shared" si="2"/>
        <v>36068324.242500007</v>
      </c>
      <c r="J15" s="27">
        <f>'ผลการดำเนินงาน Planfin 64'!H10</f>
        <v>44315363.899999991</v>
      </c>
      <c r="K15" s="128">
        <f t="shared" si="4"/>
        <v>8247039.6574999839</v>
      </c>
      <c r="L15" s="268">
        <f t="shared" si="0"/>
        <v>0.22865048018455864</v>
      </c>
      <c r="M15" s="262">
        <f t="shared" si="3"/>
        <v>1.1262629401691788</v>
      </c>
    </row>
    <row r="16" spans="1:13">
      <c r="A16" s="2" t="s">
        <v>16</v>
      </c>
      <c r="B16" s="85" t="s">
        <v>17</v>
      </c>
      <c r="C16" s="3">
        <v>14389822.58</v>
      </c>
      <c r="D16" s="3">
        <v>14829822.210000001</v>
      </c>
      <c r="E16" s="26">
        <f t="shared" si="1"/>
        <v>439999.63000000082</v>
      </c>
      <c r="F16" s="229">
        <v>29992864.259000003</v>
      </c>
      <c r="G16" s="230">
        <v>24122549.034245398</v>
      </c>
      <c r="H16" s="47">
        <v>0</v>
      </c>
      <c r="I16" s="242">
        <f t="shared" si="2"/>
        <v>13594003.692500001</v>
      </c>
      <c r="J16" s="27">
        <f>'ผลการดำเนินงาน Planfin 64'!H11</f>
        <v>27791739.340000004</v>
      </c>
      <c r="K16" s="128">
        <f t="shared" si="4"/>
        <v>14197735.647500003</v>
      </c>
      <c r="L16" s="268">
        <f t="shared" si="0"/>
        <v>1.0444116368258078</v>
      </c>
      <c r="M16" s="262">
        <f t="shared" si="3"/>
        <v>1.8740440004236574</v>
      </c>
    </row>
    <row r="17" spans="1:13">
      <c r="A17" s="2" t="s">
        <v>18</v>
      </c>
      <c r="B17" s="85" t="s">
        <v>19</v>
      </c>
      <c r="C17" s="3">
        <v>2011351.66</v>
      </c>
      <c r="D17" s="3">
        <v>5709101.2599999998</v>
      </c>
      <c r="E17" s="26">
        <f t="shared" si="1"/>
        <v>3697749.5999999996</v>
      </c>
      <c r="F17" s="229">
        <v>3407660.2019999996</v>
      </c>
      <c r="G17" s="230">
        <v>5871151.803033812</v>
      </c>
      <c r="H17" s="47">
        <v>1</v>
      </c>
      <c r="I17" s="242">
        <f t="shared" si="2"/>
        <v>5233342.8216666663</v>
      </c>
      <c r="J17" s="27">
        <f>'ผลการดำเนินงาน Planfin 64'!H12</f>
        <v>6429032.5999999996</v>
      </c>
      <c r="K17" s="128">
        <f t="shared" si="4"/>
        <v>1195689.7783333333</v>
      </c>
      <c r="L17" s="268">
        <f t="shared" si="0"/>
        <v>0.22847533958276808</v>
      </c>
      <c r="M17" s="262">
        <f t="shared" si="3"/>
        <v>1.1261023946175375</v>
      </c>
    </row>
    <row r="18" spans="1:13">
      <c r="A18" s="2" t="s">
        <v>20</v>
      </c>
      <c r="B18" s="85" t="s">
        <v>21</v>
      </c>
      <c r="C18" s="3">
        <v>39882252.289999999</v>
      </c>
      <c r="D18" s="3">
        <v>39969704.149999999</v>
      </c>
      <c r="E18" s="26">
        <f t="shared" si="1"/>
        <v>87451.859999999404</v>
      </c>
      <c r="F18" s="229">
        <v>38768322.166999996</v>
      </c>
      <c r="G18" s="230">
        <v>19407329.274492774</v>
      </c>
      <c r="H18" s="47">
        <v>1</v>
      </c>
      <c r="I18" s="242">
        <f t="shared" si="2"/>
        <v>36638895.470833331</v>
      </c>
      <c r="J18" s="27">
        <f>'ผลการดำเนินงาน Planfin 64'!H13</f>
        <v>117326983.71999998</v>
      </c>
      <c r="K18" s="128">
        <f t="shared" si="4"/>
        <v>80688088.249166653</v>
      </c>
      <c r="L18" s="268">
        <f t="shared" si="0"/>
        <v>2.2022522025370281</v>
      </c>
      <c r="M18" s="262">
        <f t="shared" si="3"/>
        <v>2.9353978523256092</v>
      </c>
    </row>
    <row r="19" spans="1:13">
      <c r="A19" s="2" t="s">
        <v>22</v>
      </c>
      <c r="B19" s="85" t="s">
        <v>23</v>
      </c>
      <c r="C19" s="3">
        <v>89144559.989999995</v>
      </c>
      <c r="D19" s="3">
        <v>99836855.159999996</v>
      </c>
      <c r="E19" s="26">
        <f t="shared" si="1"/>
        <v>10692295.170000002</v>
      </c>
      <c r="F19" s="229">
        <v>109549700.66199999</v>
      </c>
      <c r="G19" s="230">
        <v>30827146.81814418</v>
      </c>
      <c r="H19" s="47">
        <v>0</v>
      </c>
      <c r="I19" s="242">
        <f t="shared" si="2"/>
        <v>91517117.229999989</v>
      </c>
      <c r="J19" s="27">
        <f>'ผลการดำเนินงาน Planfin 64'!H14</f>
        <v>89754804.920000002</v>
      </c>
      <c r="K19" s="128">
        <f t="shared" si="4"/>
        <v>-1762312.3099999875</v>
      </c>
      <c r="L19" s="268">
        <f t="shared" si="0"/>
        <v>-1.9256641416828726E-2</v>
      </c>
      <c r="M19" s="262">
        <f t="shared" si="3"/>
        <v>0.89901474536790693</v>
      </c>
    </row>
    <row r="20" spans="1:13">
      <c r="A20" s="2" t="s">
        <v>24</v>
      </c>
      <c r="B20" s="85" t="s">
        <v>25</v>
      </c>
      <c r="C20" s="3">
        <v>35736982.759999998</v>
      </c>
      <c r="D20" s="3">
        <v>108899258.34</v>
      </c>
      <c r="E20" s="26">
        <f t="shared" si="1"/>
        <v>73162275.580000013</v>
      </c>
      <c r="F20" s="229">
        <v>31673865.693</v>
      </c>
      <c r="G20" s="230">
        <v>9491867.4948839694</v>
      </c>
      <c r="H20" s="47">
        <v>4</v>
      </c>
      <c r="I20" s="242">
        <f t="shared" si="2"/>
        <v>99824320.145000011</v>
      </c>
      <c r="J20" s="27">
        <f>'ผลการดำเนินงาน Planfin 64'!H15</f>
        <v>106179059.78</v>
      </c>
      <c r="K20" s="128">
        <f t="shared" si="4"/>
        <v>6354739.6349999905</v>
      </c>
      <c r="L20" s="268">
        <f t="shared" si="0"/>
        <v>6.3659232797873319E-2</v>
      </c>
      <c r="M20" s="262">
        <f t="shared" si="3"/>
        <v>0.97502096339805056</v>
      </c>
    </row>
    <row r="21" spans="1:13" s="9" customFormat="1">
      <c r="A21" s="142" t="s">
        <v>192</v>
      </c>
      <c r="B21" s="143" t="s">
        <v>193</v>
      </c>
      <c r="C21" s="3">
        <v>0</v>
      </c>
      <c r="D21" s="6">
        <v>0</v>
      </c>
      <c r="E21" s="26">
        <f t="shared" si="1"/>
        <v>0</v>
      </c>
      <c r="F21" s="229">
        <v>99595.5</v>
      </c>
      <c r="G21" s="230">
        <v>231172.4122868038</v>
      </c>
      <c r="H21" s="47">
        <v>0</v>
      </c>
      <c r="I21" s="242">
        <f t="shared" si="2"/>
        <v>0</v>
      </c>
      <c r="J21" s="27">
        <f>'ผลการดำเนินงาน Planfin 64'!H16</f>
        <v>0</v>
      </c>
      <c r="K21" s="128">
        <f t="shared" si="4"/>
        <v>0</v>
      </c>
      <c r="L21" s="268" t="e">
        <f t="shared" si="0"/>
        <v>#DIV/0!</v>
      </c>
      <c r="M21" s="262" t="e">
        <f t="shared" si="3"/>
        <v>#DIV/0!</v>
      </c>
    </row>
    <row r="22" spans="1:13">
      <c r="A22" s="2" t="s">
        <v>26</v>
      </c>
      <c r="B22" s="85" t="s">
        <v>27</v>
      </c>
      <c r="C22" s="3">
        <v>16217682.82</v>
      </c>
      <c r="D22" s="3">
        <v>81853350.379999995</v>
      </c>
      <c r="E22" s="26">
        <f t="shared" si="1"/>
        <v>65635667.559999995</v>
      </c>
      <c r="F22" s="229">
        <v>25214433.152999997</v>
      </c>
      <c r="G22" s="230">
        <v>30734281.499746189</v>
      </c>
      <c r="H22" s="47">
        <v>4</v>
      </c>
      <c r="I22" s="242">
        <f t="shared" si="2"/>
        <v>75032237.848333329</v>
      </c>
      <c r="J22" s="27">
        <f>'ผลการดำเนินงาน Planfin 64'!H17</f>
        <v>43282850.380000003</v>
      </c>
      <c r="K22" s="128">
        <f t="shared" si="4"/>
        <v>-31749387.468333326</v>
      </c>
      <c r="L22" s="268">
        <f t="shared" si="0"/>
        <v>-0.42314328319128719</v>
      </c>
      <c r="M22" s="262">
        <f t="shared" si="3"/>
        <v>0.52878532374132003</v>
      </c>
    </row>
    <row r="23" spans="1:13" s="32" customFormat="1">
      <c r="A23" s="96" t="s">
        <v>28</v>
      </c>
      <c r="B23" s="58" t="s">
        <v>29</v>
      </c>
      <c r="C23" s="5">
        <f>SUM(C11:C22)</f>
        <v>373500831.67999995</v>
      </c>
      <c r="D23" s="5">
        <f>SUM(D11:D22)</f>
        <v>547512354.03999996</v>
      </c>
      <c r="E23" s="28">
        <f>D23-C23</f>
        <v>174011522.36000001</v>
      </c>
      <c r="F23" s="231">
        <v>435172524.20200002</v>
      </c>
      <c r="G23" s="232">
        <v>207294428.69402438</v>
      </c>
      <c r="H23" s="48">
        <v>1</v>
      </c>
      <c r="I23" s="5">
        <f>SUM(I11:I22)</f>
        <v>501886324.53666675</v>
      </c>
      <c r="J23" s="31">
        <f>'ผลการดำเนินงาน Planfin 64'!H18</f>
        <v>657003396</v>
      </c>
      <c r="K23" s="29">
        <f t="shared" si="4"/>
        <v>155117071.46333325</v>
      </c>
      <c r="L23" s="272">
        <f t="shared" si="0"/>
        <v>0.30906813730486637</v>
      </c>
      <c r="M23" s="263">
        <f t="shared" si="3"/>
        <v>1.1999791258627945</v>
      </c>
    </row>
    <row r="24" spans="1:13" s="9" customFormat="1">
      <c r="A24" s="84" t="s">
        <v>188</v>
      </c>
      <c r="B24" s="77" t="s">
        <v>155</v>
      </c>
      <c r="C24" s="78">
        <f>C23-C22</f>
        <v>357283148.85999995</v>
      </c>
      <c r="D24" s="78">
        <f>D23-D22</f>
        <v>465659003.65999997</v>
      </c>
      <c r="E24" s="79">
        <f>D24-C24</f>
        <v>108375854.80000001</v>
      </c>
      <c r="F24" s="80"/>
      <c r="G24" s="81"/>
      <c r="H24" s="82"/>
      <c r="I24" s="78">
        <f>I23-I22</f>
        <v>426854086.68833339</v>
      </c>
      <c r="J24" s="83">
        <f>'ผลการดำเนินงาน Planfin 64'!H19</f>
        <v>613720545.62</v>
      </c>
      <c r="K24" s="129">
        <f t="shared" si="4"/>
        <v>186866458.93166661</v>
      </c>
      <c r="L24" s="273">
        <f t="shared" si="0"/>
        <v>0.43777596316679229</v>
      </c>
      <c r="M24" s="264">
        <f t="shared" si="3"/>
        <v>1.31796129956956</v>
      </c>
    </row>
    <row r="25" spans="1:13" ht="25.5">
      <c r="A25" s="182"/>
      <c r="B25" s="183" t="s">
        <v>217</v>
      </c>
      <c r="C25" s="184">
        <f>C24-C21</f>
        <v>357283148.85999995</v>
      </c>
      <c r="D25" s="184">
        <f>D24-D21</f>
        <v>465659003.65999997</v>
      </c>
      <c r="E25" s="185">
        <f>D25-C25</f>
        <v>108375854.80000001</v>
      </c>
      <c r="F25" s="184"/>
      <c r="G25" s="186"/>
      <c r="H25" s="187"/>
      <c r="I25" s="184">
        <f>I24-I21</f>
        <v>426854086.68833339</v>
      </c>
      <c r="J25" s="184">
        <f>J24-J21</f>
        <v>613720545.62</v>
      </c>
      <c r="K25" s="258">
        <f t="shared" si="4"/>
        <v>186866458.93166661</v>
      </c>
      <c r="L25" s="274">
        <f t="shared" si="0"/>
        <v>0.43777596316679229</v>
      </c>
      <c r="M25" s="275">
        <f t="shared" si="3"/>
        <v>1.31796129956956</v>
      </c>
    </row>
    <row r="26" spans="1:13">
      <c r="A26" s="481" t="s">
        <v>30</v>
      </c>
      <c r="B26" s="482"/>
      <c r="C26" s="482"/>
      <c r="D26" s="482"/>
      <c r="E26" s="482"/>
      <c r="F26" s="482"/>
      <c r="G26" s="482"/>
      <c r="H26" s="482"/>
      <c r="I26" s="482"/>
      <c r="J26" s="482"/>
      <c r="K26" s="482"/>
      <c r="L26" s="482"/>
      <c r="M26" s="483"/>
    </row>
    <row r="27" spans="1:13">
      <c r="A27" s="2" t="s">
        <v>31</v>
      </c>
      <c r="B27" s="85" t="s">
        <v>32</v>
      </c>
      <c r="C27" s="3">
        <v>49216592.490000002</v>
      </c>
      <c r="D27" s="3">
        <v>56560071.659999996</v>
      </c>
      <c r="E27" s="26">
        <f t="shared" ref="E27:E42" si="5">D27-C27</f>
        <v>7343479.1699999943</v>
      </c>
      <c r="F27" s="229">
        <v>43446181.213</v>
      </c>
      <c r="G27" s="230">
        <v>17814459.010765247</v>
      </c>
      <c r="H27" s="47">
        <v>1</v>
      </c>
      <c r="I27" s="242">
        <f>(D27/12)*11</f>
        <v>51846732.354999997</v>
      </c>
      <c r="J27" s="27">
        <f>'ผลการดำเนินงาน Planfin 64'!H22</f>
        <v>51235414.270000003</v>
      </c>
      <c r="K27" s="128">
        <f t="shared" ref="K27:K44" si="6">J27-I27</f>
        <v>-611318.08499999344</v>
      </c>
      <c r="L27" s="268">
        <f t="shared" ref="L27:L44" si="7">K27/I27</f>
        <v>-1.1790870074785709E-2</v>
      </c>
      <c r="M27" s="262">
        <f t="shared" ref="M27:M44" si="8">(J27/D27)</f>
        <v>0.90585836909811313</v>
      </c>
    </row>
    <row r="28" spans="1:13">
      <c r="A28" s="2" t="s">
        <v>33</v>
      </c>
      <c r="B28" s="85" t="s">
        <v>34</v>
      </c>
      <c r="C28" s="3">
        <v>12244888.24</v>
      </c>
      <c r="D28" s="3">
        <v>26394674.379999999</v>
      </c>
      <c r="E28" s="26">
        <f t="shared" si="5"/>
        <v>14149786.139999999</v>
      </c>
      <c r="F28" s="229">
        <v>25413509.600000001</v>
      </c>
      <c r="G28" s="230">
        <v>11808605.489325067</v>
      </c>
      <c r="H28" s="47">
        <v>1</v>
      </c>
      <c r="I28" s="242">
        <f t="shared" ref="I28:I41" si="9">(D28/12)*11</f>
        <v>24195118.181666665</v>
      </c>
      <c r="J28" s="27">
        <f>'ผลการดำเนินงาน Planfin 64'!H23</f>
        <v>20237810.890000001</v>
      </c>
      <c r="K28" s="128">
        <f t="shared" si="6"/>
        <v>-3957307.2916666642</v>
      </c>
      <c r="L28" s="268">
        <f t="shared" si="7"/>
        <v>-0.16355808894809323</v>
      </c>
      <c r="M28" s="262">
        <f t="shared" si="8"/>
        <v>0.76673841846424784</v>
      </c>
    </row>
    <row r="29" spans="1:13">
      <c r="A29" s="2" t="s">
        <v>35</v>
      </c>
      <c r="B29" s="85" t="s">
        <v>36</v>
      </c>
      <c r="C29" s="3">
        <v>318179.15999999997</v>
      </c>
      <c r="D29" s="3">
        <v>659960</v>
      </c>
      <c r="E29" s="26">
        <f t="shared" si="5"/>
        <v>341780.84</v>
      </c>
      <c r="F29" s="229">
        <v>1297057.0919999999</v>
      </c>
      <c r="G29" s="230">
        <v>905386.29629413178</v>
      </c>
      <c r="H29" s="47">
        <v>0</v>
      </c>
      <c r="I29" s="242">
        <f t="shared" si="9"/>
        <v>604963.33333333326</v>
      </c>
      <c r="J29" s="27">
        <f>'ผลการดำเนินงาน Planfin 64'!H24</f>
        <v>247577</v>
      </c>
      <c r="K29" s="128">
        <f t="shared" si="6"/>
        <v>-357386.33333333326</v>
      </c>
      <c r="L29" s="268">
        <f t="shared" si="7"/>
        <v>-0.59075701557670157</v>
      </c>
      <c r="M29" s="262">
        <f t="shared" si="8"/>
        <v>0.37513940238802351</v>
      </c>
    </row>
    <row r="30" spans="1:13">
      <c r="A30" s="2" t="s">
        <v>37</v>
      </c>
      <c r="B30" s="85" t="s">
        <v>38</v>
      </c>
      <c r="C30" s="3">
        <v>12279965</v>
      </c>
      <c r="D30" s="3">
        <v>12919756</v>
      </c>
      <c r="E30" s="26">
        <f t="shared" si="5"/>
        <v>639791</v>
      </c>
      <c r="F30" s="229">
        <v>13067327.166000001</v>
      </c>
      <c r="G30" s="230">
        <v>6434666.5782258846</v>
      </c>
      <c r="H30" s="47">
        <v>0</v>
      </c>
      <c r="I30" s="242">
        <f t="shared" si="9"/>
        <v>11843109.666666666</v>
      </c>
      <c r="J30" s="27">
        <f>'ผลการดำเนินงาน Planfin 64'!H25</f>
        <v>25792994.879999999</v>
      </c>
      <c r="K30" s="128">
        <f t="shared" si="6"/>
        <v>13949885.213333333</v>
      </c>
      <c r="L30" s="268">
        <f t="shared" si="7"/>
        <v>1.177890402602312</v>
      </c>
      <c r="M30" s="262">
        <f t="shared" si="8"/>
        <v>1.996399535718786</v>
      </c>
    </row>
    <row r="31" spans="1:13">
      <c r="A31" s="2" t="s">
        <v>39</v>
      </c>
      <c r="B31" s="85" t="s">
        <v>40</v>
      </c>
      <c r="C31" s="3">
        <v>89205859.870000005</v>
      </c>
      <c r="D31" s="3">
        <v>99904857.879999995</v>
      </c>
      <c r="E31" s="26">
        <f t="shared" si="5"/>
        <v>10698998.00999999</v>
      </c>
      <c r="F31" s="229">
        <v>107473139.33199999</v>
      </c>
      <c r="G31" s="230">
        <v>31373469.706470825</v>
      </c>
      <c r="H31" s="47">
        <v>0</v>
      </c>
      <c r="I31" s="242">
        <f t="shared" si="9"/>
        <v>91579453.056666672</v>
      </c>
      <c r="J31" s="27">
        <f>'ผลการดำเนินงาน Planfin 64'!H26</f>
        <v>89865571.420000017</v>
      </c>
      <c r="K31" s="128">
        <f t="shared" si="6"/>
        <v>-1713881.6366666555</v>
      </c>
      <c r="L31" s="268">
        <f t="shared" si="7"/>
        <v>-1.8714696140477667E-2</v>
      </c>
      <c r="M31" s="262">
        <f t="shared" si="8"/>
        <v>0.89951152853789562</v>
      </c>
    </row>
    <row r="32" spans="1:13">
      <c r="A32" s="2" t="s">
        <v>41</v>
      </c>
      <c r="B32" s="85" t="s">
        <v>42</v>
      </c>
      <c r="C32" s="3">
        <v>28060827</v>
      </c>
      <c r="D32" s="3">
        <v>23697536</v>
      </c>
      <c r="E32" s="26">
        <f t="shared" si="5"/>
        <v>-4363291</v>
      </c>
      <c r="F32" s="229">
        <v>33226468.791999996</v>
      </c>
      <c r="G32" s="230">
        <v>10512871.286537671</v>
      </c>
      <c r="H32" s="47">
        <v>0</v>
      </c>
      <c r="I32" s="242">
        <f t="shared" si="9"/>
        <v>21722741.333333336</v>
      </c>
      <c r="J32" s="27">
        <f>'ผลการดำเนินงาน Planfin 64'!H27</f>
        <v>24741893</v>
      </c>
      <c r="K32" s="128">
        <f t="shared" si="6"/>
        <v>3019151.6666666642</v>
      </c>
      <c r="L32" s="268">
        <f t="shared" si="7"/>
        <v>0.13898575784419093</v>
      </c>
      <c r="M32" s="262">
        <f t="shared" si="8"/>
        <v>1.0440702780238418</v>
      </c>
    </row>
    <row r="33" spans="1:13">
      <c r="A33" s="2" t="s">
        <v>43</v>
      </c>
      <c r="B33" s="85" t="s">
        <v>44</v>
      </c>
      <c r="C33" s="3">
        <v>59600766</v>
      </c>
      <c r="D33" s="3">
        <v>63095276</v>
      </c>
      <c r="E33" s="26">
        <f t="shared" si="5"/>
        <v>3494510</v>
      </c>
      <c r="F33" s="229">
        <v>67746187.224999994</v>
      </c>
      <c r="G33" s="230">
        <v>17434368.159007005</v>
      </c>
      <c r="H33" s="47">
        <v>0</v>
      </c>
      <c r="I33" s="242">
        <f t="shared" si="9"/>
        <v>57837336.333333336</v>
      </c>
      <c r="J33" s="27">
        <f>'ผลการดำเนินงาน Planfin 64'!H28</f>
        <v>63933378</v>
      </c>
      <c r="K33" s="128">
        <f t="shared" si="6"/>
        <v>6096041.6666666642</v>
      </c>
      <c r="L33" s="268">
        <f t="shared" si="7"/>
        <v>0.10539976515400724</v>
      </c>
      <c r="M33" s="262">
        <f t="shared" si="8"/>
        <v>1.0132831180578401</v>
      </c>
    </row>
    <row r="34" spans="1:13">
      <c r="A34" s="2" t="s">
        <v>45</v>
      </c>
      <c r="B34" s="85" t="s">
        <v>46</v>
      </c>
      <c r="C34" s="3">
        <v>6278396.9800000004</v>
      </c>
      <c r="D34" s="3">
        <v>6846190</v>
      </c>
      <c r="E34" s="26">
        <f t="shared" si="5"/>
        <v>567793.01999999955</v>
      </c>
      <c r="F34" s="229">
        <v>8197676.0629999992</v>
      </c>
      <c r="G34" s="230">
        <v>1461458.8000710967</v>
      </c>
      <c r="H34" s="47">
        <v>0</v>
      </c>
      <c r="I34" s="242">
        <f t="shared" si="9"/>
        <v>6275674.166666667</v>
      </c>
      <c r="J34" s="27">
        <f>'ผลการดำเนินงาน Planfin 64'!H29</f>
        <v>5348873.3699999992</v>
      </c>
      <c r="K34" s="128">
        <f t="shared" si="6"/>
        <v>-926800.7966666678</v>
      </c>
      <c r="L34" s="268">
        <f t="shared" si="7"/>
        <v>-0.14768147167190157</v>
      </c>
      <c r="M34" s="262">
        <f t="shared" si="8"/>
        <v>0.78129198430075697</v>
      </c>
    </row>
    <row r="35" spans="1:13">
      <c r="A35" s="2" t="s">
        <v>47</v>
      </c>
      <c r="B35" s="85" t="s">
        <v>48</v>
      </c>
      <c r="C35" s="3">
        <v>38922305.359999999</v>
      </c>
      <c r="D35" s="3">
        <v>26866710.219999999</v>
      </c>
      <c r="E35" s="26">
        <f t="shared" si="5"/>
        <v>-12055595.140000001</v>
      </c>
      <c r="F35" s="229">
        <v>34319845.468999997</v>
      </c>
      <c r="G35" s="230">
        <v>15872584.008788383</v>
      </c>
      <c r="H35" s="47">
        <v>0</v>
      </c>
      <c r="I35" s="242">
        <f t="shared" si="9"/>
        <v>24627817.701666664</v>
      </c>
      <c r="J35" s="27">
        <f>'ผลการดำเนินงาน Planfin 64'!H30</f>
        <v>29436513.259999998</v>
      </c>
      <c r="K35" s="128">
        <f t="shared" si="6"/>
        <v>4808695.5583333336</v>
      </c>
      <c r="L35" s="268">
        <f t="shared" si="7"/>
        <v>0.19525463508721316</v>
      </c>
      <c r="M35" s="262">
        <f t="shared" si="8"/>
        <v>1.0956500821632786</v>
      </c>
    </row>
    <row r="36" spans="1:13">
      <c r="A36" s="2" t="s">
        <v>49</v>
      </c>
      <c r="B36" s="85" t="s">
        <v>50</v>
      </c>
      <c r="C36" s="3">
        <v>9744331.8699999992</v>
      </c>
      <c r="D36" s="3">
        <v>10222164.66</v>
      </c>
      <c r="E36" s="26">
        <f t="shared" si="5"/>
        <v>477832.79000000097</v>
      </c>
      <c r="F36" s="229">
        <v>10199818.498</v>
      </c>
      <c r="G36" s="230">
        <v>2955695.0859914939</v>
      </c>
      <c r="H36" s="47">
        <v>1</v>
      </c>
      <c r="I36" s="242">
        <f t="shared" si="9"/>
        <v>9370317.6050000004</v>
      </c>
      <c r="J36" s="27">
        <f>'ผลการดำเนินงาน Planfin 64'!H31</f>
        <v>9178957.5800000019</v>
      </c>
      <c r="K36" s="128">
        <f t="shared" si="6"/>
        <v>-191360.02499999851</v>
      </c>
      <c r="L36" s="268">
        <f t="shared" si="7"/>
        <v>-2.0421935847498789E-2</v>
      </c>
      <c r="M36" s="262">
        <f t="shared" si="8"/>
        <v>0.89794655880645946</v>
      </c>
    </row>
    <row r="37" spans="1:13">
      <c r="A37" s="2" t="s">
        <v>51</v>
      </c>
      <c r="B37" s="85" t="s">
        <v>52</v>
      </c>
      <c r="C37" s="3">
        <v>13595321.83</v>
      </c>
      <c r="D37" s="3">
        <v>11094491.65</v>
      </c>
      <c r="E37" s="26">
        <f t="shared" si="5"/>
        <v>-2500830.1799999997</v>
      </c>
      <c r="F37" s="229">
        <v>14286105.302999998</v>
      </c>
      <c r="G37" s="230">
        <v>5039007.6754321055</v>
      </c>
      <c r="H37" s="47">
        <v>0</v>
      </c>
      <c r="I37" s="242">
        <f t="shared" si="9"/>
        <v>10169950.679166667</v>
      </c>
      <c r="J37" s="27">
        <f>'ผลการดำเนินงาน Planfin 64'!H32</f>
        <v>11165588.73</v>
      </c>
      <c r="K37" s="128">
        <f t="shared" si="6"/>
        <v>995638.05083333328</v>
      </c>
      <c r="L37" s="268">
        <f t="shared" si="7"/>
        <v>9.7899988135922461E-2</v>
      </c>
      <c r="M37" s="262">
        <f t="shared" si="8"/>
        <v>1.006408322457929</v>
      </c>
    </row>
    <row r="38" spans="1:13">
      <c r="A38" s="2" t="s">
        <v>53</v>
      </c>
      <c r="B38" s="85" t="s">
        <v>54</v>
      </c>
      <c r="C38" s="3">
        <v>18121076.129999999</v>
      </c>
      <c r="D38" s="3">
        <v>21847613.219999999</v>
      </c>
      <c r="E38" s="26">
        <f t="shared" si="5"/>
        <v>3726537.09</v>
      </c>
      <c r="F38" s="229">
        <v>35266714.459999993</v>
      </c>
      <c r="G38" s="230">
        <v>12315032.542162003</v>
      </c>
      <c r="H38" s="47">
        <v>0</v>
      </c>
      <c r="I38" s="242">
        <f t="shared" si="9"/>
        <v>20026978.784999996</v>
      </c>
      <c r="J38" s="27">
        <f>'ผลการดำเนินงาน Planfin 64'!H33</f>
        <v>23604278.189999994</v>
      </c>
      <c r="K38" s="128">
        <f t="shared" si="6"/>
        <v>3577299.4049999975</v>
      </c>
      <c r="L38" s="268">
        <f t="shared" si="7"/>
        <v>0.17862401730206848</v>
      </c>
      <c r="M38" s="262">
        <f t="shared" si="8"/>
        <v>1.0804053491935626</v>
      </c>
    </row>
    <row r="39" spans="1:13">
      <c r="A39" s="2" t="s">
        <v>55</v>
      </c>
      <c r="B39" s="85" t="s">
        <v>56</v>
      </c>
      <c r="C39" s="3">
        <v>3399713.6</v>
      </c>
      <c r="D39" s="3">
        <v>7037713.1799999997</v>
      </c>
      <c r="E39" s="26">
        <f t="shared" si="5"/>
        <v>3637999.5799999996</v>
      </c>
      <c r="F39" s="229">
        <v>3013647.8169999998</v>
      </c>
      <c r="G39" s="230">
        <v>2700991.3902735412</v>
      </c>
      <c r="H39" s="47">
        <v>2</v>
      </c>
      <c r="I39" s="242">
        <f t="shared" si="9"/>
        <v>6451237.0816666661</v>
      </c>
      <c r="J39" s="27">
        <f>'ผลการดำเนินงาน Planfin 64'!H34</f>
        <v>4197735.5599999996</v>
      </c>
      <c r="K39" s="128">
        <f t="shared" si="6"/>
        <v>-2253501.5216666665</v>
      </c>
      <c r="L39" s="268">
        <f t="shared" si="7"/>
        <v>-0.34931308416346069</v>
      </c>
      <c r="M39" s="262">
        <f t="shared" si="8"/>
        <v>0.59646300618349435</v>
      </c>
    </row>
    <row r="40" spans="1:13" s="9" customFormat="1">
      <c r="A40" s="142" t="s">
        <v>57</v>
      </c>
      <c r="B40" s="143" t="s">
        <v>58</v>
      </c>
      <c r="C40" s="3">
        <v>10403234.75</v>
      </c>
      <c r="D40" s="3">
        <v>12875522</v>
      </c>
      <c r="E40" s="26">
        <f>D40-C40</f>
        <v>2472287.25</v>
      </c>
      <c r="F40" s="229">
        <v>12454837.869000001</v>
      </c>
      <c r="G40" s="230">
        <v>7647871.0798935117</v>
      </c>
      <c r="H40" s="47">
        <v>1</v>
      </c>
      <c r="I40" s="242">
        <f t="shared" si="9"/>
        <v>11802561.833333334</v>
      </c>
      <c r="J40" s="27">
        <f>'ผลการดำเนินงาน Planfin 64'!H35</f>
        <v>10945867.75</v>
      </c>
      <c r="K40" s="128">
        <f t="shared" si="6"/>
        <v>-856694.08333333395</v>
      </c>
      <c r="L40" s="268">
        <f t="shared" si="7"/>
        <v>-7.258543487684338E-2</v>
      </c>
      <c r="M40" s="262">
        <f t="shared" si="8"/>
        <v>0.85013001802956023</v>
      </c>
    </row>
    <row r="41" spans="1:13">
      <c r="A41" s="2" t="s">
        <v>194</v>
      </c>
      <c r="B41" s="145" t="s">
        <v>195</v>
      </c>
      <c r="C41" s="3">
        <v>0</v>
      </c>
      <c r="D41" s="6">
        <v>0</v>
      </c>
      <c r="E41" s="26">
        <f t="shared" si="5"/>
        <v>0</v>
      </c>
      <c r="F41" s="229">
        <v>123010.44499999999</v>
      </c>
      <c r="G41" s="230">
        <v>260818.42936065735</v>
      </c>
      <c r="H41" s="47">
        <v>0</v>
      </c>
      <c r="I41" s="242">
        <f t="shared" si="9"/>
        <v>0</v>
      </c>
      <c r="J41" s="27">
        <f>'ผลการดำเนินงาน Planfin 64'!H36</f>
        <v>0</v>
      </c>
      <c r="K41" s="128">
        <f t="shared" si="6"/>
        <v>0</v>
      </c>
      <c r="L41" s="268" t="e">
        <f t="shared" si="7"/>
        <v>#DIV/0!</v>
      </c>
      <c r="M41" s="262" t="e">
        <f t="shared" si="8"/>
        <v>#DIV/0!</v>
      </c>
    </row>
    <row r="42" spans="1:13" s="32" customFormat="1">
      <c r="A42" s="30" t="s">
        <v>59</v>
      </c>
      <c r="B42" s="4" t="s">
        <v>60</v>
      </c>
      <c r="C42" s="5">
        <f>SUM(C27:C41)</f>
        <v>351391458.27999997</v>
      </c>
      <c r="D42" s="5">
        <f>SUM(D27:D41)</f>
        <v>380022536.84999996</v>
      </c>
      <c r="E42" s="28">
        <f t="shared" si="5"/>
        <v>28631078.569999993</v>
      </c>
      <c r="F42" s="231">
        <v>409531526.34399992</v>
      </c>
      <c r="G42" s="232">
        <v>144537285.5385986</v>
      </c>
      <c r="H42" s="48">
        <v>0</v>
      </c>
      <c r="I42" s="5">
        <f>SUM(I27:I41)</f>
        <v>348353992.11249995</v>
      </c>
      <c r="J42" s="31">
        <f>'ผลการดำเนินงาน Planfin 64'!H37</f>
        <v>369932453.90000004</v>
      </c>
      <c r="K42" s="29">
        <f t="shared" si="6"/>
        <v>21578461.787500083</v>
      </c>
      <c r="L42" s="272">
        <f t="shared" si="7"/>
        <v>6.194406344145291E-2</v>
      </c>
      <c r="M42" s="263">
        <f t="shared" si="8"/>
        <v>0.97344872482133182</v>
      </c>
    </row>
    <row r="43" spans="1:13" s="9" customFormat="1" ht="25.5">
      <c r="A43" s="84" t="s">
        <v>189</v>
      </c>
      <c r="B43" s="77" t="s">
        <v>156</v>
      </c>
      <c r="C43" s="78">
        <f>C42-C38</f>
        <v>333270382.14999998</v>
      </c>
      <c r="D43" s="78">
        <f>D42-D38</f>
        <v>358174923.63</v>
      </c>
      <c r="E43" s="79">
        <f>D43-C43</f>
        <v>24904541.480000019</v>
      </c>
      <c r="F43" s="80"/>
      <c r="G43" s="81"/>
      <c r="H43" s="82"/>
      <c r="I43" s="78">
        <f>I42-I38</f>
        <v>328327013.32749999</v>
      </c>
      <c r="J43" s="83">
        <f>'ผลการดำเนินงาน Planfin 64'!H38</f>
        <v>346328175.71000004</v>
      </c>
      <c r="K43" s="129">
        <f t="shared" si="6"/>
        <v>18001162.382500052</v>
      </c>
      <c r="L43" s="273">
        <f t="shared" si="7"/>
        <v>5.4826930626461226E-2</v>
      </c>
      <c r="M43" s="264">
        <f t="shared" si="8"/>
        <v>0.96692468640758944</v>
      </c>
    </row>
    <row r="44" spans="1:13" s="149" customFormat="1" ht="25.5">
      <c r="A44" s="188"/>
      <c r="B44" s="183" t="s">
        <v>218</v>
      </c>
      <c r="C44" s="189">
        <f>C43-C41</f>
        <v>333270382.14999998</v>
      </c>
      <c r="D44" s="189">
        <f>D43-D41</f>
        <v>358174923.63</v>
      </c>
      <c r="E44" s="190">
        <f>D44-C44</f>
        <v>24904541.480000019</v>
      </c>
      <c r="F44" s="190"/>
      <c r="G44" s="191"/>
      <c r="H44" s="190"/>
      <c r="I44" s="189">
        <f>I43-I41</f>
        <v>328327013.32749999</v>
      </c>
      <c r="J44" s="189">
        <f>J43-J41</f>
        <v>346328175.71000004</v>
      </c>
      <c r="K44" s="258">
        <f t="shared" si="6"/>
        <v>18001162.382500052</v>
      </c>
      <c r="L44" s="274">
        <f t="shared" si="7"/>
        <v>5.4826930626461226E-2</v>
      </c>
      <c r="M44" s="275">
        <f t="shared" si="8"/>
        <v>0.96692468640758944</v>
      </c>
    </row>
    <row r="45" spans="1:13">
      <c r="A45" s="484"/>
      <c r="B45" s="485"/>
      <c r="C45" s="485"/>
      <c r="D45" s="485"/>
      <c r="E45" s="485"/>
      <c r="F45" s="485"/>
      <c r="G45" s="485"/>
      <c r="H45" s="485"/>
      <c r="I45" s="485"/>
      <c r="J45" s="485"/>
      <c r="K45" s="485"/>
      <c r="L45" s="485"/>
      <c r="M45" s="486"/>
    </row>
    <row r="46" spans="1:13" s="9" customFormat="1">
      <c r="A46" s="140" t="s">
        <v>61</v>
      </c>
      <c r="B46" s="192" t="s">
        <v>62</v>
      </c>
      <c r="C46" s="5">
        <f t="shared" ref="C46:D48" si="10">C23-C42</f>
        <v>22109373.399999976</v>
      </c>
      <c r="D46" s="5">
        <f t="shared" si="10"/>
        <v>167489817.19</v>
      </c>
      <c r="E46" s="28">
        <f t="shared" ref="E46:E48" si="11">D46-C46</f>
        <v>145380443.79000002</v>
      </c>
      <c r="F46" s="193"/>
      <c r="G46" s="194"/>
      <c r="H46" s="195"/>
      <c r="I46" s="5">
        <f t="shared" ref="I46:J48" si="12">I23-I42</f>
        <v>153532332.4241668</v>
      </c>
      <c r="J46" s="5">
        <f t="shared" si="12"/>
        <v>287070942.09999996</v>
      </c>
      <c r="K46" s="28">
        <f>J46-I46</f>
        <v>133538609.67583317</v>
      </c>
      <c r="L46" s="272">
        <f t="shared" ref="L46:L48" si="13">K46/I46</f>
        <v>0.86977516440578406</v>
      </c>
      <c r="M46" s="263">
        <f t="shared" ref="M46:M48" si="14">(J46/D46)</f>
        <v>1.7139605673719702</v>
      </c>
    </row>
    <row r="47" spans="1:13" s="95" customFormat="1">
      <c r="A47" s="196" t="s">
        <v>63</v>
      </c>
      <c r="B47" s="197" t="s">
        <v>65</v>
      </c>
      <c r="C47" s="198">
        <f t="shared" si="10"/>
        <v>24012766.709999979</v>
      </c>
      <c r="D47" s="198">
        <f t="shared" si="10"/>
        <v>107484080.02999997</v>
      </c>
      <c r="E47" s="199">
        <f t="shared" si="11"/>
        <v>83471313.319999993</v>
      </c>
      <c r="F47" s="200"/>
      <c r="G47" s="201"/>
      <c r="H47" s="202"/>
      <c r="I47" s="198">
        <f>I24-I43</f>
        <v>98527073.360833406</v>
      </c>
      <c r="J47" s="198">
        <f t="shared" si="12"/>
        <v>267392369.90999997</v>
      </c>
      <c r="K47" s="199">
        <f t="shared" ref="K47" si="15">J47-I47</f>
        <v>168865296.54916656</v>
      </c>
      <c r="L47" s="276">
        <f t="shared" si="13"/>
        <v>1.7138974171163606</v>
      </c>
      <c r="M47" s="277">
        <f t="shared" si="14"/>
        <v>2.4877392990233331</v>
      </c>
    </row>
    <row r="48" spans="1:13" s="9" customFormat="1" ht="27.75" customHeight="1">
      <c r="A48" s="182" t="s">
        <v>64</v>
      </c>
      <c r="B48" s="203" t="s">
        <v>219</v>
      </c>
      <c r="C48" s="204">
        <f>C25-C44</f>
        <v>24012766.709999979</v>
      </c>
      <c r="D48" s="204">
        <f t="shared" si="10"/>
        <v>107484080.02999997</v>
      </c>
      <c r="E48" s="205">
        <f t="shared" si="11"/>
        <v>83471313.319999993</v>
      </c>
      <c r="F48" s="206"/>
      <c r="G48" s="206"/>
      <c r="H48" s="206"/>
      <c r="I48" s="204">
        <f>I25-I44</f>
        <v>98527073.360833406</v>
      </c>
      <c r="J48" s="204">
        <f t="shared" si="12"/>
        <v>267392369.90999997</v>
      </c>
      <c r="K48" s="205">
        <f>J48-I48</f>
        <v>168865296.54916656</v>
      </c>
      <c r="L48" s="278">
        <f t="shared" si="13"/>
        <v>1.7138974171163606</v>
      </c>
      <c r="M48" s="279">
        <f t="shared" si="14"/>
        <v>2.4877392990233331</v>
      </c>
    </row>
    <row r="49" spans="1:13" s="9" customFormat="1">
      <c r="A49" s="2"/>
      <c r="B49" s="148" t="s">
        <v>66</v>
      </c>
      <c r="C49" s="207" t="str">
        <f>IF(D49&gt;0,"แผนเกินดุล",IF(D49=0,"สมดุล","ขาดดุล"))</f>
        <v>แผนเกินดุล</v>
      </c>
      <c r="D49" s="208">
        <f>IF(D48&lt;=0,0,ROUNDUP((D48*20%),2))</f>
        <v>21496816.010000002</v>
      </c>
      <c r="E49" s="51"/>
      <c r="H49" s="52"/>
      <c r="J49" s="52"/>
      <c r="K49" s="121"/>
      <c r="L49" s="121"/>
      <c r="M49" s="121"/>
    </row>
    <row r="50" spans="1:13" s="9" customFormat="1">
      <c r="A50" s="2"/>
      <c r="B50" s="148" t="s">
        <v>67</v>
      </c>
      <c r="C50" s="207" t="str">
        <f>IF(D50&gt;=0,"ไม่เกิน","เกิน")</f>
        <v>ไม่เกิน</v>
      </c>
      <c r="D50" s="207">
        <f>IF(D48&lt;0,0-(C118+C121),((D48*20%)-(C118+C121)))</f>
        <v>21386799.785999998</v>
      </c>
      <c r="E50" s="51"/>
      <c r="H50" s="52"/>
      <c r="J50" s="52"/>
      <c r="K50" s="121"/>
      <c r="L50" s="121"/>
      <c r="M50" s="121"/>
    </row>
    <row r="51" spans="1:13">
      <c r="A51" s="2" t="s">
        <v>68</v>
      </c>
      <c r="B51" s="148" t="s">
        <v>227</v>
      </c>
      <c r="C51" s="3">
        <v>71165590.510000005</v>
      </c>
      <c r="D51" s="3">
        <f>C51</f>
        <v>71165590.510000005</v>
      </c>
      <c r="E51" s="51"/>
    </row>
    <row r="52" spans="1:13">
      <c r="A52" s="2" t="s">
        <v>69</v>
      </c>
      <c r="B52" s="148" t="s">
        <v>228</v>
      </c>
      <c r="C52" s="3">
        <v>88447739.099999994</v>
      </c>
      <c r="D52" s="3">
        <f>C52</f>
        <v>88447739.099999994</v>
      </c>
      <c r="E52" s="51"/>
    </row>
    <row r="53" spans="1:13">
      <c r="A53" s="2" t="s">
        <v>70</v>
      </c>
      <c r="B53" s="148" t="s">
        <v>229</v>
      </c>
      <c r="C53" s="7">
        <v>-71586126.280000001</v>
      </c>
      <c r="D53" s="7">
        <f>C53</f>
        <v>-71586126.280000001</v>
      </c>
      <c r="E53" s="51"/>
    </row>
    <row r="54" spans="1:13">
      <c r="A54" s="2" t="s">
        <v>208</v>
      </c>
      <c r="B54" s="153" t="s">
        <v>230</v>
      </c>
      <c r="C54" s="3">
        <v>16861612.819999993</v>
      </c>
      <c r="D54" s="3">
        <f t="shared" ref="D54" si="16">C54</f>
        <v>16861612.819999993</v>
      </c>
      <c r="E54" s="51"/>
      <c r="G54" s="1"/>
    </row>
    <row r="55" spans="1:13">
      <c r="A55" s="9" t="s">
        <v>154</v>
      </c>
      <c r="B55" s="8"/>
      <c r="G55" s="1"/>
    </row>
    <row r="56" spans="1:13">
      <c r="A56" s="491" t="s">
        <v>1882</v>
      </c>
      <c r="B56" s="491"/>
      <c r="C56" s="491"/>
      <c r="G56" s="1"/>
    </row>
    <row r="57" spans="1:13">
      <c r="A57" s="9"/>
      <c r="B57" s="8"/>
      <c r="G57" s="1"/>
    </row>
    <row r="58" spans="1:13">
      <c r="A58" s="9"/>
      <c r="B58" s="8"/>
      <c r="G58" s="1"/>
    </row>
    <row r="59" spans="1:13">
      <c r="A59" s="9"/>
      <c r="B59" s="8"/>
      <c r="G59" s="1"/>
    </row>
    <row r="60" spans="1:13">
      <c r="A60" s="9"/>
      <c r="B60" s="8"/>
      <c r="G60" s="1"/>
    </row>
    <row r="61" spans="1:13">
      <c r="A61" s="9"/>
      <c r="B61" s="8"/>
      <c r="G61" s="1"/>
    </row>
    <row r="62" spans="1:13">
      <c r="A62" s="9"/>
      <c r="B62" s="8"/>
      <c r="G62" s="1"/>
    </row>
    <row r="63" spans="1:13">
      <c r="A63" s="9"/>
      <c r="B63" s="8"/>
      <c r="G63" s="1"/>
    </row>
    <row r="64" spans="1:13" s="9" customFormat="1">
      <c r="B64" s="53"/>
      <c r="K64" s="121"/>
      <c r="L64" s="121"/>
      <c r="M64" s="121"/>
    </row>
    <row r="65" spans="1:15" s="9" customFormat="1">
      <c r="A65" s="1"/>
      <c r="B65" s="479" t="s">
        <v>71</v>
      </c>
      <c r="C65" s="480"/>
      <c r="D65" s="480"/>
      <c r="E65" s="480"/>
      <c r="I65" s="121"/>
      <c r="K65" s="121"/>
      <c r="L65" s="249"/>
      <c r="M65" s="248"/>
      <c r="O65" s="253"/>
    </row>
    <row r="66" spans="1:15" s="9" customFormat="1">
      <c r="A66" s="1"/>
      <c r="B66" s="154" t="s">
        <v>2</v>
      </c>
      <c r="C66" s="10" t="s">
        <v>226</v>
      </c>
      <c r="D66" s="45"/>
      <c r="E66" s="45"/>
      <c r="I66" s="121"/>
      <c r="K66" s="121"/>
      <c r="L66" s="249"/>
      <c r="M66" s="248"/>
      <c r="O66" s="253"/>
    </row>
    <row r="67" spans="1:15" s="9" customFormat="1">
      <c r="A67" s="1"/>
      <c r="B67" s="298" t="s">
        <v>72</v>
      </c>
      <c r="C67" s="169">
        <v>55023088.270000003</v>
      </c>
      <c r="D67" s="45"/>
      <c r="E67" s="45"/>
      <c r="I67" s="121"/>
      <c r="K67" s="121"/>
      <c r="L67" s="249"/>
      <c r="M67" s="248"/>
      <c r="O67" s="253"/>
    </row>
    <row r="68" spans="1:15" s="9" customFormat="1" ht="25.5">
      <c r="A68" s="1"/>
      <c r="B68" s="298" t="s">
        <v>73</v>
      </c>
      <c r="C68" s="169">
        <v>34115058.899999999</v>
      </c>
      <c r="D68" s="45"/>
      <c r="E68" s="45"/>
      <c r="I68" s="121"/>
      <c r="K68" s="121"/>
      <c r="L68" s="249"/>
      <c r="M68" s="248"/>
      <c r="O68" s="253"/>
    </row>
    <row r="69" spans="1:15" s="9" customFormat="1">
      <c r="A69" s="1"/>
      <c r="B69" s="298" t="s">
        <v>74</v>
      </c>
      <c r="C69" s="169">
        <v>11503412.35</v>
      </c>
      <c r="D69" s="45"/>
      <c r="E69" s="45"/>
      <c r="I69" s="121"/>
      <c r="K69" s="121"/>
      <c r="L69" s="249"/>
      <c r="M69" s="248"/>
      <c r="O69" s="253"/>
    </row>
    <row r="70" spans="1:15" s="9" customFormat="1">
      <c r="A70" s="1"/>
      <c r="B70" s="155" t="s">
        <v>160</v>
      </c>
      <c r="C70" s="87">
        <f>SUM(C67:C69)</f>
        <v>100641559.52</v>
      </c>
      <c r="D70" s="45"/>
      <c r="E70" s="45"/>
      <c r="I70" s="121"/>
      <c r="K70" s="121"/>
      <c r="L70" s="249"/>
      <c r="M70" s="248"/>
      <c r="O70" s="253"/>
    </row>
    <row r="71" spans="1:15" s="9" customFormat="1">
      <c r="A71" s="1"/>
      <c r="B71" s="156"/>
      <c r="C71" s="91"/>
      <c r="D71" s="45"/>
      <c r="E71" s="45"/>
      <c r="I71" s="121"/>
      <c r="K71" s="121"/>
      <c r="L71" s="249"/>
      <c r="M71" s="248"/>
      <c r="O71" s="253"/>
    </row>
    <row r="72" spans="1:15" s="9" customFormat="1">
      <c r="A72" s="1"/>
      <c r="B72" s="156"/>
      <c r="C72" s="91"/>
      <c r="D72" s="45"/>
      <c r="E72" s="45"/>
      <c r="I72" s="121"/>
      <c r="K72" s="121"/>
      <c r="L72" s="249"/>
      <c r="M72" s="248"/>
      <c r="O72" s="253"/>
    </row>
    <row r="73" spans="1:15" s="9" customFormat="1">
      <c r="A73" s="1"/>
      <c r="B73" s="470" t="s">
        <v>75</v>
      </c>
      <c r="C73" s="471"/>
      <c r="D73" s="471"/>
      <c r="E73" s="471"/>
      <c r="I73" s="121"/>
      <c r="K73" s="121"/>
      <c r="L73" s="249"/>
      <c r="M73" s="248"/>
      <c r="O73" s="253"/>
    </row>
    <row r="74" spans="1:15" s="9" customFormat="1">
      <c r="A74" s="1"/>
      <c r="B74" s="154" t="s">
        <v>2</v>
      </c>
      <c r="C74" s="10" t="s">
        <v>226</v>
      </c>
      <c r="D74" s="45"/>
      <c r="E74" s="45"/>
      <c r="I74" s="121"/>
      <c r="K74" s="121"/>
      <c r="L74" s="249"/>
      <c r="M74" s="248"/>
      <c r="O74" s="253"/>
    </row>
    <row r="75" spans="1:15" s="9" customFormat="1">
      <c r="A75" s="1"/>
      <c r="B75" s="298" t="s">
        <v>76</v>
      </c>
      <c r="C75" s="169">
        <v>988775</v>
      </c>
      <c r="D75" s="45"/>
      <c r="E75" s="45"/>
      <c r="I75" s="121"/>
      <c r="K75" s="121"/>
      <c r="L75" s="249"/>
      <c r="M75" s="248"/>
      <c r="O75" s="253"/>
    </row>
    <row r="76" spans="1:15" s="9" customFormat="1">
      <c r="A76" s="1"/>
      <c r="B76" s="298" t="s">
        <v>77</v>
      </c>
      <c r="C76" s="169">
        <v>28920</v>
      </c>
      <c r="D76" s="45"/>
      <c r="E76" s="45"/>
      <c r="I76" s="121"/>
      <c r="K76" s="121"/>
      <c r="L76" s="249"/>
      <c r="M76" s="248"/>
      <c r="O76" s="253"/>
    </row>
    <row r="77" spans="1:15" s="9" customFormat="1">
      <c r="A77" s="1"/>
      <c r="B77" s="298" t="s">
        <v>78</v>
      </c>
      <c r="C77" s="169">
        <v>1818360</v>
      </c>
      <c r="D77" s="45"/>
      <c r="E77" s="45"/>
      <c r="I77" s="121"/>
      <c r="K77" s="121"/>
      <c r="L77" s="249"/>
      <c r="M77" s="248"/>
      <c r="O77" s="253"/>
    </row>
    <row r="78" spans="1:15" s="9" customFormat="1">
      <c r="A78" s="1"/>
      <c r="B78" s="298" t="s">
        <v>79</v>
      </c>
      <c r="C78" s="169">
        <v>862634</v>
      </c>
      <c r="D78" s="45"/>
      <c r="E78" s="45"/>
      <c r="I78" s="121"/>
      <c r="K78" s="121"/>
      <c r="L78" s="249"/>
      <c r="M78" s="248"/>
      <c r="O78" s="253"/>
    </row>
    <row r="79" spans="1:15" s="9" customFormat="1">
      <c r="A79" s="1"/>
      <c r="B79" s="298" t="s">
        <v>80</v>
      </c>
      <c r="C79" s="169">
        <v>30290</v>
      </c>
      <c r="D79" s="45"/>
      <c r="E79" s="45"/>
      <c r="I79" s="121"/>
      <c r="K79" s="121"/>
      <c r="L79" s="249"/>
      <c r="M79" s="248"/>
      <c r="O79" s="253"/>
    </row>
    <row r="80" spans="1:15" s="9" customFormat="1">
      <c r="A80" s="1"/>
      <c r="B80" s="298" t="s">
        <v>81</v>
      </c>
      <c r="C80" s="169">
        <v>829200</v>
      </c>
      <c r="D80" s="45"/>
      <c r="E80" s="45"/>
      <c r="I80" s="121"/>
      <c r="K80" s="121"/>
      <c r="L80" s="249"/>
      <c r="M80" s="248"/>
      <c r="O80" s="253"/>
    </row>
    <row r="81" spans="1:15" s="9" customFormat="1">
      <c r="A81" s="1"/>
      <c r="B81" s="298" t="s">
        <v>82</v>
      </c>
      <c r="C81" s="169">
        <v>3870818</v>
      </c>
      <c r="D81" s="45"/>
      <c r="E81" s="45"/>
      <c r="I81" s="121"/>
      <c r="K81" s="121"/>
      <c r="L81" s="249"/>
      <c r="M81" s="248"/>
      <c r="O81" s="253"/>
    </row>
    <row r="82" spans="1:15" s="9" customFormat="1">
      <c r="A82" s="1"/>
      <c r="B82" s="298" t="s">
        <v>83</v>
      </c>
      <c r="C82" s="169">
        <v>3855018</v>
      </c>
      <c r="D82" s="45"/>
      <c r="E82" s="45"/>
      <c r="I82" s="121"/>
      <c r="K82" s="121"/>
      <c r="L82" s="249"/>
      <c r="M82" s="248"/>
      <c r="O82" s="253"/>
    </row>
    <row r="83" spans="1:15" s="9" customFormat="1">
      <c r="A83" s="1"/>
      <c r="B83" s="298" t="s">
        <v>84</v>
      </c>
      <c r="C83" s="169">
        <v>741405</v>
      </c>
      <c r="D83" s="45"/>
      <c r="E83" s="45"/>
      <c r="I83" s="121"/>
      <c r="K83" s="121"/>
      <c r="L83" s="249"/>
      <c r="M83" s="248"/>
      <c r="O83" s="253"/>
    </row>
    <row r="84" spans="1:15" s="9" customFormat="1">
      <c r="A84" s="1"/>
      <c r="B84" s="298" t="s">
        <v>85</v>
      </c>
      <c r="C84" s="169">
        <v>974045</v>
      </c>
      <c r="D84" s="45"/>
      <c r="E84" s="45"/>
      <c r="I84" s="121"/>
      <c r="K84" s="121"/>
      <c r="L84" s="249"/>
      <c r="M84" s="248"/>
      <c r="O84" s="253"/>
    </row>
    <row r="85" spans="1:15" s="9" customFormat="1">
      <c r="A85" s="1"/>
      <c r="B85" s="298" t="s">
        <v>86</v>
      </c>
      <c r="C85" s="169">
        <v>8620</v>
      </c>
      <c r="D85" s="45"/>
      <c r="E85" s="45"/>
      <c r="I85" s="121"/>
      <c r="K85" s="121"/>
      <c r="L85" s="249"/>
      <c r="M85" s="248"/>
      <c r="O85" s="253"/>
    </row>
    <row r="86" spans="1:15" s="9" customFormat="1">
      <c r="A86" s="1"/>
      <c r="B86" s="298" t="s">
        <v>186</v>
      </c>
      <c r="C86" s="170">
        <v>0</v>
      </c>
      <c r="D86" s="45"/>
      <c r="E86" s="45"/>
      <c r="I86" s="121"/>
      <c r="K86" s="121"/>
      <c r="L86" s="249"/>
      <c r="M86" s="248"/>
      <c r="O86" s="253"/>
    </row>
    <row r="87" spans="1:15" s="9" customFormat="1">
      <c r="A87" s="1"/>
      <c r="B87" s="155" t="s">
        <v>160</v>
      </c>
      <c r="C87" s="157">
        <f>SUM(C75:C86)</f>
        <v>14008085</v>
      </c>
      <c r="D87" s="45"/>
      <c r="E87" s="45"/>
      <c r="I87" s="121"/>
      <c r="K87" s="121"/>
      <c r="L87" s="249"/>
      <c r="M87" s="248"/>
      <c r="O87" s="253"/>
    </row>
    <row r="88" spans="1:15" s="9" customFormat="1">
      <c r="A88" s="1"/>
      <c r="B88" s="156"/>
      <c r="C88" s="158"/>
      <c r="D88" s="45"/>
      <c r="E88" s="45"/>
      <c r="I88" s="121"/>
      <c r="K88" s="121"/>
      <c r="L88" s="249"/>
      <c r="M88" s="248"/>
      <c r="O88" s="253"/>
    </row>
    <row r="89" spans="1:15" s="9" customFormat="1">
      <c r="A89" s="1"/>
      <c r="B89" s="159"/>
      <c r="C89" s="45"/>
      <c r="D89" s="45"/>
      <c r="E89" s="45"/>
      <c r="I89" s="121"/>
      <c r="K89" s="121"/>
      <c r="L89" s="249"/>
      <c r="M89" s="248"/>
      <c r="O89" s="253"/>
    </row>
    <row r="90" spans="1:15" s="9" customFormat="1">
      <c r="A90" s="1"/>
      <c r="B90" s="470" t="s">
        <v>87</v>
      </c>
      <c r="C90" s="471"/>
      <c r="D90" s="471"/>
      <c r="E90" s="471"/>
      <c r="I90" s="121"/>
      <c r="K90" s="121"/>
      <c r="L90" s="249"/>
      <c r="M90" s="248"/>
      <c r="O90" s="253"/>
    </row>
    <row r="91" spans="1:15" s="9" customFormat="1">
      <c r="A91" s="1"/>
      <c r="B91" s="154" t="s">
        <v>2</v>
      </c>
      <c r="C91" s="154" t="s">
        <v>88</v>
      </c>
      <c r="D91" s="45"/>
      <c r="E91" s="45"/>
      <c r="I91" s="121"/>
      <c r="K91" s="121"/>
      <c r="L91" s="249"/>
      <c r="M91" s="248"/>
      <c r="O91" s="253"/>
    </row>
    <row r="92" spans="1:15" s="9" customFormat="1">
      <c r="A92" s="1"/>
      <c r="B92" s="469" t="s">
        <v>231</v>
      </c>
      <c r="C92" s="469"/>
      <c r="D92" s="160"/>
      <c r="E92" s="45"/>
      <c r="I92" s="121"/>
      <c r="K92" s="121"/>
      <c r="L92" s="249"/>
      <c r="M92" s="248"/>
      <c r="O92" s="253"/>
    </row>
    <row r="93" spans="1:15" s="9" customFormat="1">
      <c r="A93" s="1"/>
      <c r="B93" s="297" t="s">
        <v>232</v>
      </c>
      <c r="C93" s="5">
        <f>SUM(C94:C101)</f>
        <v>227694910.19999999</v>
      </c>
      <c r="D93" s="45"/>
      <c r="E93" s="45"/>
      <c r="I93" s="121"/>
      <c r="K93" s="121"/>
      <c r="L93" s="249"/>
      <c r="M93" s="248"/>
      <c r="O93" s="253"/>
    </row>
    <row r="94" spans="1:15" s="9" customFormat="1">
      <c r="A94" s="1"/>
      <c r="B94" s="297" t="s">
        <v>89</v>
      </c>
      <c r="C94" s="169">
        <v>56000000</v>
      </c>
      <c r="D94" s="45"/>
      <c r="E94" s="45"/>
      <c r="I94" s="121"/>
      <c r="K94" s="121"/>
      <c r="L94" s="249"/>
      <c r="M94" s="248"/>
      <c r="O94" s="253"/>
    </row>
    <row r="95" spans="1:15" s="9" customFormat="1">
      <c r="A95" s="1"/>
      <c r="B95" s="297" t="s">
        <v>90</v>
      </c>
      <c r="C95" s="169">
        <v>28000000</v>
      </c>
      <c r="D95" s="45"/>
      <c r="E95" s="45"/>
      <c r="I95" s="121"/>
      <c r="K95" s="121"/>
      <c r="L95" s="249"/>
      <c r="M95" s="248"/>
      <c r="O95" s="253"/>
    </row>
    <row r="96" spans="1:15" s="9" customFormat="1">
      <c r="A96" s="1"/>
      <c r="B96" s="297" t="s">
        <v>91</v>
      </c>
      <c r="C96" s="169">
        <v>12000000</v>
      </c>
      <c r="D96" s="45"/>
      <c r="E96" s="45"/>
      <c r="I96" s="121"/>
      <c r="K96" s="121"/>
      <c r="L96" s="249"/>
      <c r="M96" s="248"/>
      <c r="O96" s="253"/>
    </row>
    <row r="97" spans="1:15" s="9" customFormat="1">
      <c r="A97" s="1"/>
      <c r="B97" s="297" t="s">
        <v>92</v>
      </c>
      <c r="C97" s="169">
        <v>8500000</v>
      </c>
      <c r="D97" s="45"/>
      <c r="E97" s="45"/>
      <c r="I97" s="121"/>
      <c r="K97" s="121"/>
      <c r="L97" s="249"/>
      <c r="M97" s="248"/>
      <c r="O97" s="253"/>
    </row>
    <row r="98" spans="1:15" s="9" customFormat="1">
      <c r="A98" s="1"/>
      <c r="B98" s="297" t="s">
        <v>93</v>
      </c>
      <c r="C98" s="169">
        <v>75000000</v>
      </c>
      <c r="D98" s="45"/>
      <c r="E98" s="45"/>
      <c r="I98" s="121"/>
      <c r="K98" s="121"/>
      <c r="L98" s="249"/>
      <c r="M98" s="248"/>
      <c r="O98" s="253"/>
    </row>
    <row r="99" spans="1:15" s="9" customFormat="1">
      <c r="A99" s="1"/>
      <c r="B99" s="297" t="s">
        <v>94</v>
      </c>
      <c r="C99" s="169">
        <v>194910.2</v>
      </c>
      <c r="D99" s="45"/>
      <c r="E99" s="45"/>
      <c r="I99" s="121"/>
      <c r="K99" s="121"/>
      <c r="L99" s="249"/>
      <c r="M99" s="248"/>
      <c r="O99" s="253"/>
    </row>
    <row r="100" spans="1:15" s="9" customFormat="1">
      <c r="A100" s="1"/>
      <c r="B100" s="297" t="s">
        <v>95</v>
      </c>
      <c r="C100" s="169">
        <v>13000000</v>
      </c>
      <c r="D100" s="45"/>
      <c r="E100" s="45"/>
      <c r="I100" s="121"/>
      <c r="K100" s="121"/>
      <c r="L100" s="249"/>
      <c r="M100" s="248"/>
      <c r="O100" s="253"/>
    </row>
    <row r="101" spans="1:15" s="9" customFormat="1">
      <c r="A101" s="1"/>
      <c r="B101" s="297" t="s">
        <v>96</v>
      </c>
      <c r="C101" s="169">
        <v>35000000</v>
      </c>
      <c r="D101" s="45"/>
      <c r="E101" s="45"/>
      <c r="I101" s="121"/>
      <c r="K101" s="121"/>
      <c r="L101" s="249"/>
      <c r="M101" s="248"/>
      <c r="O101" s="253"/>
    </row>
    <row r="102" spans="1:15" s="9" customFormat="1">
      <c r="A102" s="1"/>
      <c r="B102" s="161"/>
      <c r="C102" s="50"/>
      <c r="D102" s="45"/>
      <c r="E102" s="45"/>
      <c r="I102" s="121"/>
      <c r="K102" s="121"/>
      <c r="L102" s="249"/>
      <c r="M102" s="248"/>
      <c r="O102" s="253"/>
    </row>
    <row r="103" spans="1:15" s="9" customFormat="1">
      <c r="A103" s="1"/>
      <c r="B103" s="159"/>
      <c r="C103" s="45"/>
      <c r="D103" s="45"/>
      <c r="E103" s="45"/>
      <c r="I103" s="121"/>
      <c r="K103" s="121"/>
      <c r="L103" s="249"/>
      <c r="M103" s="248"/>
      <c r="O103" s="253"/>
    </row>
    <row r="104" spans="1:15" s="9" customFormat="1">
      <c r="A104" s="1"/>
      <c r="B104" s="470" t="s">
        <v>97</v>
      </c>
      <c r="C104" s="471"/>
      <c r="D104" s="471"/>
      <c r="E104" s="471"/>
      <c r="I104" s="121"/>
      <c r="K104" s="121"/>
      <c r="L104" s="249"/>
      <c r="M104" s="248"/>
      <c r="O104" s="253"/>
    </row>
    <row r="105" spans="1:15" s="9" customFormat="1">
      <c r="A105" s="1"/>
      <c r="B105" s="154" t="s">
        <v>2</v>
      </c>
      <c r="C105" s="154" t="s">
        <v>88</v>
      </c>
      <c r="D105" s="45"/>
      <c r="E105" s="45"/>
      <c r="I105" s="121"/>
      <c r="K105" s="121"/>
      <c r="L105" s="249"/>
      <c r="M105" s="248"/>
      <c r="O105" s="253"/>
    </row>
    <row r="106" spans="1:15" s="9" customFormat="1">
      <c r="A106" s="1"/>
      <c r="B106" s="472" t="s">
        <v>233</v>
      </c>
      <c r="C106" s="472"/>
      <c r="D106" s="160"/>
      <c r="E106" s="45"/>
      <c r="I106" s="121"/>
      <c r="K106" s="121"/>
      <c r="L106" s="249"/>
      <c r="M106" s="248"/>
      <c r="O106" s="253"/>
    </row>
    <row r="107" spans="1:15" s="9" customFormat="1">
      <c r="A107" s="1"/>
      <c r="B107" s="298" t="s">
        <v>234</v>
      </c>
      <c r="C107" s="5">
        <f>SUM(C108:C114)</f>
        <v>224365423.87</v>
      </c>
      <c r="D107" s="45"/>
      <c r="E107" s="45"/>
      <c r="I107" s="121"/>
      <c r="K107" s="121"/>
      <c r="L107" s="249"/>
      <c r="M107" s="248"/>
      <c r="O107" s="253"/>
    </row>
    <row r="108" spans="1:15" s="9" customFormat="1">
      <c r="A108" s="1"/>
      <c r="B108" s="298" t="s">
        <v>98</v>
      </c>
      <c r="C108" s="169">
        <v>129263292.65000001</v>
      </c>
      <c r="D108" s="45"/>
      <c r="E108" s="45"/>
      <c r="I108" s="121"/>
      <c r="K108" s="121"/>
      <c r="L108" s="249"/>
      <c r="M108" s="248"/>
      <c r="O108" s="253"/>
    </row>
    <row r="109" spans="1:15" s="9" customFormat="1">
      <c r="A109" s="1"/>
      <c r="B109" s="298" t="s">
        <v>209</v>
      </c>
      <c r="C109" s="169">
        <v>895803.66</v>
      </c>
      <c r="D109" s="45"/>
      <c r="E109" s="45"/>
      <c r="I109" s="121"/>
      <c r="K109" s="121"/>
      <c r="L109" s="249"/>
      <c r="M109" s="248"/>
      <c r="O109" s="253"/>
    </row>
    <row r="110" spans="1:15" s="9" customFormat="1">
      <c r="A110" s="1"/>
      <c r="B110" s="298" t="s">
        <v>102</v>
      </c>
      <c r="C110" s="169">
        <v>4100263.3</v>
      </c>
      <c r="D110" s="45"/>
      <c r="E110" s="45"/>
      <c r="I110" s="121"/>
      <c r="K110" s="121"/>
      <c r="L110" s="249"/>
      <c r="M110" s="248"/>
      <c r="O110" s="253"/>
    </row>
    <row r="111" spans="1:15" s="9" customFormat="1">
      <c r="A111" s="1"/>
      <c r="B111" s="298" t="s">
        <v>100</v>
      </c>
      <c r="C111" s="169">
        <v>40569435.850000001</v>
      </c>
      <c r="D111" s="45"/>
      <c r="E111" s="45"/>
      <c r="I111" s="121"/>
      <c r="K111" s="121"/>
      <c r="L111" s="249"/>
      <c r="M111" s="248"/>
      <c r="O111" s="253"/>
    </row>
    <row r="112" spans="1:15" s="9" customFormat="1">
      <c r="A112" s="1"/>
      <c r="B112" s="298" t="s">
        <v>99</v>
      </c>
      <c r="C112" s="169">
        <v>10942882.23</v>
      </c>
      <c r="D112" s="45"/>
      <c r="E112" s="45"/>
      <c r="I112" s="121"/>
      <c r="K112" s="121"/>
      <c r="L112" s="249"/>
      <c r="M112" s="248"/>
      <c r="O112" s="253"/>
    </row>
    <row r="113" spans="1:15" s="9" customFormat="1">
      <c r="A113" s="1"/>
      <c r="B113" s="298" t="s">
        <v>101</v>
      </c>
      <c r="C113" s="169">
        <v>1999421.05</v>
      </c>
      <c r="D113" s="45"/>
      <c r="E113" s="45"/>
      <c r="I113" s="121"/>
      <c r="K113" s="121"/>
      <c r="L113" s="249"/>
      <c r="M113" s="248"/>
      <c r="O113" s="253"/>
    </row>
    <row r="114" spans="1:15" s="9" customFormat="1">
      <c r="A114" s="1"/>
      <c r="B114" s="298" t="s">
        <v>103</v>
      </c>
      <c r="C114" s="169">
        <v>36594325.130000003</v>
      </c>
      <c r="D114" s="45"/>
      <c r="E114" s="45"/>
      <c r="I114" s="121"/>
      <c r="K114" s="121"/>
      <c r="L114" s="249"/>
      <c r="M114" s="248"/>
      <c r="O114" s="253"/>
    </row>
    <row r="115" spans="1:15" s="9" customFormat="1">
      <c r="A115" s="1"/>
      <c r="B115" s="159"/>
      <c r="C115" s="45"/>
      <c r="D115" s="45"/>
      <c r="E115" s="45"/>
      <c r="I115" s="121"/>
      <c r="K115" s="121"/>
      <c r="L115" s="249"/>
      <c r="M115" s="248"/>
      <c r="O115" s="253"/>
    </row>
    <row r="116" spans="1:15" s="9" customFormat="1">
      <c r="A116" s="1"/>
      <c r="B116" s="470" t="s">
        <v>104</v>
      </c>
      <c r="C116" s="471"/>
      <c r="D116" s="471"/>
      <c r="E116" s="471"/>
      <c r="I116" s="121"/>
      <c r="K116" s="121"/>
      <c r="L116" s="249"/>
      <c r="M116" s="248"/>
      <c r="O116" s="253"/>
    </row>
    <row r="117" spans="1:15" s="9" customFormat="1">
      <c r="A117" s="1"/>
      <c r="B117" s="154" t="s">
        <v>2</v>
      </c>
      <c r="C117" s="154" t="s">
        <v>88</v>
      </c>
      <c r="D117" s="45"/>
      <c r="E117" s="45"/>
      <c r="I117" s="121"/>
      <c r="K117" s="121"/>
      <c r="L117" s="249"/>
      <c r="M117" s="248"/>
      <c r="O117" s="253"/>
    </row>
    <row r="118" spans="1:15" s="9" customFormat="1">
      <c r="A118" s="1"/>
      <c r="B118" s="298" t="s">
        <v>235</v>
      </c>
      <c r="C118" s="169">
        <v>110016.22</v>
      </c>
      <c r="D118" s="45"/>
      <c r="E118" s="45"/>
      <c r="I118" s="121"/>
      <c r="K118" s="121"/>
      <c r="L118" s="249"/>
      <c r="M118" s="248"/>
      <c r="O118" s="253"/>
    </row>
    <row r="119" spans="1:15" s="9" customFormat="1">
      <c r="A119" s="1"/>
      <c r="B119" s="298" t="s">
        <v>236</v>
      </c>
      <c r="C119" s="169">
        <v>6385918.3600000003</v>
      </c>
      <c r="D119" s="45"/>
      <c r="E119" s="45"/>
      <c r="I119" s="121"/>
      <c r="K119" s="121"/>
      <c r="L119" s="249"/>
      <c r="M119" s="248"/>
      <c r="O119" s="253"/>
    </row>
    <row r="120" spans="1:15" s="9" customFormat="1">
      <c r="A120" s="1"/>
      <c r="B120" s="298" t="s">
        <v>237</v>
      </c>
      <c r="C120" s="169">
        <v>73625500</v>
      </c>
      <c r="D120" s="45"/>
      <c r="E120" s="45"/>
      <c r="I120" s="121"/>
      <c r="K120" s="121"/>
      <c r="L120" s="249"/>
      <c r="M120" s="248"/>
      <c r="O120" s="253"/>
    </row>
    <row r="121" spans="1:15" s="9" customFormat="1">
      <c r="A121" s="1"/>
      <c r="B121" s="298" t="s">
        <v>238</v>
      </c>
      <c r="C121" s="170">
        <v>0</v>
      </c>
      <c r="D121" s="45"/>
      <c r="E121" s="45"/>
      <c r="I121" s="121"/>
      <c r="K121" s="121"/>
      <c r="L121" s="249"/>
      <c r="M121" s="248"/>
      <c r="O121" s="253"/>
    </row>
    <row r="122" spans="1:15" s="9" customFormat="1">
      <c r="A122" s="1"/>
      <c r="B122" s="298" t="s">
        <v>239</v>
      </c>
      <c r="C122" s="170">
        <v>0</v>
      </c>
      <c r="D122" s="45"/>
      <c r="E122" s="45"/>
      <c r="I122" s="121"/>
      <c r="K122" s="121"/>
      <c r="L122" s="249"/>
      <c r="M122" s="248"/>
      <c r="O122" s="253"/>
    </row>
    <row r="123" spans="1:15" s="9" customFormat="1">
      <c r="A123" s="1"/>
      <c r="B123" s="162" t="s">
        <v>190</v>
      </c>
      <c r="C123" s="5">
        <f>SUM(C118:C122)</f>
        <v>80121434.579999998</v>
      </c>
      <c r="D123" s="45"/>
      <c r="E123" s="45"/>
      <c r="I123" s="121"/>
      <c r="K123" s="121"/>
      <c r="L123" s="249"/>
      <c r="M123" s="248"/>
      <c r="O123" s="253"/>
    </row>
    <row r="124" spans="1:15" s="9" customFormat="1">
      <c r="A124" s="1"/>
      <c r="B124" s="163"/>
      <c r="C124" s="118"/>
      <c r="D124" s="45"/>
      <c r="E124" s="45"/>
      <c r="I124" s="121"/>
      <c r="K124" s="121"/>
      <c r="L124" s="249"/>
      <c r="M124" s="248"/>
      <c r="O124" s="253"/>
    </row>
    <row r="125" spans="1:15" s="9" customFormat="1">
      <c r="A125" s="1"/>
      <c r="B125" s="470" t="s">
        <v>105</v>
      </c>
      <c r="C125" s="471"/>
      <c r="D125" s="471"/>
      <c r="E125" s="471"/>
      <c r="I125" s="121"/>
      <c r="L125" s="249"/>
      <c r="M125" s="248"/>
      <c r="O125" s="253"/>
    </row>
    <row r="126" spans="1:15" s="9" customFormat="1">
      <c r="A126" s="1"/>
      <c r="B126" s="154" t="s">
        <v>2</v>
      </c>
      <c r="C126" s="164" t="s">
        <v>106</v>
      </c>
      <c r="D126" s="45"/>
      <c r="E126" s="45"/>
      <c r="I126" s="121"/>
      <c r="L126" s="249"/>
      <c r="M126" s="248"/>
      <c r="O126" s="253"/>
    </row>
    <row r="127" spans="1:15" s="9" customFormat="1" ht="25.5">
      <c r="A127" s="1"/>
      <c r="B127" s="225" t="s">
        <v>161</v>
      </c>
      <c r="C127" s="169">
        <v>5430000</v>
      </c>
      <c r="D127" s="45"/>
      <c r="E127" s="45"/>
      <c r="I127" s="121"/>
      <c r="L127" s="249"/>
      <c r="M127" s="248"/>
      <c r="O127" s="253"/>
    </row>
    <row r="128" spans="1:15" s="9" customFormat="1">
      <c r="A128" s="1"/>
      <c r="B128" s="225" t="s">
        <v>210</v>
      </c>
      <c r="C128" s="169">
        <v>13091843</v>
      </c>
      <c r="D128" s="45"/>
      <c r="E128" s="45"/>
      <c r="I128" s="121"/>
      <c r="L128" s="249"/>
      <c r="M128" s="248"/>
      <c r="O128" s="253"/>
    </row>
    <row r="129" spans="1:15" s="9" customFormat="1">
      <c r="A129" s="1"/>
      <c r="B129" s="226" t="s">
        <v>187</v>
      </c>
      <c r="C129" s="169">
        <v>2189152.84</v>
      </c>
      <c r="D129" s="45"/>
      <c r="E129" s="45"/>
      <c r="I129" s="121"/>
      <c r="L129" s="249"/>
      <c r="M129" s="248"/>
      <c r="O129" s="253"/>
    </row>
    <row r="130" spans="1:15" s="9" customFormat="1">
      <c r="A130" s="1"/>
      <c r="B130" s="226" t="s">
        <v>211</v>
      </c>
      <c r="C130" s="169">
        <v>933866.23</v>
      </c>
      <c r="D130" s="45"/>
      <c r="E130" s="45"/>
      <c r="I130" s="121"/>
      <c r="L130" s="249"/>
      <c r="M130" s="248"/>
      <c r="O130" s="253"/>
    </row>
    <row r="131" spans="1:15" s="9" customFormat="1">
      <c r="A131" s="1"/>
      <c r="B131" s="226" t="s">
        <v>212</v>
      </c>
      <c r="C131" s="169">
        <v>79837.84</v>
      </c>
      <c r="D131" s="45"/>
      <c r="E131" s="45"/>
      <c r="I131" s="121"/>
      <c r="L131" s="249"/>
      <c r="M131" s="248"/>
      <c r="O131" s="253"/>
    </row>
    <row r="132" spans="1:15" s="9" customFormat="1">
      <c r="A132" s="1"/>
      <c r="B132" s="226" t="s">
        <v>86</v>
      </c>
      <c r="C132" s="170">
        <v>0</v>
      </c>
      <c r="D132" s="45"/>
      <c r="E132" s="45"/>
      <c r="I132" s="121"/>
      <c r="L132" s="249"/>
      <c r="M132" s="248"/>
      <c r="O132" s="253"/>
    </row>
    <row r="133" spans="1:15" s="9" customFormat="1">
      <c r="A133" s="1"/>
      <c r="B133" s="226" t="s">
        <v>213</v>
      </c>
      <c r="C133" s="128">
        <v>1035500</v>
      </c>
      <c r="D133" s="45"/>
      <c r="E133" s="45"/>
      <c r="I133" s="121"/>
      <c r="L133" s="249"/>
      <c r="M133" s="248"/>
      <c r="O133" s="253"/>
    </row>
    <row r="134" spans="1:15" s="9" customFormat="1">
      <c r="A134" s="1"/>
      <c r="B134" s="165" t="s">
        <v>191</v>
      </c>
      <c r="C134" s="166">
        <f>SUM(C127:C133)</f>
        <v>22760199.91</v>
      </c>
      <c r="D134" s="45"/>
      <c r="E134" s="45"/>
      <c r="I134" s="121"/>
      <c r="L134" s="249"/>
      <c r="M134" s="248"/>
      <c r="O134" s="253"/>
    </row>
    <row r="135" spans="1:15" s="9" customFormat="1">
      <c r="A135" s="1"/>
      <c r="B135" s="8"/>
      <c r="C135" s="1"/>
      <c r="D135" s="1"/>
      <c r="E135" s="1"/>
      <c r="K135" s="121"/>
      <c r="L135" s="121"/>
      <c r="M135" s="121"/>
    </row>
    <row r="136" spans="1:15" s="9" customFormat="1">
      <c r="A136" s="1"/>
      <c r="B136" s="8"/>
      <c r="C136" s="1"/>
      <c r="D136" s="1"/>
      <c r="E136" s="1"/>
      <c r="K136" s="121"/>
      <c r="L136" s="121"/>
      <c r="M136" s="121"/>
    </row>
    <row r="137" spans="1:15" s="9" customFormat="1">
      <c r="A137" s="1"/>
      <c r="B137" s="8"/>
      <c r="C137" s="1"/>
      <c r="D137" s="1"/>
      <c r="E137" s="1"/>
      <c r="K137" s="121"/>
      <c r="L137" s="121"/>
      <c r="M137" s="121"/>
    </row>
    <row r="138" spans="1:15" s="9" customFormat="1">
      <c r="A138" s="1"/>
      <c r="B138" s="8"/>
      <c r="C138" s="1"/>
      <c r="D138" s="1"/>
      <c r="E138" s="1"/>
      <c r="K138" s="121"/>
      <c r="L138" s="121"/>
      <c r="M138" s="121"/>
    </row>
    <row r="139" spans="1:15" s="171" customFormat="1" ht="12.75" customHeight="1">
      <c r="B139" s="15" t="s">
        <v>215</v>
      </c>
      <c r="C139" s="467" t="s">
        <v>295</v>
      </c>
      <c r="D139" s="467" t="s">
        <v>295</v>
      </c>
      <c r="E139" s="467" t="s">
        <v>296</v>
      </c>
      <c r="F139" s="467" t="s">
        <v>296</v>
      </c>
      <c r="G139" s="467" t="s">
        <v>296</v>
      </c>
    </row>
    <row r="140" spans="1:15" s="172" customFormat="1">
      <c r="B140" s="15" t="s">
        <v>165</v>
      </c>
      <c r="C140" s="468" t="s">
        <v>158</v>
      </c>
      <c r="D140" s="468"/>
      <c r="E140" s="468" t="s">
        <v>159</v>
      </c>
      <c r="F140" s="468"/>
      <c r="G140" s="468"/>
    </row>
    <row r="141" spans="1:15" s="171" customFormat="1">
      <c r="B141" s="15" t="s">
        <v>107</v>
      </c>
      <c r="C141" s="467" t="s">
        <v>108</v>
      </c>
      <c r="D141" s="467"/>
      <c r="E141" s="467" t="s">
        <v>109</v>
      </c>
      <c r="F141" s="467"/>
      <c r="G141" s="467"/>
    </row>
    <row r="142" spans="1:15" s="171" customFormat="1">
      <c r="B142" s="15" t="s">
        <v>110</v>
      </c>
      <c r="C142" s="467" t="s">
        <v>111</v>
      </c>
      <c r="D142" s="467"/>
      <c r="E142" s="467" t="s">
        <v>112</v>
      </c>
      <c r="F142" s="467"/>
      <c r="G142" s="467"/>
    </row>
  </sheetData>
  <mergeCells count="28">
    <mergeCell ref="B104:E104"/>
    <mergeCell ref="B1:E1"/>
    <mergeCell ref="B2:E2"/>
    <mergeCell ref="B3:E3"/>
    <mergeCell ref="B4:D4"/>
    <mergeCell ref="B5:E5"/>
    <mergeCell ref="C142:D142"/>
    <mergeCell ref="E142:G142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5:E125"/>
    <mergeCell ref="B65:E65"/>
    <mergeCell ref="B73:E73"/>
    <mergeCell ref="B90:E90"/>
    <mergeCell ref="B92:C92"/>
    <mergeCell ref="C139:D139"/>
    <mergeCell ref="E139:G139"/>
    <mergeCell ref="C140:D140"/>
    <mergeCell ref="E140:G140"/>
    <mergeCell ref="C141:D141"/>
    <mergeCell ref="E141:G141"/>
  </mergeCells>
  <pageMargins left="0.19685039370078741" right="0.27559055118110237" top="0.59055118110236227" bottom="0.37" header="0.31496062992125984" footer="0.19685039370078741"/>
  <pageSetup paperSize="5" scale="70" orientation="landscape" blackAndWhite="1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O143"/>
  <sheetViews>
    <sheetView showGridLines="0" zoomScale="80" zoomScaleNormal="80" workbookViewId="0">
      <pane xSplit="2" ySplit="10" topLeftCell="C20" activePane="bottomRight" state="frozen"/>
      <selection pane="topRight" activeCell="C1" sqref="C1"/>
      <selection pane="bottomLeft" activeCell="A11" sqref="A11"/>
      <selection pane="bottomRight" activeCell="A56" sqref="A56:C56"/>
    </sheetView>
  </sheetViews>
  <sheetFormatPr defaultRowHeight="12.75"/>
  <cols>
    <col min="1" max="1" width="8.625" style="1" bestFit="1" customWidth="1"/>
    <col min="2" max="2" width="38.5" style="1" customWidth="1"/>
    <col min="3" max="3" width="24" style="1" customWidth="1"/>
    <col min="4" max="4" width="17" style="1" bestFit="1" customWidth="1"/>
    <col min="5" max="5" width="15.75" style="1" bestFit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9.625" style="1" customWidth="1"/>
    <col min="10" max="10" width="16.375" style="1" customWidth="1"/>
    <col min="11" max="11" width="17.125" style="45" bestFit="1" customWidth="1"/>
    <col min="12" max="12" width="17.375" style="45" customWidth="1"/>
    <col min="13" max="13" width="15" style="45" customWidth="1"/>
    <col min="14" max="16384" width="9" style="1"/>
  </cols>
  <sheetData>
    <row r="1" spans="1:13" ht="12.75" customHeight="1">
      <c r="B1" s="476" t="s">
        <v>139</v>
      </c>
      <c r="C1" s="476"/>
      <c r="D1" s="476"/>
      <c r="E1" s="476"/>
      <c r="F1" s="9" t="s">
        <v>271</v>
      </c>
      <c r="G1" s="9" t="s">
        <v>170</v>
      </c>
      <c r="I1" s="111"/>
    </row>
    <row r="2" spans="1:13">
      <c r="B2" s="476" t="s">
        <v>118</v>
      </c>
      <c r="C2" s="476"/>
      <c r="D2" s="476"/>
      <c r="E2" s="476"/>
      <c r="F2" s="9" t="s">
        <v>272</v>
      </c>
      <c r="G2" s="9" t="s">
        <v>179</v>
      </c>
      <c r="I2" s="106" t="s">
        <v>174</v>
      </c>
    </row>
    <row r="3" spans="1:13" ht="12.75" customHeight="1">
      <c r="B3" s="476" t="s">
        <v>1875</v>
      </c>
      <c r="C3" s="476"/>
      <c r="D3" s="476"/>
      <c r="E3" s="476"/>
      <c r="F3" s="9" t="s">
        <v>273</v>
      </c>
      <c r="G3" s="9" t="s">
        <v>201</v>
      </c>
    </row>
    <row r="4" spans="1:13">
      <c r="B4" s="476"/>
      <c r="C4" s="476"/>
      <c r="D4" s="476"/>
      <c r="E4" s="9"/>
      <c r="F4" s="9" t="s">
        <v>274</v>
      </c>
      <c r="G4" s="9" t="s">
        <v>1874</v>
      </c>
    </row>
    <row r="5" spans="1:13" ht="12.75" customHeight="1">
      <c r="B5" s="477" t="s">
        <v>220</v>
      </c>
      <c r="C5" s="478"/>
      <c r="D5" s="478"/>
      <c r="E5" s="478"/>
    </row>
    <row r="6" spans="1:13" s="15" customFormat="1">
      <c r="A6" s="11" t="s">
        <v>121</v>
      </c>
      <c r="B6" s="494" t="s">
        <v>2</v>
      </c>
      <c r="C6" s="150" t="s">
        <v>222</v>
      </c>
      <c r="D6" s="12" t="s">
        <v>223</v>
      </c>
      <c r="E6" s="180" t="s">
        <v>122</v>
      </c>
      <c r="F6" s="487" t="s">
        <v>297</v>
      </c>
      <c r="G6" s="488"/>
      <c r="H6" s="235" t="s">
        <v>123</v>
      </c>
      <c r="I6" s="13" t="s">
        <v>124</v>
      </c>
      <c r="J6" s="14" t="s">
        <v>125</v>
      </c>
      <c r="K6" s="122" t="s">
        <v>122</v>
      </c>
      <c r="L6" s="123" t="s">
        <v>126</v>
      </c>
      <c r="M6" s="123" t="s">
        <v>126</v>
      </c>
    </row>
    <row r="7" spans="1:13" s="15" customFormat="1">
      <c r="A7" s="16" t="s">
        <v>2</v>
      </c>
      <c r="B7" s="495"/>
      <c r="C7" s="151" t="s">
        <v>3</v>
      </c>
      <c r="D7" s="17" t="s">
        <v>4</v>
      </c>
      <c r="E7" s="18" t="s">
        <v>224</v>
      </c>
      <c r="F7" s="489" t="s">
        <v>170</v>
      </c>
      <c r="G7" s="490"/>
      <c r="H7" s="236" t="s">
        <v>127</v>
      </c>
      <c r="I7" s="239" t="s">
        <v>1876</v>
      </c>
      <c r="J7" s="19" t="s">
        <v>1877</v>
      </c>
      <c r="K7" s="124" t="s">
        <v>125</v>
      </c>
      <c r="L7" s="125" t="s">
        <v>128</v>
      </c>
      <c r="M7" s="125" t="s">
        <v>129</v>
      </c>
    </row>
    <row r="8" spans="1:13" s="15" customFormat="1">
      <c r="A8" s="16"/>
      <c r="B8" s="495"/>
      <c r="C8" s="152" t="s">
        <v>221</v>
      </c>
      <c r="D8" s="112" t="s">
        <v>294</v>
      </c>
      <c r="E8" s="181" t="s">
        <v>225</v>
      </c>
      <c r="F8" s="67" t="s">
        <v>151</v>
      </c>
      <c r="G8" s="67" t="s">
        <v>150</v>
      </c>
      <c r="H8" s="236">
        <v>2564</v>
      </c>
      <c r="I8" s="20"/>
      <c r="J8" s="19"/>
      <c r="K8" s="124"/>
      <c r="L8" s="125" t="s">
        <v>130</v>
      </c>
      <c r="M8" s="125" t="s">
        <v>130</v>
      </c>
    </row>
    <row r="9" spans="1:13" s="15" customFormat="1">
      <c r="A9" s="21"/>
      <c r="B9" s="496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26" t="s">
        <v>136</v>
      </c>
      <c r="L9" s="127" t="s">
        <v>137</v>
      </c>
      <c r="M9" s="127" t="s">
        <v>138</v>
      </c>
    </row>
    <row r="10" spans="1:13">
      <c r="A10" s="481" t="s">
        <v>5</v>
      </c>
      <c r="B10" s="482"/>
      <c r="C10" s="482"/>
      <c r="D10" s="482"/>
      <c r="E10" s="482"/>
      <c r="F10" s="482"/>
      <c r="G10" s="482"/>
      <c r="H10" s="482"/>
      <c r="I10" s="482"/>
      <c r="J10" s="482"/>
      <c r="K10" s="482"/>
      <c r="L10" s="482"/>
      <c r="M10" s="483"/>
    </row>
    <row r="11" spans="1:13">
      <c r="A11" s="2" t="s">
        <v>6</v>
      </c>
      <c r="B11" s="85" t="s">
        <v>7</v>
      </c>
      <c r="C11" s="3">
        <v>57408196.969999999</v>
      </c>
      <c r="D11" s="3">
        <v>57000000</v>
      </c>
      <c r="E11" s="26">
        <f>D11-C11</f>
        <v>-408196.96999999881</v>
      </c>
      <c r="F11" s="229">
        <v>58050237.74590911</v>
      </c>
      <c r="G11" s="230">
        <v>13801937.065678163</v>
      </c>
      <c r="H11" s="47">
        <v>1</v>
      </c>
      <c r="I11" s="242">
        <f>(D11/12)*11</f>
        <v>52250000</v>
      </c>
      <c r="J11" s="27">
        <f>'ผลการดำเนินงาน Planfin 64'!I6</f>
        <v>57511758.639999986</v>
      </c>
      <c r="K11" s="128">
        <f>J11-I11</f>
        <v>5261758.6399999857</v>
      </c>
      <c r="L11" s="268">
        <f t="shared" ref="L11:L25" si="0">K11/I11</f>
        <v>0.10070351464114805</v>
      </c>
      <c r="M11" s="262">
        <f>(J11/D11)</f>
        <v>1.0089782217543857</v>
      </c>
    </row>
    <row r="12" spans="1:13">
      <c r="A12" s="2" t="s">
        <v>8</v>
      </c>
      <c r="B12" s="85" t="s">
        <v>9</v>
      </c>
      <c r="C12" s="3">
        <v>298250</v>
      </c>
      <c r="D12" s="3">
        <v>300000</v>
      </c>
      <c r="E12" s="26">
        <f t="shared" ref="E12:E22" si="1">D12-C12</f>
        <v>1750</v>
      </c>
      <c r="F12" s="229">
        <v>197039.60619834712</v>
      </c>
      <c r="G12" s="230">
        <v>136325.78505615331</v>
      </c>
      <c r="H12" s="47">
        <v>1</v>
      </c>
      <c r="I12" s="242">
        <f t="shared" ref="I12:I22" si="2">(D12/12)*11</f>
        <v>275000</v>
      </c>
      <c r="J12" s="27">
        <f>'ผลการดำเนินงาน Planfin 64'!I7</f>
        <v>298450</v>
      </c>
      <c r="K12" s="128">
        <f>J12-I12</f>
        <v>23450</v>
      </c>
      <c r="L12" s="268">
        <f t="shared" si="0"/>
        <v>8.5272727272727278E-2</v>
      </c>
      <c r="M12" s="262">
        <f t="shared" ref="M12:M25" si="3">(J12/D12)</f>
        <v>0.99483333333333335</v>
      </c>
    </row>
    <row r="13" spans="1:13">
      <c r="A13" s="2" t="s">
        <v>10</v>
      </c>
      <c r="B13" s="85" t="s">
        <v>11</v>
      </c>
      <c r="C13" s="3">
        <v>23838</v>
      </c>
      <c r="D13" s="3">
        <v>37000</v>
      </c>
      <c r="E13" s="26">
        <f t="shared" si="1"/>
        <v>13162</v>
      </c>
      <c r="F13" s="229">
        <v>94972.47698347109</v>
      </c>
      <c r="G13" s="230">
        <v>137871.80226242874</v>
      </c>
      <c r="H13" s="47">
        <v>0</v>
      </c>
      <c r="I13" s="242">
        <f t="shared" si="2"/>
        <v>33916.666666666672</v>
      </c>
      <c r="J13" s="27">
        <f>'ผลการดำเนินงาน Planfin 64'!I8</f>
        <v>38278</v>
      </c>
      <c r="K13" s="128">
        <f t="shared" ref="K13:K25" si="4">J13-I13</f>
        <v>4361.3333333333285</v>
      </c>
      <c r="L13" s="268">
        <f t="shared" si="0"/>
        <v>0.12858968058968043</v>
      </c>
      <c r="M13" s="262">
        <f t="shared" si="3"/>
        <v>1.0345405405405406</v>
      </c>
    </row>
    <row r="14" spans="1:13">
      <c r="A14" s="2" t="s">
        <v>12</v>
      </c>
      <c r="B14" s="85" t="s">
        <v>13</v>
      </c>
      <c r="C14" s="3">
        <v>563494.61</v>
      </c>
      <c r="D14" s="3">
        <v>600000</v>
      </c>
      <c r="E14" s="26">
        <f t="shared" si="1"/>
        <v>36505.390000000014</v>
      </c>
      <c r="F14" s="229">
        <v>1180319.4323966943</v>
      </c>
      <c r="G14" s="230">
        <v>975648.63570768619</v>
      </c>
      <c r="H14" s="47">
        <v>0</v>
      </c>
      <c r="I14" s="242">
        <f t="shared" si="2"/>
        <v>550000</v>
      </c>
      <c r="J14" s="27">
        <f>'ผลการดำเนินงาน Planfin 64'!I9</f>
        <v>458351.5</v>
      </c>
      <c r="K14" s="128">
        <f t="shared" si="4"/>
        <v>-91648.5</v>
      </c>
      <c r="L14" s="268">
        <f t="shared" si="0"/>
        <v>-0.16663363636363637</v>
      </c>
      <c r="M14" s="262">
        <f t="shared" si="3"/>
        <v>0.7639191666666667</v>
      </c>
    </row>
    <row r="15" spans="1:13">
      <c r="A15" s="2" t="s">
        <v>14</v>
      </c>
      <c r="B15" s="85" t="s">
        <v>15</v>
      </c>
      <c r="C15" s="3">
        <v>2595290.46</v>
      </c>
      <c r="D15" s="3">
        <v>2600000</v>
      </c>
      <c r="E15" s="26">
        <f t="shared" si="1"/>
        <v>4709.5400000000373</v>
      </c>
      <c r="F15" s="229">
        <v>7678781.0759917405</v>
      </c>
      <c r="G15" s="230">
        <v>5941193.2343913652</v>
      </c>
      <c r="H15" s="47">
        <v>0</v>
      </c>
      <c r="I15" s="242">
        <f t="shared" si="2"/>
        <v>2383333.333333333</v>
      </c>
      <c r="J15" s="27">
        <f>'ผลการดำเนินงาน Planfin 64'!I10</f>
        <v>2730116.6999999997</v>
      </c>
      <c r="K15" s="128">
        <f t="shared" si="4"/>
        <v>346783.3666666667</v>
      </c>
      <c r="L15" s="268">
        <f t="shared" si="0"/>
        <v>0.14550351048951052</v>
      </c>
      <c r="M15" s="262">
        <f t="shared" si="3"/>
        <v>1.0500448846153845</v>
      </c>
    </row>
    <row r="16" spans="1:13">
      <c r="A16" s="2" t="s">
        <v>16</v>
      </c>
      <c r="B16" s="85" t="s">
        <v>17</v>
      </c>
      <c r="C16" s="3">
        <v>1304524.03</v>
      </c>
      <c r="D16" s="3">
        <v>1300000</v>
      </c>
      <c r="E16" s="26">
        <f t="shared" si="1"/>
        <v>-4524.0300000000279</v>
      </c>
      <c r="F16" s="229">
        <v>2465514.4777272716</v>
      </c>
      <c r="G16" s="230">
        <v>2889426.5565645737</v>
      </c>
      <c r="H16" s="47">
        <v>0</v>
      </c>
      <c r="I16" s="242">
        <f t="shared" si="2"/>
        <v>1191666.6666666665</v>
      </c>
      <c r="J16" s="27">
        <f>'ผลการดำเนินงาน Planfin 64'!I11</f>
        <v>3024052.1100000003</v>
      </c>
      <c r="K16" s="128">
        <f t="shared" si="4"/>
        <v>1832385.4433333338</v>
      </c>
      <c r="L16" s="268">
        <f t="shared" si="0"/>
        <v>1.5376661062937069</v>
      </c>
      <c r="M16" s="262">
        <f t="shared" si="3"/>
        <v>2.326193930769231</v>
      </c>
    </row>
    <row r="17" spans="1:13">
      <c r="A17" s="2" t="s">
        <v>18</v>
      </c>
      <c r="B17" s="85" t="s">
        <v>19</v>
      </c>
      <c r="C17" s="3">
        <v>584040.25</v>
      </c>
      <c r="D17" s="3">
        <v>1000000</v>
      </c>
      <c r="E17" s="26">
        <f t="shared" si="1"/>
        <v>415959.75</v>
      </c>
      <c r="F17" s="229">
        <v>863095.16338842991</v>
      </c>
      <c r="G17" s="230">
        <v>1960164.6720372168</v>
      </c>
      <c r="H17" s="47">
        <v>1</v>
      </c>
      <c r="I17" s="242">
        <f t="shared" si="2"/>
        <v>916666.66666666663</v>
      </c>
      <c r="J17" s="27">
        <f>'ผลการดำเนินงาน Planfin 64'!I12</f>
        <v>964645</v>
      </c>
      <c r="K17" s="128">
        <f t="shared" si="4"/>
        <v>47978.333333333372</v>
      </c>
      <c r="L17" s="268">
        <f t="shared" si="0"/>
        <v>5.2340000000000046E-2</v>
      </c>
      <c r="M17" s="262">
        <f t="shared" si="3"/>
        <v>0.96464499999999997</v>
      </c>
    </row>
    <row r="18" spans="1:13">
      <c r="A18" s="2" t="s">
        <v>20</v>
      </c>
      <c r="B18" s="85" t="s">
        <v>21</v>
      </c>
      <c r="C18" s="3">
        <v>3619981.52</v>
      </c>
      <c r="D18" s="3">
        <v>3695000</v>
      </c>
      <c r="E18" s="26">
        <f t="shared" si="1"/>
        <v>75018.479999999981</v>
      </c>
      <c r="F18" s="229">
        <v>6805269.7761157053</v>
      </c>
      <c r="G18" s="230">
        <v>6307290.9518767782</v>
      </c>
      <c r="H18" s="47">
        <v>0</v>
      </c>
      <c r="I18" s="242">
        <f t="shared" si="2"/>
        <v>3387083.3333333335</v>
      </c>
      <c r="J18" s="27">
        <f>'ผลการดำเนินงาน Planfin 64'!I13</f>
        <v>6464367.4800000004</v>
      </c>
      <c r="K18" s="128">
        <f t="shared" si="4"/>
        <v>3077284.146666667</v>
      </c>
      <c r="L18" s="268">
        <f t="shared" si="0"/>
        <v>0.90853511526633046</v>
      </c>
      <c r="M18" s="262">
        <f t="shared" si="3"/>
        <v>1.7494905223274697</v>
      </c>
    </row>
    <row r="19" spans="1:13">
      <c r="A19" s="2" t="s">
        <v>22</v>
      </c>
      <c r="B19" s="85" t="s">
        <v>23</v>
      </c>
      <c r="C19" s="3">
        <v>30709245.920000002</v>
      </c>
      <c r="D19" s="3">
        <v>34862040</v>
      </c>
      <c r="E19" s="26">
        <f t="shared" si="1"/>
        <v>4152794.0799999982</v>
      </c>
      <c r="F19" s="229">
        <v>41566469.104628108</v>
      </c>
      <c r="G19" s="230">
        <v>10773688.786102358</v>
      </c>
      <c r="H19" s="47">
        <v>0</v>
      </c>
      <c r="I19" s="242">
        <f t="shared" si="2"/>
        <v>31956870</v>
      </c>
      <c r="J19" s="27">
        <f>'ผลการดำเนินงาน Planfin 64'!I14</f>
        <v>31720573.879999999</v>
      </c>
      <c r="K19" s="128">
        <f t="shared" si="4"/>
        <v>-236296.12000000104</v>
      </c>
      <c r="L19" s="268">
        <f t="shared" si="0"/>
        <v>-7.3942197718362603E-3</v>
      </c>
      <c r="M19" s="262">
        <f t="shared" si="3"/>
        <v>0.90988863187581681</v>
      </c>
    </row>
    <row r="20" spans="1:13">
      <c r="A20" s="2" t="s">
        <v>24</v>
      </c>
      <c r="B20" s="85" t="s">
        <v>25</v>
      </c>
      <c r="C20" s="3">
        <v>6342399.8899999997</v>
      </c>
      <c r="D20" s="3">
        <v>6341000</v>
      </c>
      <c r="E20" s="26">
        <f t="shared" si="1"/>
        <v>-1399.8899999996647</v>
      </c>
      <c r="F20" s="229">
        <v>10805235.990950409</v>
      </c>
      <c r="G20" s="230">
        <v>8141397.6516122706</v>
      </c>
      <c r="H20" s="47">
        <v>0</v>
      </c>
      <c r="I20" s="242">
        <f t="shared" si="2"/>
        <v>5812583.333333333</v>
      </c>
      <c r="J20" s="27">
        <f>'ผลการดำเนินงาน Planfin 64'!I15</f>
        <v>6445384.3900000006</v>
      </c>
      <c r="K20" s="128">
        <f t="shared" si="4"/>
        <v>632801.05666666757</v>
      </c>
      <c r="L20" s="268">
        <f t="shared" si="0"/>
        <v>0.10886743817292958</v>
      </c>
      <c r="M20" s="262">
        <f t="shared" si="3"/>
        <v>1.0164618183251855</v>
      </c>
    </row>
    <row r="21" spans="1:13" s="9" customFormat="1">
      <c r="A21" s="142" t="s">
        <v>192</v>
      </c>
      <c r="B21" s="143" t="s">
        <v>193</v>
      </c>
      <c r="C21" s="3">
        <v>0</v>
      </c>
      <c r="D21" s="6">
        <v>0</v>
      </c>
      <c r="E21" s="26">
        <f t="shared" si="1"/>
        <v>0</v>
      </c>
      <c r="F21" s="229">
        <v>28922.097685950412</v>
      </c>
      <c r="G21" s="230">
        <v>441138.54254247795</v>
      </c>
      <c r="H21" s="47">
        <v>0</v>
      </c>
      <c r="I21" s="242">
        <f t="shared" si="2"/>
        <v>0</v>
      </c>
      <c r="J21" s="27">
        <f>'ผลการดำเนินงาน Planfin 64'!I16</f>
        <v>0</v>
      </c>
      <c r="K21" s="128">
        <f t="shared" si="4"/>
        <v>0</v>
      </c>
      <c r="L21" s="268" t="e">
        <f t="shared" si="0"/>
        <v>#DIV/0!</v>
      </c>
      <c r="M21" s="262" t="e">
        <f t="shared" si="3"/>
        <v>#DIV/0!</v>
      </c>
    </row>
    <row r="22" spans="1:13">
      <c r="A22" s="2" t="s">
        <v>26</v>
      </c>
      <c r="B22" s="85" t="s">
        <v>27</v>
      </c>
      <c r="C22" s="3">
        <v>2059868.22</v>
      </c>
      <c r="D22" s="3">
        <v>34516323.450000003</v>
      </c>
      <c r="E22" s="26">
        <f t="shared" si="1"/>
        <v>32456455.230000004</v>
      </c>
      <c r="F22" s="229">
        <v>4307666.1990495874</v>
      </c>
      <c r="G22" s="230">
        <v>5023604.6709272088</v>
      </c>
      <c r="H22" s="47">
        <v>4</v>
      </c>
      <c r="I22" s="242">
        <f t="shared" si="2"/>
        <v>31639963.162500001</v>
      </c>
      <c r="J22" s="27">
        <f>'ผลการดำเนินงาน Planfin 64'!I17</f>
        <v>2022723.45</v>
      </c>
      <c r="K22" s="128">
        <f t="shared" si="4"/>
        <v>-29617239.712500002</v>
      </c>
      <c r="L22" s="268">
        <f t="shared" si="0"/>
        <v>-0.93607061298992433</v>
      </c>
      <c r="M22" s="262">
        <f t="shared" si="3"/>
        <v>5.8601938092569354E-2</v>
      </c>
    </row>
    <row r="23" spans="1:13">
      <c r="A23" s="96" t="s">
        <v>28</v>
      </c>
      <c r="B23" s="58" t="s">
        <v>29</v>
      </c>
      <c r="C23" s="5">
        <f>SUM(C11:C22)</f>
        <v>105509129.87</v>
      </c>
      <c r="D23" s="5">
        <f>SUM(D11:D22)</f>
        <v>142251363.44999999</v>
      </c>
      <c r="E23" s="28">
        <f>D23-C23</f>
        <v>36742233.579999983</v>
      </c>
      <c r="F23" s="231">
        <v>134043523.14702483</v>
      </c>
      <c r="G23" s="232">
        <v>56529688.354758687</v>
      </c>
      <c r="H23" s="48">
        <v>1</v>
      </c>
      <c r="I23" s="5">
        <f>SUM(I11:I22)</f>
        <v>130397083.16249999</v>
      </c>
      <c r="J23" s="31">
        <f>'ผลการดำเนินงาน Planfin 64'!I18</f>
        <v>111678701.14999999</v>
      </c>
      <c r="K23" s="29">
        <f t="shared" si="4"/>
        <v>-18718382.012500003</v>
      </c>
      <c r="L23" s="272">
        <f t="shared" si="0"/>
        <v>-0.14354908529029961</v>
      </c>
      <c r="M23" s="263">
        <f t="shared" si="3"/>
        <v>0.78508000515055876</v>
      </c>
    </row>
    <row r="24" spans="1:13" s="9" customFormat="1">
      <c r="A24" s="84" t="s">
        <v>188</v>
      </c>
      <c r="B24" s="77" t="s">
        <v>155</v>
      </c>
      <c r="C24" s="78">
        <f>C23-C22</f>
        <v>103449261.65000001</v>
      </c>
      <c r="D24" s="78">
        <f>D23-D22</f>
        <v>107735039.99999999</v>
      </c>
      <c r="E24" s="79">
        <f>D24-C24</f>
        <v>4285778.3499999791</v>
      </c>
      <c r="F24" s="80"/>
      <c r="G24" s="81"/>
      <c r="H24" s="82"/>
      <c r="I24" s="78">
        <f>I23-I22</f>
        <v>98757120</v>
      </c>
      <c r="J24" s="83">
        <f>'ผลการดำเนินงาน Planfin 64'!I19</f>
        <v>109655977.69999999</v>
      </c>
      <c r="K24" s="129">
        <f t="shared" si="4"/>
        <v>10898857.699999988</v>
      </c>
      <c r="L24" s="273">
        <f t="shared" si="0"/>
        <v>0.11036022212879423</v>
      </c>
      <c r="M24" s="264">
        <f t="shared" si="3"/>
        <v>1.0178302036180615</v>
      </c>
    </row>
    <row r="25" spans="1:13" ht="25.5">
      <c r="A25" s="182"/>
      <c r="B25" s="183" t="s">
        <v>217</v>
      </c>
      <c r="C25" s="184">
        <f>C24-C21</f>
        <v>103449261.65000001</v>
      </c>
      <c r="D25" s="184">
        <f>D24-D21</f>
        <v>107735039.99999999</v>
      </c>
      <c r="E25" s="185">
        <f>D25-C25</f>
        <v>4285778.3499999791</v>
      </c>
      <c r="F25" s="184"/>
      <c r="G25" s="186"/>
      <c r="H25" s="187"/>
      <c r="I25" s="184">
        <f>I24-I21</f>
        <v>98757120</v>
      </c>
      <c r="J25" s="184">
        <f>J24-J21</f>
        <v>109655977.69999999</v>
      </c>
      <c r="K25" s="258">
        <f t="shared" si="4"/>
        <v>10898857.699999988</v>
      </c>
      <c r="L25" s="274">
        <f t="shared" si="0"/>
        <v>0.11036022212879423</v>
      </c>
      <c r="M25" s="275">
        <f t="shared" si="3"/>
        <v>1.0178302036180615</v>
      </c>
    </row>
    <row r="26" spans="1:13">
      <c r="A26" s="481" t="s">
        <v>30</v>
      </c>
      <c r="B26" s="482"/>
      <c r="C26" s="482"/>
      <c r="D26" s="482"/>
      <c r="E26" s="482"/>
      <c r="F26" s="482"/>
      <c r="G26" s="482"/>
      <c r="H26" s="482"/>
      <c r="I26" s="482"/>
      <c r="J26" s="482"/>
      <c r="K26" s="482"/>
      <c r="L26" s="482"/>
      <c r="M26" s="483"/>
    </row>
    <row r="27" spans="1:13">
      <c r="A27" s="2" t="s">
        <v>31</v>
      </c>
      <c r="B27" s="85" t="s">
        <v>32</v>
      </c>
      <c r="C27" s="3">
        <v>11971159.779999999</v>
      </c>
      <c r="D27" s="3">
        <v>11300000</v>
      </c>
      <c r="E27" s="26">
        <f t="shared" ref="E27:E42" si="5">D27-C27</f>
        <v>-671159.77999999933</v>
      </c>
      <c r="F27" s="229">
        <v>11893712.785785124</v>
      </c>
      <c r="G27" s="230">
        <v>4896139.9507202273</v>
      </c>
      <c r="H27" s="47">
        <v>0</v>
      </c>
      <c r="I27" s="242">
        <f>(D27/12)*11</f>
        <v>10358333.333333332</v>
      </c>
      <c r="J27" s="27">
        <f>'ผลการดำเนินงาน Planfin 64'!I22</f>
        <v>10542003.43</v>
      </c>
      <c r="K27" s="128">
        <f t="shared" ref="K27:K44" si="6">J27-I27</f>
        <v>183670.09666666761</v>
      </c>
      <c r="L27" s="268">
        <f t="shared" ref="L27:L44" si="7">K27/I27</f>
        <v>1.7731626387771614E-2</v>
      </c>
      <c r="M27" s="262">
        <f t="shared" ref="M27:M44" si="8">(J27/D27)</f>
        <v>0.93292065752212383</v>
      </c>
    </row>
    <row r="28" spans="1:13">
      <c r="A28" s="2" t="s">
        <v>33</v>
      </c>
      <c r="B28" s="85" t="s">
        <v>34</v>
      </c>
      <c r="C28" s="3">
        <v>2355612.81</v>
      </c>
      <c r="D28" s="3">
        <v>2300000</v>
      </c>
      <c r="E28" s="26">
        <f t="shared" si="5"/>
        <v>-55612.810000000056</v>
      </c>
      <c r="F28" s="229">
        <v>3200455.7089256183</v>
      </c>
      <c r="G28" s="230">
        <v>1442168.8945585249</v>
      </c>
      <c r="H28" s="47">
        <v>0</v>
      </c>
      <c r="I28" s="242">
        <f t="shared" ref="I28:I41" si="9">(D28/12)*11</f>
        <v>2108333.333333333</v>
      </c>
      <c r="J28" s="27">
        <f>'ผลการดำเนินงาน Planfin 64'!I23</f>
        <v>2377278.17</v>
      </c>
      <c r="K28" s="128">
        <f t="shared" si="6"/>
        <v>268944.8366666669</v>
      </c>
      <c r="L28" s="268">
        <f t="shared" si="7"/>
        <v>0.12756276837944677</v>
      </c>
      <c r="M28" s="262">
        <f t="shared" si="8"/>
        <v>1.0335992043478262</v>
      </c>
    </row>
    <row r="29" spans="1:13">
      <c r="A29" s="2" t="s">
        <v>35</v>
      </c>
      <c r="B29" s="85" t="s">
        <v>36</v>
      </c>
      <c r="C29" s="3">
        <v>344902.9</v>
      </c>
      <c r="D29" s="3">
        <v>350000</v>
      </c>
      <c r="E29" s="26">
        <f t="shared" si="5"/>
        <v>5097.0999999999767</v>
      </c>
      <c r="F29" s="229">
        <v>499833.06272727245</v>
      </c>
      <c r="G29" s="230">
        <v>295818.9790886679</v>
      </c>
      <c r="H29" s="47">
        <v>0</v>
      </c>
      <c r="I29" s="242">
        <f t="shared" si="9"/>
        <v>320833.33333333337</v>
      </c>
      <c r="J29" s="27">
        <f>'ผลการดำเนินงาน Planfin 64'!I24</f>
        <v>161352.54999999999</v>
      </c>
      <c r="K29" s="128">
        <f t="shared" si="6"/>
        <v>-159480.78333333338</v>
      </c>
      <c r="L29" s="268">
        <f t="shared" si="7"/>
        <v>-0.49708296103896116</v>
      </c>
      <c r="M29" s="262">
        <f t="shared" si="8"/>
        <v>0.46100728571428568</v>
      </c>
    </row>
    <row r="30" spans="1:13">
      <c r="A30" s="2" t="s">
        <v>37</v>
      </c>
      <c r="B30" s="85" t="s">
        <v>38</v>
      </c>
      <c r="C30" s="3">
        <v>3062357.25</v>
      </c>
      <c r="D30" s="3">
        <v>3300000</v>
      </c>
      <c r="E30" s="26">
        <f t="shared" si="5"/>
        <v>237642.75</v>
      </c>
      <c r="F30" s="229">
        <v>3991905.9047933891</v>
      </c>
      <c r="G30" s="230">
        <v>1631792.7397013104</v>
      </c>
      <c r="H30" s="47">
        <v>0</v>
      </c>
      <c r="I30" s="242">
        <f t="shared" si="9"/>
        <v>3025000</v>
      </c>
      <c r="J30" s="27">
        <f>'ผลการดำเนินงาน Planfin 64'!I25</f>
        <v>2473051.96</v>
      </c>
      <c r="K30" s="128">
        <f t="shared" si="6"/>
        <v>-551948.04</v>
      </c>
      <c r="L30" s="268">
        <f t="shared" si="7"/>
        <v>-0.18246216198347109</v>
      </c>
      <c r="M30" s="262">
        <f t="shared" si="8"/>
        <v>0.7494096848484848</v>
      </c>
    </row>
    <row r="31" spans="1:13">
      <c r="A31" s="2" t="s">
        <v>39</v>
      </c>
      <c r="B31" s="85" t="s">
        <v>40</v>
      </c>
      <c r="C31" s="3">
        <v>30709245.920000002</v>
      </c>
      <c r="D31" s="3">
        <v>34862040</v>
      </c>
      <c r="E31" s="26">
        <f t="shared" si="5"/>
        <v>4152794.0799999982</v>
      </c>
      <c r="F31" s="229">
        <v>41368319.97528927</v>
      </c>
      <c r="G31" s="230">
        <v>10454004.497182826</v>
      </c>
      <c r="H31" s="47">
        <v>0</v>
      </c>
      <c r="I31" s="242">
        <f t="shared" si="9"/>
        <v>31956870</v>
      </c>
      <c r="J31" s="27">
        <f>'ผลการดำเนินงาน Planfin 64'!I26</f>
        <v>31720573.879999999</v>
      </c>
      <c r="K31" s="128">
        <f t="shared" si="6"/>
        <v>-236296.12000000104</v>
      </c>
      <c r="L31" s="268">
        <f t="shared" si="7"/>
        <v>-7.3942197718362603E-3</v>
      </c>
      <c r="M31" s="262">
        <f t="shared" si="8"/>
        <v>0.90988863187581681</v>
      </c>
    </row>
    <row r="32" spans="1:13">
      <c r="A32" s="2" t="s">
        <v>41</v>
      </c>
      <c r="B32" s="85" t="s">
        <v>42</v>
      </c>
      <c r="C32" s="3">
        <v>9657323.3699999992</v>
      </c>
      <c r="D32" s="3">
        <v>7050000</v>
      </c>
      <c r="E32" s="26">
        <f t="shared" si="5"/>
        <v>-2607323.3699999992</v>
      </c>
      <c r="F32" s="229">
        <v>11706351.478223147</v>
      </c>
      <c r="G32" s="230">
        <v>3363170.5801734519</v>
      </c>
      <c r="H32" s="47">
        <v>0</v>
      </c>
      <c r="I32" s="242">
        <f t="shared" si="9"/>
        <v>6462500</v>
      </c>
      <c r="J32" s="27">
        <f>'ผลการดำเนินงาน Planfin 64'!I27</f>
        <v>7006539.9100000001</v>
      </c>
      <c r="K32" s="128">
        <f t="shared" si="6"/>
        <v>544039.91000000015</v>
      </c>
      <c r="L32" s="268">
        <f t="shared" si="7"/>
        <v>8.4184125338491317E-2</v>
      </c>
      <c r="M32" s="262">
        <f t="shared" si="8"/>
        <v>0.99383544822695036</v>
      </c>
    </row>
    <row r="33" spans="1:13">
      <c r="A33" s="2" t="s">
        <v>43</v>
      </c>
      <c r="B33" s="85" t="s">
        <v>44</v>
      </c>
      <c r="C33" s="3">
        <v>18307974</v>
      </c>
      <c r="D33" s="3">
        <v>18300000</v>
      </c>
      <c r="E33" s="26">
        <f t="shared" si="5"/>
        <v>-7974</v>
      </c>
      <c r="F33" s="229">
        <v>20069587.275000006</v>
      </c>
      <c r="G33" s="230">
        <v>5285271.2246729136</v>
      </c>
      <c r="H33" s="47">
        <v>0</v>
      </c>
      <c r="I33" s="242">
        <f t="shared" si="9"/>
        <v>16775000</v>
      </c>
      <c r="J33" s="27">
        <f>'ผลการดำเนินงาน Planfin 64'!I28</f>
        <v>17370290</v>
      </c>
      <c r="K33" s="128">
        <f t="shared" si="6"/>
        <v>595290</v>
      </c>
      <c r="L33" s="268">
        <f t="shared" si="7"/>
        <v>3.5486736214605068E-2</v>
      </c>
      <c r="M33" s="262">
        <f t="shared" si="8"/>
        <v>0.94919617486338803</v>
      </c>
    </row>
    <row r="34" spans="1:13">
      <c r="A34" s="2" t="s">
        <v>45</v>
      </c>
      <c r="B34" s="85" t="s">
        <v>46</v>
      </c>
      <c r="C34" s="3">
        <v>2255315.69</v>
      </c>
      <c r="D34" s="3">
        <v>2458400</v>
      </c>
      <c r="E34" s="26">
        <f t="shared" si="5"/>
        <v>203084.31000000006</v>
      </c>
      <c r="F34" s="229">
        <v>2650872.3738429751</v>
      </c>
      <c r="G34" s="230">
        <v>823261.34514191072</v>
      </c>
      <c r="H34" s="47">
        <v>0</v>
      </c>
      <c r="I34" s="242">
        <f t="shared" si="9"/>
        <v>2253533.333333333</v>
      </c>
      <c r="J34" s="27">
        <f>'ผลการดำเนินงาน Planfin 64'!I29</f>
        <v>2092466.5699999998</v>
      </c>
      <c r="K34" s="128">
        <f t="shared" si="6"/>
        <v>-161066.76333333319</v>
      </c>
      <c r="L34" s="268">
        <f t="shared" si="7"/>
        <v>-7.1472989083809071E-2</v>
      </c>
      <c r="M34" s="262">
        <f t="shared" si="8"/>
        <v>0.85114976000650822</v>
      </c>
    </row>
    <row r="35" spans="1:13">
      <c r="A35" s="2" t="s">
        <v>47</v>
      </c>
      <c r="B35" s="85" t="s">
        <v>48</v>
      </c>
      <c r="C35" s="3">
        <v>6006335.2699999996</v>
      </c>
      <c r="D35" s="3">
        <v>6500000</v>
      </c>
      <c r="E35" s="26">
        <f t="shared" si="5"/>
        <v>493664.73000000045</v>
      </c>
      <c r="F35" s="229">
        <v>6560063.4053264465</v>
      </c>
      <c r="G35" s="230">
        <v>6066510.264872591</v>
      </c>
      <c r="H35" s="47">
        <v>1</v>
      </c>
      <c r="I35" s="242">
        <f t="shared" si="9"/>
        <v>5958333.333333333</v>
      </c>
      <c r="J35" s="27">
        <f>'ผลการดำเนินงาน Planfin 64'!I30</f>
        <v>6861821.6900000004</v>
      </c>
      <c r="K35" s="128">
        <f t="shared" si="6"/>
        <v>903488.35666666739</v>
      </c>
      <c r="L35" s="268">
        <f t="shared" si="7"/>
        <v>0.15163440951048965</v>
      </c>
      <c r="M35" s="262">
        <f t="shared" si="8"/>
        <v>1.0556648753846154</v>
      </c>
    </row>
    <row r="36" spans="1:13">
      <c r="A36" s="2" t="s">
        <v>49</v>
      </c>
      <c r="B36" s="85" t="s">
        <v>50</v>
      </c>
      <c r="C36" s="3">
        <v>3326057.81</v>
      </c>
      <c r="D36" s="3">
        <v>3495000</v>
      </c>
      <c r="E36" s="26">
        <f t="shared" si="5"/>
        <v>168942.18999999994</v>
      </c>
      <c r="F36" s="229">
        <v>2766013.8214462814</v>
      </c>
      <c r="G36" s="230">
        <v>806517.71427604428</v>
      </c>
      <c r="H36" s="47">
        <v>1</v>
      </c>
      <c r="I36" s="242">
        <f t="shared" si="9"/>
        <v>3203750</v>
      </c>
      <c r="J36" s="27">
        <f>'ผลการดำเนินงาน Planfin 64'!I31</f>
        <v>2923340.52</v>
      </c>
      <c r="K36" s="128">
        <f t="shared" si="6"/>
        <v>-280409.48</v>
      </c>
      <c r="L36" s="268">
        <f t="shared" si="7"/>
        <v>-8.7525393679282082E-2</v>
      </c>
      <c r="M36" s="262">
        <f t="shared" si="8"/>
        <v>0.83643505579399147</v>
      </c>
    </row>
    <row r="37" spans="1:13">
      <c r="A37" s="2" t="s">
        <v>51</v>
      </c>
      <c r="B37" s="85" t="s">
        <v>52</v>
      </c>
      <c r="C37" s="3">
        <v>2693547.82</v>
      </c>
      <c r="D37" s="3">
        <v>2100000</v>
      </c>
      <c r="E37" s="26">
        <f t="shared" si="5"/>
        <v>-593547.81999999983</v>
      </c>
      <c r="F37" s="229">
        <v>4137409.2798347101</v>
      </c>
      <c r="G37" s="230">
        <v>1785960.2895629697</v>
      </c>
      <c r="H37" s="47">
        <v>0</v>
      </c>
      <c r="I37" s="242">
        <f t="shared" si="9"/>
        <v>1925000</v>
      </c>
      <c r="J37" s="27">
        <f>'ผลการดำเนินงาน Planfin 64'!I32</f>
        <v>2456862.8199999998</v>
      </c>
      <c r="K37" s="128">
        <f t="shared" si="6"/>
        <v>531862.81999999983</v>
      </c>
      <c r="L37" s="268">
        <f t="shared" si="7"/>
        <v>0.27629237402597395</v>
      </c>
      <c r="M37" s="262">
        <f t="shared" si="8"/>
        <v>1.1699346761904761</v>
      </c>
    </row>
    <row r="38" spans="1:13">
      <c r="A38" s="2" t="s">
        <v>53</v>
      </c>
      <c r="B38" s="85" t="s">
        <v>54</v>
      </c>
      <c r="C38" s="3">
        <v>7016349.21</v>
      </c>
      <c r="D38" s="3">
        <v>7168786.2999999998</v>
      </c>
      <c r="E38" s="26">
        <f t="shared" si="5"/>
        <v>152437.08999999985</v>
      </c>
      <c r="F38" s="229">
        <v>7528575.6254545478</v>
      </c>
      <c r="G38" s="230">
        <v>3082530.366418344</v>
      </c>
      <c r="H38" s="47">
        <v>0</v>
      </c>
      <c r="I38" s="242">
        <f t="shared" si="9"/>
        <v>6571387.4416666664</v>
      </c>
      <c r="J38" s="27">
        <f>'ผลการดำเนินงาน Planfin 64'!I33</f>
        <v>6274702.8000000007</v>
      </c>
      <c r="K38" s="128">
        <f t="shared" si="6"/>
        <v>-296684.64166666567</v>
      </c>
      <c r="L38" s="268">
        <f t="shared" si="7"/>
        <v>-4.5147945437747486E-2</v>
      </c>
      <c r="M38" s="262">
        <f t="shared" si="8"/>
        <v>0.87528105001539813</v>
      </c>
    </row>
    <row r="39" spans="1:13">
      <c r="A39" s="2" t="s">
        <v>55</v>
      </c>
      <c r="B39" s="85" t="s">
        <v>56</v>
      </c>
      <c r="C39" s="3">
        <v>596723.74</v>
      </c>
      <c r="D39" s="3">
        <v>600000</v>
      </c>
      <c r="E39" s="26">
        <f t="shared" si="5"/>
        <v>3276.2600000000093</v>
      </c>
      <c r="F39" s="229">
        <v>357087.83950413199</v>
      </c>
      <c r="G39" s="230">
        <v>563546.0624049264</v>
      </c>
      <c r="H39" s="47">
        <v>1</v>
      </c>
      <c r="I39" s="242">
        <f t="shared" si="9"/>
        <v>550000</v>
      </c>
      <c r="J39" s="27">
        <f>'ผลการดำเนินงาน Planfin 64'!I34</f>
        <v>44068.39</v>
      </c>
      <c r="K39" s="128">
        <f t="shared" si="6"/>
        <v>-505931.61</v>
      </c>
      <c r="L39" s="268">
        <f t="shared" si="7"/>
        <v>-0.9198756545454545</v>
      </c>
      <c r="M39" s="262">
        <f t="shared" si="8"/>
        <v>7.3447316666666665E-2</v>
      </c>
    </row>
    <row r="40" spans="1:13" s="9" customFormat="1">
      <c r="A40" s="142" t="s">
        <v>57</v>
      </c>
      <c r="B40" s="143" t="s">
        <v>58</v>
      </c>
      <c r="C40" s="3">
        <v>8393257.6500000004</v>
      </c>
      <c r="D40" s="3">
        <v>8430000</v>
      </c>
      <c r="E40" s="26">
        <f>D40-C40</f>
        <v>36742.349999999627</v>
      </c>
      <c r="F40" s="229">
        <v>13525906.961256191</v>
      </c>
      <c r="G40" s="230">
        <v>8647203.5976393316</v>
      </c>
      <c r="H40" s="47">
        <v>0</v>
      </c>
      <c r="I40" s="242">
        <f t="shared" si="9"/>
        <v>7727500</v>
      </c>
      <c r="J40" s="27">
        <f>'ผลการดำเนินงาน Planfin 64'!I35</f>
        <v>9307624.7599999998</v>
      </c>
      <c r="K40" s="128">
        <f t="shared" si="6"/>
        <v>1580124.7599999998</v>
      </c>
      <c r="L40" s="268">
        <f t="shared" si="7"/>
        <v>0.20448071950824973</v>
      </c>
      <c r="M40" s="262">
        <f t="shared" si="8"/>
        <v>1.1041073262158956</v>
      </c>
    </row>
    <row r="41" spans="1:13">
      <c r="A41" s="2" t="s">
        <v>194</v>
      </c>
      <c r="B41" s="145" t="s">
        <v>195</v>
      </c>
      <c r="C41" s="3">
        <v>0</v>
      </c>
      <c r="D41" s="6">
        <v>0</v>
      </c>
      <c r="E41" s="26">
        <f t="shared" si="5"/>
        <v>0</v>
      </c>
      <c r="F41" s="229">
        <v>43.801652892561982</v>
      </c>
      <c r="G41" s="230">
        <v>643.82061907089076</v>
      </c>
      <c r="H41" s="47">
        <v>0</v>
      </c>
      <c r="I41" s="242">
        <f t="shared" si="9"/>
        <v>0</v>
      </c>
      <c r="J41" s="27">
        <f>'ผลการดำเนินงาน Planfin 64'!I36</f>
        <v>0</v>
      </c>
      <c r="K41" s="128">
        <f t="shared" si="6"/>
        <v>0</v>
      </c>
      <c r="L41" s="268" t="e">
        <f t="shared" si="7"/>
        <v>#DIV/0!</v>
      </c>
      <c r="M41" s="262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106696163.21999998</v>
      </c>
      <c r="D42" s="5">
        <f>SUM(D27:D41)</f>
        <v>108214226.3</v>
      </c>
      <c r="E42" s="28">
        <f t="shared" si="5"/>
        <v>1518063.0800000131</v>
      </c>
      <c r="F42" s="231">
        <v>130256139.299062</v>
      </c>
      <c r="G42" s="232">
        <v>49144540.327033103</v>
      </c>
      <c r="H42" s="48">
        <v>0</v>
      </c>
      <c r="I42" s="5">
        <f>SUM(I27:I41)</f>
        <v>99196374.108333319</v>
      </c>
      <c r="J42" s="31">
        <f>'ผลการดำเนินงาน Planfin 64'!I37</f>
        <v>101611977.44999997</v>
      </c>
      <c r="K42" s="29">
        <f t="shared" si="6"/>
        <v>2415603.3416666538</v>
      </c>
      <c r="L42" s="272">
        <f t="shared" si="7"/>
        <v>2.4351730225830131E-2</v>
      </c>
      <c r="M42" s="263">
        <f t="shared" si="8"/>
        <v>0.93898908604034415</v>
      </c>
    </row>
    <row r="43" spans="1:13" s="9" customFormat="1" ht="25.5">
      <c r="A43" s="84" t="s">
        <v>189</v>
      </c>
      <c r="B43" s="77" t="s">
        <v>156</v>
      </c>
      <c r="C43" s="78">
        <f>C42-C38</f>
        <v>99679814.00999999</v>
      </c>
      <c r="D43" s="78">
        <f>D42-D38</f>
        <v>101045440</v>
      </c>
      <c r="E43" s="79">
        <f>D43-C43</f>
        <v>1365625.9900000095</v>
      </c>
      <c r="F43" s="80"/>
      <c r="G43" s="81"/>
      <c r="H43" s="82"/>
      <c r="I43" s="78">
        <f>I42-I38</f>
        <v>92624986.666666657</v>
      </c>
      <c r="J43" s="83">
        <f>'ผลการดำเนินงาน Planfin 64'!I38</f>
        <v>95337274.649999976</v>
      </c>
      <c r="K43" s="129">
        <f t="shared" si="6"/>
        <v>2712287.9833333194</v>
      </c>
      <c r="L43" s="273">
        <f t="shared" si="7"/>
        <v>2.9282465573724093E-2</v>
      </c>
      <c r="M43" s="264">
        <f t="shared" si="8"/>
        <v>0.94350892677591369</v>
      </c>
    </row>
    <row r="44" spans="1:13" s="149" customFormat="1" ht="25.5">
      <c r="A44" s="188"/>
      <c r="B44" s="183" t="s">
        <v>218</v>
      </c>
      <c r="C44" s="189">
        <f>C43-C41</f>
        <v>99679814.00999999</v>
      </c>
      <c r="D44" s="189">
        <f>D43-D41</f>
        <v>101045440</v>
      </c>
      <c r="E44" s="190">
        <f>D44-C44</f>
        <v>1365625.9900000095</v>
      </c>
      <c r="F44" s="190"/>
      <c r="G44" s="191"/>
      <c r="H44" s="190"/>
      <c r="I44" s="189">
        <f>I43-I41</f>
        <v>92624986.666666657</v>
      </c>
      <c r="J44" s="189">
        <f>J43-J41</f>
        <v>95337274.649999976</v>
      </c>
      <c r="K44" s="258">
        <f t="shared" si="6"/>
        <v>2712287.9833333194</v>
      </c>
      <c r="L44" s="274">
        <f t="shared" si="7"/>
        <v>2.9282465573724093E-2</v>
      </c>
      <c r="M44" s="275">
        <f t="shared" si="8"/>
        <v>0.94350892677591369</v>
      </c>
    </row>
    <row r="45" spans="1:13">
      <c r="A45" s="484"/>
      <c r="B45" s="485"/>
      <c r="C45" s="485"/>
      <c r="D45" s="485"/>
      <c r="E45" s="485"/>
      <c r="F45" s="485"/>
      <c r="G45" s="485"/>
      <c r="H45" s="485"/>
      <c r="I45" s="485"/>
      <c r="J45" s="485"/>
      <c r="K45" s="485"/>
      <c r="L45" s="485"/>
      <c r="M45" s="486"/>
    </row>
    <row r="46" spans="1:13" s="9" customFormat="1">
      <c r="A46" s="140" t="s">
        <v>61</v>
      </c>
      <c r="B46" s="192" t="s">
        <v>62</v>
      </c>
      <c r="C46" s="5">
        <f t="shared" ref="C46:D48" si="10">C23-C42</f>
        <v>-1187033.3499999791</v>
      </c>
      <c r="D46" s="5">
        <f t="shared" si="10"/>
        <v>34037137.149999991</v>
      </c>
      <c r="E46" s="28">
        <f t="shared" ref="E46:E48" si="11">D46-C46</f>
        <v>35224170.49999997</v>
      </c>
      <c r="F46" s="193"/>
      <c r="G46" s="194"/>
      <c r="H46" s="195"/>
      <c r="I46" s="5">
        <f t="shared" ref="I46:J48" si="12">I23-I42</f>
        <v>31200709.054166675</v>
      </c>
      <c r="J46" s="5">
        <f t="shared" si="12"/>
        <v>10066723.700000018</v>
      </c>
      <c r="K46" s="28">
        <f>J46-I46</f>
        <v>-21133985.354166657</v>
      </c>
      <c r="L46" s="272">
        <f t="shared" ref="L46:L48" si="13">K46/I46</f>
        <v>-0.67735593179874654</v>
      </c>
      <c r="M46" s="263">
        <f t="shared" ref="M46:M48" si="14">(J46/D46)</f>
        <v>0.29575706251781581</v>
      </c>
    </row>
    <row r="47" spans="1:13" s="95" customFormat="1">
      <c r="A47" s="196" t="s">
        <v>63</v>
      </c>
      <c r="B47" s="197" t="s">
        <v>65</v>
      </c>
      <c r="C47" s="198">
        <f t="shared" si="10"/>
        <v>3769447.6400000155</v>
      </c>
      <c r="D47" s="198">
        <f t="shared" si="10"/>
        <v>6689599.9999999851</v>
      </c>
      <c r="E47" s="199">
        <f t="shared" si="11"/>
        <v>2920152.3599999696</v>
      </c>
      <c r="F47" s="200"/>
      <c r="G47" s="201"/>
      <c r="H47" s="202"/>
      <c r="I47" s="198">
        <f>I24-I43</f>
        <v>6132133.3333333433</v>
      </c>
      <c r="J47" s="198">
        <f t="shared" si="12"/>
        <v>14318703.050000012</v>
      </c>
      <c r="K47" s="199">
        <f t="shared" ref="K47" si="15">J47-I47</f>
        <v>8186569.7166666687</v>
      </c>
      <c r="L47" s="276">
        <f t="shared" si="13"/>
        <v>1.3350280027614081</v>
      </c>
      <c r="M47" s="277">
        <f t="shared" si="14"/>
        <v>2.1404423358646323</v>
      </c>
    </row>
    <row r="48" spans="1:13" s="9" customFormat="1" ht="27.75" customHeight="1">
      <c r="A48" s="182" t="s">
        <v>64</v>
      </c>
      <c r="B48" s="203" t="s">
        <v>219</v>
      </c>
      <c r="C48" s="204">
        <f>C25-C44</f>
        <v>3769447.6400000155</v>
      </c>
      <c r="D48" s="204">
        <f t="shared" si="10"/>
        <v>6689599.9999999851</v>
      </c>
      <c r="E48" s="205">
        <f t="shared" si="11"/>
        <v>2920152.3599999696</v>
      </c>
      <c r="F48" s="206"/>
      <c r="G48" s="206"/>
      <c r="H48" s="206"/>
      <c r="I48" s="204">
        <f>I25-I44</f>
        <v>6132133.3333333433</v>
      </c>
      <c r="J48" s="204">
        <f t="shared" si="12"/>
        <v>14318703.050000012</v>
      </c>
      <c r="K48" s="205">
        <f>J48-I48</f>
        <v>8186569.7166666687</v>
      </c>
      <c r="L48" s="278">
        <f t="shared" si="13"/>
        <v>1.3350280027614081</v>
      </c>
      <c r="M48" s="279">
        <f t="shared" si="14"/>
        <v>2.1404423358646323</v>
      </c>
    </row>
    <row r="49" spans="1:13" s="9" customFormat="1">
      <c r="A49" s="2"/>
      <c r="B49" s="148" t="s">
        <v>66</v>
      </c>
      <c r="C49" s="207" t="str">
        <f>IF(D49&gt;0,"แผนเกินดุล",IF(D49=0,"สมดุล","ขาดดุล"))</f>
        <v>แผนเกินดุล</v>
      </c>
      <c r="D49" s="208">
        <f>IF(D48&lt;=0,0,ROUNDUP((D48*20%),2))</f>
        <v>1337920</v>
      </c>
      <c r="E49" s="51"/>
      <c r="H49" s="52"/>
      <c r="J49" s="52"/>
      <c r="K49" s="121"/>
      <c r="L49" s="121"/>
      <c r="M49" s="121"/>
    </row>
    <row r="50" spans="1:13" s="9" customFormat="1">
      <c r="A50" s="2"/>
      <c r="B50" s="148" t="s">
        <v>67</v>
      </c>
      <c r="C50" s="207" t="str">
        <f>IF(D50&gt;=0,"ไม่เกิน","เกิน")</f>
        <v>ไม่เกิน</v>
      </c>
      <c r="D50" s="207">
        <f>IF(D48&lt;0,0-(C118+C121),((D48*20%)-(C118+C121)))</f>
        <v>62813.43999999715</v>
      </c>
      <c r="E50" s="51"/>
      <c r="H50" s="52"/>
      <c r="J50" s="52"/>
      <c r="K50" s="121"/>
      <c r="L50" s="121"/>
      <c r="M50" s="121"/>
    </row>
    <row r="51" spans="1:13">
      <c r="A51" s="2" t="s">
        <v>68</v>
      </c>
      <c r="B51" s="148" t="s">
        <v>227</v>
      </c>
      <c r="C51" s="3">
        <v>28612093.68</v>
      </c>
      <c r="D51" s="3">
        <f>C51</f>
        <v>28612093.68</v>
      </c>
      <c r="E51" s="51"/>
    </row>
    <row r="52" spans="1:13">
      <c r="A52" s="2" t="s">
        <v>69</v>
      </c>
      <c r="B52" s="148" t="s">
        <v>228</v>
      </c>
      <c r="C52" s="3">
        <v>33345598.199999999</v>
      </c>
      <c r="D52" s="3">
        <f>C52</f>
        <v>33345598.199999999</v>
      </c>
      <c r="E52" s="51"/>
    </row>
    <row r="53" spans="1:13">
      <c r="A53" s="2" t="s">
        <v>70</v>
      </c>
      <c r="B53" s="148" t="s">
        <v>229</v>
      </c>
      <c r="C53" s="7">
        <v>-14406904.870000001</v>
      </c>
      <c r="D53" s="7">
        <f>C53</f>
        <v>-14406904.870000001</v>
      </c>
      <c r="E53" s="51"/>
    </row>
    <row r="54" spans="1:13">
      <c r="A54" s="2" t="s">
        <v>208</v>
      </c>
      <c r="B54" s="153" t="s">
        <v>230</v>
      </c>
      <c r="C54" s="3">
        <v>18938693.329999998</v>
      </c>
      <c r="D54" s="3">
        <f t="shared" ref="D54" si="16">C54</f>
        <v>18938693.329999998</v>
      </c>
      <c r="E54" s="51"/>
      <c r="G54" s="1"/>
      <c r="H54" s="33"/>
    </row>
    <row r="55" spans="1:13">
      <c r="A55" s="9" t="s">
        <v>154</v>
      </c>
      <c r="B55" s="8"/>
      <c r="G55" s="1"/>
      <c r="H55" s="33"/>
    </row>
    <row r="56" spans="1:13">
      <c r="A56" s="491" t="s">
        <v>1882</v>
      </c>
      <c r="B56" s="491"/>
      <c r="C56" s="491"/>
      <c r="G56" s="1"/>
      <c r="H56" s="33"/>
    </row>
    <row r="57" spans="1:13">
      <c r="A57" s="9"/>
      <c r="B57" s="8"/>
      <c r="G57" s="1"/>
      <c r="H57" s="33"/>
    </row>
    <row r="58" spans="1:13">
      <c r="A58" s="9"/>
      <c r="B58" s="8"/>
      <c r="G58" s="1"/>
      <c r="H58" s="33"/>
    </row>
    <row r="59" spans="1:13">
      <c r="A59" s="9"/>
      <c r="B59" s="8"/>
      <c r="G59" s="1"/>
      <c r="H59" s="33"/>
    </row>
    <row r="60" spans="1:13">
      <c r="A60" s="9"/>
      <c r="B60" s="8"/>
      <c r="G60" s="1"/>
      <c r="H60" s="33"/>
    </row>
    <row r="61" spans="1:13">
      <c r="A61" s="9"/>
      <c r="B61" s="8"/>
      <c r="G61" s="1"/>
      <c r="H61" s="33"/>
    </row>
    <row r="62" spans="1:13">
      <c r="A62" s="9"/>
      <c r="B62" s="8"/>
      <c r="G62" s="1"/>
      <c r="H62" s="33"/>
    </row>
    <row r="63" spans="1:13">
      <c r="A63" s="9"/>
      <c r="B63" s="8"/>
      <c r="G63" s="1"/>
      <c r="H63" s="33"/>
    </row>
    <row r="64" spans="1:13" s="9" customFormat="1">
      <c r="B64" s="53"/>
      <c r="K64" s="121"/>
      <c r="L64" s="121"/>
      <c r="M64" s="121"/>
    </row>
    <row r="65" spans="1:15" s="9" customFormat="1">
      <c r="A65" s="1"/>
      <c r="B65" s="479" t="s">
        <v>71</v>
      </c>
      <c r="C65" s="480"/>
      <c r="D65" s="480"/>
      <c r="E65" s="480"/>
      <c r="I65" s="121"/>
      <c r="K65" s="121"/>
      <c r="L65" s="249"/>
      <c r="M65" s="248"/>
      <c r="O65" s="253"/>
    </row>
    <row r="66" spans="1:15" s="9" customFormat="1">
      <c r="A66" s="1"/>
      <c r="B66" s="154" t="s">
        <v>2</v>
      </c>
      <c r="C66" s="10" t="s">
        <v>226</v>
      </c>
      <c r="D66" s="45"/>
      <c r="E66" s="45"/>
      <c r="I66" s="121"/>
      <c r="K66" s="121"/>
      <c r="L66" s="249"/>
      <c r="M66" s="248"/>
      <c r="O66" s="253"/>
    </row>
    <row r="67" spans="1:15" s="9" customFormat="1">
      <c r="A67" s="1"/>
      <c r="B67" s="298" t="s">
        <v>72</v>
      </c>
      <c r="C67" s="169">
        <v>10599540</v>
      </c>
      <c r="D67" s="45"/>
      <c r="E67" s="45"/>
      <c r="I67" s="121"/>
      <c r="K67" s="121"/>
      <c r="L67" s="249"/>
      <c r="M67" s="248"/>
      <c r="O67" s="253"/>
    </row>
    <row r="68" spans="1:15" s="9" customFormat="1" ht="25.5">
      <c r="A68" s="1"/>
      <c r="B68" s="298" t="s">
        <v>73</v>
      </c>
      <c r="C68" s="169">
        <v>3210888.57</v>
      </c>
      <c r="D68" s="45"/>
      <c r="E68" s="45"/>
      <c r="I68" s="121"/>
      <c r="K68" s="121"/>
      <c r="L68" s="249"/>
      <c r="M68" s="248"/>
      <c r="O68" s="253"/>
    </row>
    <row r="69" spans="1:15" s="9" customFormat="1">
      <c r="A69" s="1"/>
      <c r="B69" s="298" t="s">
        <v>74</v>
      </c>
      <c r="C69" s="169">
        <v>3263200</v>
      </c>
      <c r="D69" s="45"/>
      <c r="E69" s="45"/>
      <c r="I69" s="121"/>
      <c r="K69" s="121"/>
      <c r="L69" s="249"/>
      <c r="M69" s="248"/>
      <c r="O69" s="253"/>
    </row>
    <row r="70" spans="1:15" s="9" customFormat="1">
      <c r="A70" s="1"/>
      <c r="B70" s="155" t="s">
        <v>160</v>
      </c>
      <c r="C70" s="87">
        <f>SUM(C67:C69)</f>
        <v>17073628.57</v>
      </c>
      <c r="D70" s="45"/>
      <c r="E70" s="45"/>
      <c r="I70" s="121"/>
      <c r="K70" s="121"/>
      <c r="L70" s="249"/>
      <c r="M70" s="248"/>
      <c r="O70" s="253"/>
    </row>
    <row r="71" spans="1:15" s="9" customFormat="1">
      <c r="A71" s="1"/>
      <c r="B71" s="156"/>
      <c r="C71" s="91"/>
      <c r="D71" s="45"/>
      <c r="E71" s="45"/>
      <c r="I71" s="121"/>
      <c r="K71" s="121"/>
      <c r="L71" s="249"/>
      <c r="M71" s="248"/>
      <c r="O71" s="253"/>
    </row>
    <row r="72" spans="1:15" s="9" customFormat="1">
      <c r="A72" s="1"/>
      <c r="B72" s="156"/>
      <c r="C72" s="91"/>
      <c r="D72" s="45"/>
      <c r="E72" s="45"/>
      <c r="I72" s="121"/>
      <c r="K72" s="121"/>
      <c r="L72" s="249"/>
      <c r="M72" s="248"/>
      <c r="O72" s="253"/>
    </row>
    <row r="73" spans="1:15" s="9" customFormat="1">
      <c r="A73" s="1"/>
      <c r="B73" s="470" t="s">
        <v>75</v>
      </c>
      <c r="C73" s="471"/>
      <c r="D73" s="471"/>
      <c r="E73" s="471"/>
      <c r="I73" s="121"/>
      <c r="K73" s="121"/>
      <c r="L73" s="249"/>
      <c r="M73" s="248"/>
      <c r="O73" s="253"/>
    </row>
    <row r="74" spans="1:15" s="9" customFormat="1">
      <c r="A74" s="1"/>
      <c r="B74" s="154" t="s">
        <v>2</v>
      </c>
      <c r="C74" s="10" t="s">
        <v>226</v>
      </c>
      <c r="D74" s="45"/>
      <c r="E74" s="45"/>
      <c r="I74" s="121"/>
      <c r="K74" s="121"/>
      <c r="L74" s="249"/>
      <c r="M74" s="248"/>
      <c r="O74" s="253"/>
    </row>
    <row r="75" spans="1:15" s="9" customFormat="1">
      <c r="A75" s="1"/>
      <c r="B75" s="298" t="s">
        <v>76</v>
      </c>
      <c r="C75" s="169">
        <v>360000</v>
      </c>
      <c r="D75" s="45"/>
      <c r="E75" s="45"/>
      <c r="I75" s="121"/>
      <c r="K75" s="121"/>
      <c r="L75" s="249"/>
      <c r="M75" s="248"/>
      <c r="O75" s="253"/>
    </row>
    <row r="76" spans="1:15" s="9" customFormat="1">
      <c r="A76" s="1"/>
      <c r="B76" s="298" t="s">
        <v>77</v>
      </c>
      <c r="C76" s="169">
        <v>10000</v>
      </c>
      <c r="D76" s="45"/>
      <c r="E76" s="45"/>
      <c r="I76" s="121"/>
      <c r="K76" s="121"/>
      <c r="L76" s="249"/>
      <c r="M76" s="248"/>
      <c r="O76" s="253"/>
    </row>
    <row r="77" spans="1:15" s="9" customFormat="1">
      <c r="A77" s="1"/>
      <c r="B77" s="298" t="s">
        <v>78</v>
      </c>
      <c r="C77" s="169">
        <v>420000</v>
      </c>
      <c r="D77" s="45"/>
      <c r="E77" s="45"/>
      <c r="I77" s="121"/>
      <c r="K77" s="121"/>
      <c r="L77" s="249"/>
      <c r="M77" s="248"/>
      <c r="O77" s="253"/>
    </row>
    <row r="78" spans="1:15" s="9" customFormat="1">
      <c r="A78" s="1"/>
      <c r="B78" s="298" t="s">
        <v>79</v>
      </c>
      <c r="C78" s="169">
        <v>80000</v>
      </c>
      <c r="D78" s="45"/>
      <c r="E78" s="45"/>
      <c r="I78" s="121"/>
      <c r="K78" s="121"/>
      <c r="L78" s="249"/>
      <c r="M78" s="248"/>
      <c r="O78" s="253"/>
    </row>
    <row r="79" spans="1:15" s="9" customFormat="1">
      <c r="A79" s="1"/>
      <c r="B79" s="298" t="s">
        <v>80</v>
      </c>
      <c r="C79" s="169">
        <v>40000</v>
      </c>
      <c r="D79" s="45"/>
      <c r="E79" s="45"/>
      <c r="I79" s="121"/>
      <c r="K79" s="121"/>
      <c r="L79" s="249"/>
      <c r="M79" s="248"/>
      <c r="O79" s="253"/>
    </row>
    <row r="80" spans="1:15" s="9" customFormat="1">
      <c r="A80" s="1"/>
      <c r="B80" s="298" t="s">
        <v>81</v>
      </c>
      <c r="C80" s="169">
        <v>500000</v>
      </c>
      <c r="D80" s="45"/>
      <c r="E80" s="45"/>
      <c r="I80" s="121"/>
      <c r="K80" s="121"/>
      <c r="L80" s="249"/>
      <c r="M80" s="248"/>
      <c r="O80" s="253"/>
    </row>
    <row r="81" spans="1:15" s="9" customFormat="1">
      <c r="A81" s="1"/>
      <c r="B81" s="298" t="s">
        <v>82</v>
      </c>
      <c r="C81" s="169">
        <v>250000</v>
      </c>
      <c r="D81" s="45"/>
      <c r="E81" s="45"/>
      <c r="I81" s="121"/>
      <c r="K81" s="121"/>
      <c r="L81" s="249"/>
      <c r="M81" s="248"/>
      <c r="O81" s="253"/>
    </row>
    <row r="82" spans="1:15" s="9" customFormat="1">
      <c r="A82" s="1"/>
      <c r="B82" s="298" t="s">
        <v>83</v>
      </c>
      <c r="C82" s="170">
        <v>0</v>
      </c>
      <c r="D82" s="45"/>
      <c r="E82" s="45"/>
      <c r="I82" s="121"/>
      <c r="K82" s="121"/>
      <c r="L82" s="249"/>
      <c r="M82" s="248"/>
      <c r="O82" s="253"/>
    </row>
    <row r="83" spans="1:15" s="9" customFormat="1">
      <c r="A83" s="1"/>
      <c r="B83" s="298" t="s">
        <v>84</v>
      </c>
      <c r="C83" s="169">
        <v>30000</v>
      </c>
      <c r="D83" s="45"/>
      <c r="E83" s="45"/>
      <c r="I83" s="121"/>
      <c r="K83" s="121"/>
      <c r="L83" s="249"/>
      <c r="M83" s="248"/>
      <c r="O83" s="253"/>
    </row>
    <row r="84" spans="1:15" s="9" customFormat="1">
      <c r="A84" s="1"/>
      <c r="B84" s="298" t="s">
        <v>85</v>
      </c>
      <c r="C84" s="169">
        <v>60000</v>
      </c>
      <c r="D84" s="45"/>
      <c r="E84" s="45"/>
      <c r="I84" s="121"/>
      <c r="K84" s="121"/>
      <c r="L84" s="249"/>
      <c r="M84" s="248"/>
      <c r="O84" s="253"/>
    </row>
    <row r="85" spans="1:15" s="9" customFormat="1">
      <c r="A85" s="1"/>
      <c r="B85" s="298" t="s">
        <v>86</v>
      </c>
      <c r="C85" s="169">
        <v>50000</v>
      </c>
      <c r="D85" s="45"/>
      <c r="E85" s="45"/>
      <c r="I85" s="121"/>
      <c r="K85" s="121"/>
      <c r="L85" s="249"/>
      <c r="M85" s="248"/>
      <c r="O85" s="253"/>
    </row>
    <row r="86" spans="1:15" s="9" customFormat="1">
      <c r="A86" s="1"/>
      <c r="B86" s="298" t="s">
        <v>186</v>
      </c>
      <c r="C86" s="169">
        <v>100000</v>
      </c>
      <c r="D86" s="45"/>
      <c r="E86" s="45"/>
      <c r="I86" s="121"/>
      <c r="K86" s="121"/>
      <c r="L86" s="249"/>
      <c r="M86" s="248"/>
      <c r="O86" s="253"/>
    </row>
    <row r="87" spans="1:15" s="9" customFormat="1">
      <c r="A87" s="1"/>
      <c r="B87" s="155" t="s">
        <v>160</v>
      </c>
      <c r="C87" s="157">
        <f>SUM(C75:C86)</f>
        <v>1900000</v>
      </c>
      <c r="D87" s="45"/>
      <c r="E87" s="45"/>
      <c r="I87" s="121"/>
      <c r="K87" s="121"/>
      <c r="L87" s="249"/>
      <c r="M87" s="248"/>
      <c r="O87" s="253"/>
    </row>
    <row r="88" spans="1:15" s="9" customFormat="1">
      <c r="A88" s="1"/>
      <c r="B88" s="156"/>
      <c r="C88" s="158"/>
      <c r="D88" s="45"/>
      <c r="E88" s="45"/>
      <c r="I88" s="121"/>
      <c r="K88" s="121"/>
      <c r="L88" s="249"/>
      <c r="M88" s="248"/>
      <c r="O88" s="253"/>
    </row>
    <row r="89" spans="1:15" s="9" customFormat="1">
      <c r="A89" s="1"/>
      <c r="B89" s="159"/>
      <c r="C89" s="45"/>
      <c r="D89" s="45"/>
      <c r="E89" s="45"/>
      <c r="I89" s="121"/>
      <c r="K89" s="121"/>
      <c r="L89" s="249"/>
      <c r="M89" s="248"/>
      <c r="O89" s="253"/>
    </row>
    <row r="90" spans="1:15" s="9" customFormat="1">
      <c r="A90" s="1"/>
      <c r="B90" s="470" t="s">
        <v>87</v>
      </c>
      <c r="C90" s="471"/>
      <c r="D90" s="471"/>
      <c r="E90" s="471"/>
      <c r="I90" s="121"/>
      <c r="K90" s="121"/>
      <c r="L90" s="249"/>
      <c r="M90" s="248"/>
      <c r="O90" s="253"/>
    </row>
    <row r="91" spans="1:15" s="9" customFormat="1">
      <c r="A91" s="1"/>
      <c r="B91" s="154" t="s">
        <v>2</v>
      </c>
      <c r="C91" s="154" t="s">
        <v>88</v>
      </c>
      <c r="D91" s="45"/>
      <c r="E91" s="45"/>
      <c r="I91" s="121"/>
      <c r="K91" s="121"/>
      <c r="L91" s="249"/>
      <c r="M91" s="248"/>
      <c r="O91" s="253"/>
    </row>
    <row r="92" spans="1:15" s="9" customFormat="1">
      <c r="A92" s="1"/>
      <c r="B92" s="469" t="s">
        <v>231</v>
      </c>
      <c r="C92" s="469"/>
      <c r="D92" s="160"/>
      <c r="E92" s="45"/>
      <c r="I92" s="121"/>
      <c r="K92" s="121"/>
      <c r="L92" s="249"/>
      <c r="M92" s="248"/>
      <c r="O92" s="253"/>
    </row>
    <row r="93" spans="1:15" s="9" customFormat="1">
      <c r="A93" s="1"/>
      <c r="B93" s="297" t="s">
        <v>232</v>
      </c>
      <c r="C93" s="5">
        <f>SUM(C94:C101)</f>
        <v>19858289.050000004</v>
      </c>
      <c r="D93" s="45"/>
      <c r="E93" s="45"/>
      <c r="I93" s="121"/>
      <c r="K93" s="121"/>
      <c r="L93" s="249"/>
      <c r="M93" s="248"/>
      <c r="O93" s="253"/>
    </row>
    <row r="94" spans="1:15" s="9" customFormat="1">
      <c r="A94" s="1"/>
      <c r="B94" s="297" t="s">
        <v>89</v>
      </c>
      <c r="C94" s="169">
        <v>9976955.5800000001</v>
      </c>
      <c r="D94" s="45"/>
      <c r="E94" s="45"/>
      <c r="I94" s="121"/>
      <c r="K94" s="121"/>
      <c r="L94" s="249"/>
      <c r="M94" s="248"/>
      <c r="O94" s="253"/>
    </row>
    <row r="95" spans="1:15" s="9" customFormat="1">
      <c r="A95" s="1"/>
      <c r="B95" s="297" t="s">
        <v>90</v>
      </c>
      <c r="C95" s="169">
        <v>2922179.59</v>
      </c>
      <c r="D95" s="45"/>
      <c r="E95" s="45"/>
      <c r="I95" s="121"/>
      <c r="K95" s="121"/>
      <c r="L95" s="249"/>
      <c r="M95" s="248"/>
      <c r="O95" s="253"/>
    </row>
    <row r="96" spans="1:15" s="9" customFormat="1">
      <c r="A96" s="1"/>
      <c r="B96" s="297" t="s">
        <v>91</v>
      </c>
      <c r="C96" s="169">
        <v>2396612.4</v>
      </c>
      <c r="D96" s="45"/>
      <c r="E96" s="45"/>
      <c r="I96" s="121"/>
      <c r="K96" s="121"/>
      <c r="L96" s="249"/>
      <c r="M96" s="248"/>
      <c r="O96" s="253"/>
    </row>
    <row r="97" spans="1:15" s="9" customFormat="1">
      <c r="A97" s="1"/>
      <c r="B97" s="297" t="s">
        <v>92</v>
      </c>
      <c r="C97" s="169">
        <v>1366737.74</v>
      </c>
      <c r="D97" s="45"/>
      <c r="E97" s="45"/>
      <c r="I97" s="121"/>
      <c r="K97" s="121"/>
      <c r="L97" s="249"/>
      <c r="M97" s="248"/>
      <c r="O97" s="253"/>
    </row>
    <row r="98" spans="1:15" s="9" customFormat="1">
      <c r="A98" s="1"/>
      <c r="B98" s="297" t="s">
        <v>93</v>
      </c>
      <c r="C98" s="169">
        <v>1565900.7</v>
      </c>
      <c r="D98" s="45"/>
      <c r="E98" s="45"/>
      <c r="I98" s="121"/>
      <c r="K98" s="121"/>
      <c r="L98" s="249"/>
      <c r="M98" s="248"/>
      <c r="O98" s="253"/>
    </row>
    <row r="99" spans="1:15" s="9" customFormat="1">
      <c r="A99" s="1"/>
      <c r="B99" s="297" t="s">
        <v>94</v>
      </c>
      <c r="C99" s="169">
        <v>199220</v>
      </c>
      <c r="D99" s="45"/>
      <c r="E99" s="45"/>
      <c r="I99" s="121"/>
      <c r="K99" s="121"/>
      <c r="L99" s="249"/>
      <c r="M99" s="248"/>
      <c r="O99" s="253"/>
    </row>
    <row r="100" spans="1:15" s="9" customFormat="1">
      <c r="A100" s="1"/>
      <c r="B100" s="297" t="s">
        <v>95</v>
      </c>
      <c r="C100" s="169">
        <v>409262.44</v>
      </c>
      <c r="D100" s="45"/>
      <c r="E100" s="45"/>
      <c r="I100" s="121"/>
      <c r="K100" s="121"/>
      <c r="L100" s="249"/>
      <c r="M100" s="248"/>
      <c r="O100" s="253"/>
    </row>
    <row r="101" spans="1:15" s="9" customFormat="1">
      <c r="A101" s="1"/>
      <c r="B101" s="297" t="s">
        <v>96</v>
      </c>
      <c r="C101" s="169">
        <v>1021420.6</v>
      </c>
      <c r="D101" s="45"/>
      <c r="E101" s="45"/>
      <c r="I101" s="121"/>
      <c r="K101" s="121"/>
      <c r="L101" s="249"/>
      <c r="M101" s="248"/>
      <c r="O101" s="253"/>
    </row>
    <row r="102" spans="1:15" s="9" customFormat="1">
      <c r="A102" s="1"/>
      <c r="B102" s="161"/>
      <c r="C102" s="50"/>
      <c r="D102" s="45"/>
      <c r="E102" s="45"/>
      <c r="I102" s="121"/>
      <c r="K102" s="121"/>
      <c r="L102" s="249"/>
      <c r="M102" s="248"/>
      <c r="O102" s="253"/>
    </row>
    <row r="103" spans="1:15" s="9" customFormat="1">
      <c r="A103" s="1"/>
      <c r="B103" s="159"/>
      <c r="C103" s="45"/>
      <c r="D103" s="45"/>
      <c r="E103" s="45"/>
      <c r="I103" s="121"/>
      <c r="K103" s="121"/>
      <c r="L103" s="249"/>
      <c r="M103" s="248"/>
      <c r="O103" s="253"/>
    </row>
    <row r="104" spans="1:15" s="9" customFormat="1">
      <c r="A104" s="1"/>
      <c r="B104" s="470" t="s">
        <v>97</v>
      </c>
      <c r="C104" s="471"/>
      <c r="D104" s="471"/>
      <c r="E104" s="471"/>
      <c r="I104" s="121"/>
      <c r="K104" s="121"/>
      <c r="L104" s="249"/>
      <c r="M104" s="248"/>
      <c r="O104" s="253"/>
    </row>
    <row r="105" spans="1:15" s="9" customFormat="1">
      <c r="A105" s="1"/>
      <c r="B105" s="154" t="s">
        <v>2</v>
      </c>
      <c r="C105" s="154" t="s">
        <v>88</v>
      </c>
      <c r="D105" s="45"/>
      <c r="E105" s="45"/>
      <c r="I105" s="121"/>
      <c r="K105" s="121"/>
      <c r="L105" s="249"/>
      <c r="M105" s="248"/>
      <c r="O105" s="253"/>
    </row>
    <row r="106" spans="1:15" s="9" customFormat="1">
      <c r="A106" s="1"/>
      <c r="B106" s="472" t="s">
        <v>233</v>
      </c>
      <c r="C106" s="472"/>
      <c r="D106" s="160"/>
      <c r="E106" s="45"/>
      <c r="I106" s="121"/>
      <c r="K106" s="121"/>
      <c r="L106" s="249"/>
      <c r="M106" s="248"/>
      <c r="O106" s="253"/>
    </row>
    <row r="107" spans="1:15" s="9" customFormat="1">
      <c r="A107" s="1"/>
      <c r="B107" s="298" t="s">
        <v>234</v>
      </c>
      <c r="C107" s="5">
        <f>SUM(C108:C114)</f>
        <v>54044216.259999998</v>
      </c>
      <c r="D107" s="45"/>
      <c r="E107" s="45"/>
      <c r="I107" s="121"/>
      <c r="K107" s="121"/>
      <c r="L107" s="249"/>
      <c r="M107" s="248"/>
      <c r="O107" s="253"/>
    </row>
    <row r="108" spans="1:15" s="9" customFormat="1">
      <c r="A108" s="1"/>
      <c r="B108" s="298" t="s">
        <v>98</v>
      </c>
      <c r="C108" s="169">
        <v>46287631.920000002</v>
      </c>
      <c r="D108" s="45"/>
      <c r="E108" s="45"/>
      <c r="I108" s="121"/>
      <c r="K108" s="121"/>
      <c r="L108" s="249"/>
      <c r="M108" s="248"/>
      <c r="O108" s="253"/>
    </row>
    <row r="109" spans="1:15" s="9" customFormat="1">
      <c r="A109" s="1"/>
      <c r="B109" s="298" t="s">
        <v>209</v>
      </c>
      <c r="C109" s="169">
        <v>37130.400000000001</v>
      </c>
      <c r="D109" s="45"/>
      <c r="E109" s="45"/>
      <c r="I109" s="121"/>
      <c r="K109" s="121"/>
      <c r="L109" s="249"/>
      <c r="M109" s="248"/>
      <c r="O109" s="253"/>
    </row>
    <row r="110" spans="1:15" s="9" customFormat="1">
      <c r="A110" s="1"/>
      <c r="B110" s="298" t="s">
        <v>102</v>
      </c>
      <c r="C110" s="169">
        <v>539796</v>
      </c>
      <c r="D110" s="45"/>
      <c r="E110" s="45"/>
      <c r="I110" s="121"/>
      <c r="K110" s="121"/>
      <c r="L110" s="249"/>
      <c r="M110" s="248"/>
      <c r="O110" s="253"/>
    </row>
    <row r="111" spans="1:15" s="9" customFormat="1">
      <c r="A111" s="1"/>
      <c r="B111" s="298" t="s">
        <v>100</v>
      </c>
      <c r="C111" s="169">
        <v>2505560</v>
      </c>
      <c r="D111" s="45"/>
      <c r="E111" s="45"/>
      <c r="I111" s="121"/>
      <c r="K111" s="121"/>
      <c r="L111" s="249"/>
      <c r="M111" s="248"/>
      <c r="O111" s="253"/>
    </row>
    <row r="112" spans="1:15" s="9" customFormat="1">
      <c r="A112" s="1"/>
      <c r="B112" s="298" t="s">
        <v>99</v>
      </c>
      <c r="C112" s="169">
        <v>1100000</v>
      </c>
      <c r="D112" s="45"/>
      <c r="E112" s="45"/>
      <c r="I112" s="121"/>
      <c r="K112" s="121"/>
      <c r="L112" s="249"/>
      <c r="M112" s="248"/>
      <c r="O112" s="253"/>
    </row>
    <row r="113" spans="1:15" s="9" customFormat="1">
      <c r="A113" s="1"/>
      <c r="B113" s="298" t="s">
        <v>101</v>
      </c>
      <c r="C113" s="169">
        <v>560000</v>
      </c>
      <c r="D113" s="45"/>
      <c r="E113" s="45"/>
      <c r="I113" s="121"/>
      <c r="K113" s="121"/>
      <c r="L113" s="249"/>
      <c r="M113" s="248"/>
      <c r="O113" s="253"/>
    </row>
    <row r="114" spans="1:15" s="9" customFormat="1">
      <c r="A114" s="1"/>
      <c r="B114" s="298" t="s">
        <v>103</v>
      </c>
      <c r="C114" s="169">
        <v>3014097.94</v>
      </c>
      <c r="D114" s="45"/>
      <c r="E114" s="45"/>
      <c r="I114" s="121"/>
      <c r="K114" s="121"/>
      <c r="L114" s="249"/>
      <c r="M114" s="248"/>
      <c r="O114" s="253"/>
    </row>
    <row r="115" spans="1:15" s="9" customFormat="1">
      <c r="A115" s="1"/>
      <c r="B115" s="159"/>
      <c r="C115" s="45"/>
      <c r="D115" s="45"/>
      <c r="E115" s="45"/>
      <c r="I115" s="121"/>
      <c r="K115" s="121"/>
      <c r="L115" s="249"/>
      <c r="M115" s="248"/>
      <c r="O115" s="253"/>
    </row>
    <row r="116" spans="1:15" s="9" customFormat="1">
      <c r="A116" s="1"/>
      <c r="B116" s="470" t="s">
        <v>104</v>
      </c>
      <c r="C116" s="471"/>
      <c r="D116" s="471"/>
      <c r="E116" s="471"/>
      <c r="I116" s="121"/>
      <c r="K116" s="121"/>
      <c r="L116" s="249"/>
      <c r="M116" s="248"/>
      <c r="O116" s="253"/>
    </row>
    <row r="117" spans="1:15" s="9" customFormat="1">
      <c r="A117" s="1"/>
      <c r="B117" s="154" t="s">
        <v>2</v>
      </c>
      <c r="C117" s="154" t="s">
        <v>88</v>
      </c>
      <c r="D117" s="45"/>
      <c r="E117" s="45"/>
      <c r="I117" s="121"/>
      <c r="K117" s="121"/>
      <c r="L117" s="249"/>
      <c r="M117" s="248"/>
      <c r="O117" s="253"/>
    </row>
    <row r="118" spans="1:15" s="9" customFormat="1">
      <c r="A118" s="1"/>
      <c r="B118" s="298" t="s">
        <v>235</v>
      </c>
      <c r="C118" s="169">
        <v>1275106.56</v>
      </c>
      <c r="D118" s="45"/>
      <c r="E118" s="45"/>
      <c r="I118" s="121"/>
      <c r="K118" s="121"/>
      <c r="L118" s="249"/>
      <c r="M118" s="248"/>
      <c r="O118" s="253"/>
    </row>
    <row r="119" spans="1:15" s="9" customFormat="1">
      <c r="A119" s="1"/>
      <c r="B119" s="298" t="s">
        <v>236</v>
      </c>
      <c r="C119" s="169">
        <v>2022723.44</v>
      </c>
      <c r="D119" s="45"/>
      <c r="E119" s="45"/>
      <c r="I119" s="121"/>
      <c r="K119" s="121"/>
      <c r="L119" s="249"/>
      <c r="M119" s="248"/>
      <c r="O119" s="253"/>
    </row>
    <row r="120" spans="1:15" s="9" customFormat="1">
      <c r="A120" s="1"/>
      <c r="B120" s="298" t="s">
        <v>237</v>
      </c>
      <c r="C120" s="169">
        <v>32493600</v>
      </c>
      <c r="D120" s="45"/>
      <c r="E120" s="45"/>
      <c r="I120" s="121"/>
      <c r="K120" s="121"/>
      <c r="L120" s="249"/>
      <c r="M120" s="248"/>
      <c r="O120" s="253"/>
    </row>
    <row r="121" spans="1:15" s="9" customFormat="1">
      <c r="A121" s="1"/>
      <c r="B121" s="298" t="s">
        <v>238</v>
      </c>
      <c r="C121" s="170">
        <v>0</v>
      </c>
      <c r="D121" s="45"/>
      <c r="E121" s="45"/>
      <c r="I121" s="121"/>
      <c r="K121" s="121"/>
      <c r="L121" s="249"/>
      <c r="M121" s="248"/>
      <c r="O121" s="253"/>
    </row>
    <row r="122" spans="1:15" s="9" customFormat="1">
      <c r="A122" s="1"/>
      <c r="B122" s="298" t="s">
        <v>239</v>
      </c>
      <c r="C122" s="170">
        <v>0</v>
      </c>
      <c r="D122" s="45"/>
      <c r="E122" s="45"/>
      <c r="I122" s="121"/>
      <c r="K122" s="121"/>
      <c r="L122" s="249"/>
      <c r="M122" s="248"/>
      <c r="O122" s="253"/>
    </row>
    <row r="123" spans="1:15" s="9" customFormat="1">
      <c r="A123" s="1"/>
      <c r="B123" s="162" t="s">
        <v>190</v>
      </c>
      <c r="C123" s="5">
        <f>SUM(C118:C122)</f>
        <v>35791430</v>
      </c>
      <c r="D123" s="45"/>
      <c r="E123" s="45"/>
      <c r="I123" s="121"/>
      <c r="K123" s="121"/>
      <c r="L123" s="249"/>
      <c r="M123" s="248"/>
      <c r="O123" s="253"/>
    </row>
    <row r="124" spans="1:15" s="9" customFormat="1">
      <c r="A124" s="1"/>
      <c r="B124" s="163"/>
      <c r="C124" s="118"/>
      <c r="D124" s="45"/>
      <c r="E124" s="45"/>
      <c r="I124" s="121"/>
      <c r="K124" s="121"/>
      <c r="L124" s="249"/>
      <c r="M124" s="248"/>
      <c r="O124" s="253"/>
    </row>
    <row r="125" spans="1:15" s="9" customFormat="1">
      <c r="A125" s="1"/>
      <c r="B125" s="470" t="s">
        <v>105</v>
      </c>
      <c r="C125" s="471"/>
      <c r="D125" s="471"/>
      <c r="E125" s="471"/>
      <c r="I125" s="121"/>
      <c r="L125" s="249"/>
      <c r="M125" s="248"/>
      <c r="O125" s="253"/>
    </row>
    <row r="126" spans="1:15" s="9" customFormat="1">
      <c r="A126" s="1"/>
      <c r="B126" s="154" t="s">
        <v>2</v>
      </c>
      <c r="C126" s="164" t="s">
        <v>106</v>
      </c>
      <c r="D126" s="45"/>
      <c r="E126" s="45"/>
      <c r="I126" s="121"/>
      <c r="L126" s="249"/>
      <c r="M126" s="248"/>
      <c r="O126" s="253"/>
    </row>
    <row r="127" spans="1:15" s="9" customFormat="1" ht="25.5">
      <c r="A127" s="1"/>
      <c r="B127" s="225" t="s">
        <v>161</v>
      </c>
      <c r="C127" s="169">
        <v>1488000</v>
      </c>
      <c r="D127" s="45"/>
      <c r="E127" s="45"/>
      <c r="I127" s="121"/>
      <c r="L127" s="249"/>
      <c r="M127" s="248"/>
      <c r="O127" s="253"/>
    </row>
    <row r="128" spans="1:15" s="9" customFormat="1">
      <c r="A128" s="1"/>
      <c r="B128" s="225" t="s">
        <v>210</v>
      </c>
      <c r="C128" s="169">
        <v>10487960</v>
      </c>
      <c r="D128" s="45"/>
      <c r="E128" s="45"/>
      <c r="I128" s="121"/>
      <c r="L128" s="249"/>
      <c r="M128" s="248"/>
      <c r="O128" s="253"/>
    </row>
    <row r="129" spans="1:15" s="9" customFormat="1">
      <c r="A129" s="1"/>
      <c r="B129" s="226" t="s">
        <v>187</v>
      </c>
      <c r="C129" s="169">
        <v>1097054.93</v>
      </c>
      <c r="D129" s="45"/>
      <c r="E129" s="45"/>
      <c r="I129" s="121"/>
      <c r="L129" s="249"/>
      <c r="M129" s="248"/>
      <c r="O129" s="253"/>
    </row>
    <row r="130" spans="1:15" s="9" customFormat="1">
      <c r="A130" s="1"/>
      <c r="B130" s="226" t="s">
        <v>211</v>
      </c>
      <c r="C130" s="169">
        <v>386745.94</v>
      </c>
      <c r="D130" s="45"/>
      <c r="E130" s="45"/>
      <c r="I130" s="121"/>
      <c r="L130" s="249"/>
      <c r="M130" s="248"/>
      <c r="O130" s="253"/>
    </row>
    <row r="131" spans="1:15" s="9" customFormat="1">
      <c r="A131" s="1"/>
      <c r="B131" s="226" t="s">
        <v>212</v>
      </c>
      <c r="C131" s="169">
        <v>31648.15</v>
      </c>
      <c r="D131" s="45"/>
      <c r="E131" s="45"/>
      <c r="I131" s="121"/>
      <c r="L131" s="249"/>
      <c r="M131" s="248"/>
      <c r="O131" s="253"/>
    </row>
    <row r="132" spans="1:15" s="9" customFormat="1">
      <c r="A132" s="1"/>
      <c r="B132" s="226" t="s">
        <v>86</v>
      </c>
      <c r="C132" s="170">
        <v>0</v>
      </c>
      <c r="D132" s="45"/>
      <c r="E132" s="45"/>
      <c r="I132" s="121"/>
      <c r="L132" s="249"/>
      <c r="M132" s="248"/>
      <c r="O132" s="253"/>
    </row>
    <row r="133" spans="1:15" s="9" customFormat="1">
      <c r="A133" s="1"/>
      <c r="B133" s="226" t="s">
        <v>213</v>
      </c>
      <c r="C133" s="128">
        <v>1744900</v>
      </c>
      <c r="D133" s="45"/>
      <c r="E133" s="45"/>
      <c r="I133" s="121"/>
      <c r="L133" s="249"/>
      <c r="M133" s="248"/>
      <c r="O133" s="253"/>
    </row>
    <row r="134" spans="1:15" s="9" customFormat="1">
      <c r="A134" s="1"/>
      <c r="B134" s="165" t="s">
        <v>191</v>
      </c>
      <c r="C134" s="166">
        <f>SUM(C127:C133)</f>
        <v>15236309.02</v>
      </c>
      <c r="D134" s="45"/>
      <c r="E134" s="45"/>
      <c r="I134" s="121"/>
      <c r="L134" s="249"/>
      <c r="M134" s="248"/>
      <c r="O134" s="253"/>
    </row>
    <row r="135" spans="1:15" s="9" customFormat="1">
      <c r="A135" s="1"/>
      <c r="B135" s="8"/>
      <c r="C135" s="1"/>
      <c r="D135" s="1"/>
      <c r="E135" s="1"/>
      <c r="K135" s="121"/>
      <c r="L135" s="121"/>
      <c r="M135" s="121"/>
    </row>
    <row r="136" spans="1:15" s="9" customFormat="1">
      <c r="A136" s="1"/>
      <c r="B136" s="8"/>
      <c r="C136" s="1"/>
      <c r="D136" s="1"/>
      <c r="E136" s="1"/>
      <c r="K136" s="121"/>
      <c r="L136" s="121"/>
      <c r="M136" s="121"/>
    </row>
    <row r="137" spans="1:15" s="9" customFormat="1">
      <c r="A137" s="1"/>
      <c r="B137" s="8"/>
      <c r="C137" s="1"/>
      <c r="D137" s="1"/>
      <c r="E137" s="1"/>
      <c r="K137" s="121"/>
      <c r="L137" s="121"/>
      <c r="M137" s="121"/>
    </row>
    <row r="138" spans="1:15" s="9" customFormat="1">
      <c r="A138" s="1"/>
      <c r="B138" s="8"/>
      <c r="C138" s="1"/>
      <c r="D138" s="1"/>
      <c r="E138" s="1"/>
      <c r="K138" s="121"/>
      <c r="L138" s="121"/>
      <c r="M138" s="121"/>
    </row>
    <row r="139" spans="1:15" s="171" customFormat="1" ht="12.75" customHeight="1">
      <c r="B139" s="15" t="s">
        <v>242</v>
      </c>
      <c r="C139" s="467" t="s">
        <v>295</v>
      </c>
      <c r="D139" s="467" t="s">
        <v>295</v>
      </c>
      <c r="E139" s="467" t="s">
        <v>296</v>
      </c>
      <c r="F139" s="467" t="s">
        <v>296</v>
      </c>
      <c r="G139" s="467" t="s">
        <v>296</v>
      </c>
    </row>
    <row r="140" spans="1:15" s="172" customFormat="1">
      <c r="B140" s="15" t="s">
        <v>166</v>
      </c>
      <c r="C140" s="468" t="s">
        <v>158</v>
      </c>
      <c r="D140" s="468"/>
      <c r="E140" s="468" t="s">
        <v>159</v>
      </c>
      <c r="F140" s="468"/>
      <c r="G140" s="468"/>
    </row>
    <row r="141" spans="1:15" s="171" customFormat="1">
      <c r="B141" s="15" t="s">
        <v>107</v>
      </c>
      <c r="C141" s="467" t="s">
        <v>108</v>
      </c>
      <c r="D141" s="467"/>
      <c r="E141" s="467" t="s">
        <v>109</v>
      </c>
      <c r="F141" s="467"/>
      <c r="G141" s="467"/>
    </row>
    <row r="142" spans="1:15" s="171" customFormat="1">
      <c r="B142" s="15" t="s">
        <v>110</v>
      </c>
      <c r="C142" s="467" t="s">
        <v>111</v>
      </c>
      <c r="D142" s="467"/>
      <c r="E142" s="467" t="s">
        <v>112</v>
      </c>
      <c r="F142" s="467"/>
      <c r="G142" s="467"/>
    </row>
    <row r="143" spans="1:15" s="171" customFormat="1">
      <c r="B143" s="177"/>
      <c r="H143" s="178"/>
    </row>
  </sheetData>
  <mergeCells count="28">
    <mergeCell ref="B104:E104"/>
    <mergeCell ref="B1:E1"/>
    <mergeCell ref="B2:E2"/>
    <mergeCell ref="B3:E3"/>
    <mergeCell ref="B4:D4"/>
    <mergeCell ref="B5:E5"/>
    <mergeCell ref="C142:D142"/>
    <mergeCell ref="E142:G142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5:E125"/>
    <mergeCell ref="B65:E65"/>
    <mergeCell ref="B73:E73"/>
    <mergeCell ref="B90:E90"/>
    <mergeCell ref="B92:C92"/>
    <mergeCell ref="C139:D139"/>
    <mergeCell ref="E139:G139"/>
    <mergeCell ref="C140:D140"/>
    <mergeCell ref="E140:G140"/>
    <mergeCell ref="C141:D141"/>
    <mergeCell ref="E141:G141"/>
  </mergeCells>
  <pageMargins left="0.15748031496062992" right="0.35433070866141736" top="0.59055118110236227" bottom="0.33" header="0.47244094488188981" footer="0.19685039370078741"/>
  <pageSetup paperSize="5" scale="70" orientation="landscape" blackAndWhite="1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143"/>
  <sheetViews>
    <sheetView showGridLines="0" zoomScale="80" zoomScaleNormal="80" workbookViewId="0">
      <pane xSplit="2" ySplit="10" topLeftCell="C23" activePane="bottomRight" state="frozen"/>
      <selection pane="topRight" activeCell="C1" sqref="C1"/>
      <selection pane="bottomLeft" activeCell="A11" sqref="A11"/>
      <selection pane="bottomRight" activeCell="A56" sqref="A56:C56"/>
    </sheetView>
  </sheetViews>
  <sheetFormatPr defaultRowHeight="12.75"/>
  <cols>
    <col min="1" max="1" width="8.625" style="1" bestFit="1" customWidth="1"/>
    <col min="2" max="2" width="38.375" style="1" customWidth="1"/>
    <col min="3" max="3" width="24" style="1" customWidth="1"/>
    <col min="4" max="4" width="17" style="1" bestFit="1" customWidth="1"/>
    <col min="5" max="5" width="15.75" style="1" bestFit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6.75" style="1" bestFit="1" customWidth="1"/>
    <col min="10" max="10" width="16.125" style="1" bestFit="1" customWidth="1"/>
    <col min="11" max="11" width="17.125" style="45" bestFit="1" customWidth="1"/>
    <col min="12" max="12" width="20.125" style="45" bestFit="1" customWidth="1"/>
    <col min="13" max="13" width="15.875" style="45" bestFit="1" customWidth="1"/>
    <col min="14" max="16384" width="9" style="1"/>
  </cols>
  <sheetData>
    <row r="1" spans="1:13" ht="12.75" customHeight="1">
      <c r="B1" s="476" t="s">
        <v>139</v>
      </c>
      <c r="C1" s="476"/>
      <c r="D1" s="476"/>
      <c r="E1" s="476"/>
      <c r="F1" s="9" t="s">
        <v>275</v>
      </c>
      <c r="G1" s="9" t="s">
        <v>172</v>
      </c>
      <c r="I1" s="110"/>
    </row>
    <row r="2" spans="1:13">
      <c r="B2" s="476" t="s">
        <v>119</v>
      </c>
      <c r="C2" s="476"/>
      <c r="D2" s="476"/>
      <c r="E2" s="476"/>
      <c r="F2" s="9" t="s">
        <v>276</v>
      </c>
      <c r="G2" s="9" t="s">
        <v>175</v>
      </c>
      <c r="I2" s="106" t="s">
        <v>292</v>
      </c>
    </row>
    <row r="3" spans="1:13" ht="12.75" customHeight="1">
      <c r="B3" s="476" t="s">
        <v>1875</v>
      </c>
      <c r="C3" s="476"/>
      <c r="D3" s="476"/>
      <c r="E3" s="476"/>
      <c r="F3" s="9" t="s">
        <v>277</v>
      </c>
      <c r="G3" s="9" t="s">
        <v>206</v>
      </c>
    </row>
    <row r="4" spans="1:13">
      <c r="B4" s="476"/>
      <c r="C4" s="476"/>
      <c r="D4" s="476"/>
      <c r="E4" s="9"/>
      <c r="F4" s="9" t="s">
        <v>278</v>
      </c>
      <c r="G4" s="9" t="s">
        <v>1871</v>
      </c>
    </row>
    <row r="5" spans="1:13" ht="12.75" customHeight="1">
      <c r="B5" s="477" t="s">
        <v>220</v>
      </c>
      <c r="C5" s="478"/>
      <c r="D5" s="478"/>
      <c r="E5" s="478"/>
    </row>
    <row r="6" spans="1:13" s="15" customFormat="1">
      <c r="A6" s="11" t="s">
        <v>121</v>
      </c>
      <c r="B6" s="473" t="s">
        <v>2</v>
      </c>
      <c r="C6" s="150" t="s">
        <v>222</v>
      </c>
      <c r="D6" s="12" t="s">
        <v>223</v>
      </c>
      <c r="E6" s="180" t="s">
        <v>122</v>
      </c>
      <c r="F6" s="487" t="s">
        <v>297</v>
      </c>
      <c r="G6" s="488"/>
      <c r="H6" s="235" t="s">
        <v>123</v>
      </c>
      <c r="I6" s="13" t="s">
        <v>124</v>
      </c>
      <c r="J6" s="14" t="s">
        <v>125</v>
      </c>
      <c r="K6" s="122" t="s">
        <v>122</v>
      </c>
      <c r="L6" s="123" t="s">
        <v>126</v>
      </c>
      <c r="M6" s="123" t="s">
        <v>126</v>
      </c>
    </row>
    <row r="7" spans="1:13" s="15" customFormat="1">
      <c r="A7" s="16" t="s">
        <v>2</v>
      </c>
      <c r="B7" s="474"/>
      <c r="C7" s="151" t="s">
        <v>3</v>
      </c>
      <c r="D7" s="17" t="s">
        <v>4</v>
      </c>
      <c r="E7" s="18" t="s">
        <v>224</v>
      </c>
      <c r="F7" s="489" t="s">
        <v>172</v>
      </c>
      <c r="G7" s="490"/>
      <c r="H7" s="236" t="s">
        <v>127</v>
      </c>
      <c r="I7" s="239" t="s">
        <v>1876</v>
      </c>
      <c r="J7" s="19" t="s">
        <v>1877</v>
      </c>
      <c r="K7" s="124" t="s">
        <v>125</v>
      </c>
      <c r="L7" s="125" t="s">
        <v>128</v>
      </c>
      <c r="M7" s="125" t="s">
        <v>129</v>
      </c>
    </row>
    <row r="8" spans="1:13" s="15" customFormat="1">
      <c r="A8" s="16"/>
      <c r="B8" s="474"/>
      <c r="C8" s="152" t="s">
        <v>221</v>
      </c>
      <c r="D8" s="112" t="s">
        <v>294</v>
      </c>
      <c r="E8" s="181" t="s">
        <v>225</v>
      </c>
      <c r="F8" s="67" t="s">
        <v>151</v>
      </c>
      <c r="G8" s="67" t="s">
        <v>150</v>
      </c>
      <c r="H8" s="236">
        <v>2564</v>
      </c>
      <c r="I8" s="20"/>
      <c r="J8" s="19"/>
      <c r="K8" s="124"/>
      <c r="L8" s="125" t="s">
        <v>130</v>
      </c>
      <c r="M8" s="125" t="s">
        <v>130</v>
      </c>
    </row>
    <row r="9" spans="1:13" s="15" customFormat="1">
      <c r="A9" s="21"/>
      <c r="B9" s="475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26" t="s">
        <v>136</v>
      </c>
      <c r="L9" s="127" t="s">
        <v>137</v>
      </c>
      <c r="M9" s="127" t="s">
        <v>138</v>
      </c>
    </row>
    <row r="10" spans="1:13">
      <c r="A10" s="481" t="s">
        <v>5</v>
      </c>
      <c r="B10" s="482"/>
      <c r="C10" s="482"/>
      <c r="D10" s="482"/>
      <c r="E10" s="482"/>
      <c r="F10" s="482"/>
      <c r="G10" s="482"/>
      <c r="H10" s="482"/>
      <c r="I10" s="482"/>
      <c r="J10" s="482"/>
      <c r="K10" s="482"/>
      <c r="L10" s="482"/>
      <c r="M10" s="483"/>
    </row>
    <row r="11" spans="1:13">
      <c r="A11" s="2" t="s">
        <v>6</v>
      </c>
      <c r="B11" s="85" t="s">
        <v>7</v>
      </c>
      <c r="C11" s="3">
        <v>39926598.149999999</v>
      </c>
      <c r="D11" s="3">
        <v>48792128.659999996</v>
      </c>
      <c r="E11" s="26">
        <f>D11-C11</f>
        <v>8865530.5099999979</v>
      </c>
      <c r="F11" s="229">
        <v>41950807.840833329</v>
      </c>
      <c r="G11" s="230">
        <v>8701841.6365214847</v>
      </c>
      <c r="H11" s="47">
        <v>1</v>
      </c>
      <c r="I11" s="242">
        <f>(D11/12)*11</f>
        <v>44726117.938333325</v>
      </c>
      <c r="J11" s="27">
        <f>'ผลการดำเนินงาน Planfin 64'!J6</f>
        <v>37177918.890000008</v>
      </c>
      <c r="K11" s="128">
        <f>J11-I11</f>
        <v>-7548199.048333317</v>
      </c>
      <c r="L11" s="268">
        <f t="shared" ref="L11:L25" si="0">K11/I11</f>
        <v>-0.16876490507717409</v>
      </c>
      <c r="M11" s="262">
        <f>(J11/D11)</f>
        <v>0.76196550367925697</v>
      </c>
    </row>
    <row r="12" spans="1:13">
      <c r="A12" s="2" t="s">
        <v>8</v>
      </c>
      <c r="B12" s="85" t="s">
        <v>9</v>
      </c>
      <c r="C12" s="3">
        <v>254650</v>
      </c>
      <c r="D12" s="3">
        <v>275000</v>
      </c>
      <c r="E12" s="26">
        <f t="shared" ref="E12:E22" si="1">D12-C12</f>
        <v>20350</v>
      </c>
      <c r="F12" s="229">
        <v>137379.16666666666</v>
      </c>
      <c r="G12" s="230">
        <v>96153.838523892467</v>
      </c>
      <c r="H12" s="47">
        <v>2</v>
      </c>
      <c r="I12" s="242">
        <f t="shared" ref="I12:I22" si="2">(D12/12)*11</f>
        <v>252083.33333333334</v>
      </c>
      <c r="J12" s="27">
        <f>'ผลการดำเนินงาน Planfin 64'!J7</f>
        <v>167350</v>
      </c>
      <c r="K12" s="128">
        <f>J12-I12</f>
        <v>-84733.333333333343</v>
      </c>
      <c r="L12" s="268">
        <f t="shared" si="0"/>
        <v>-0.33613223140495868</v>
      </c>
      <c r="M12" s="262">
        <f t="shared" ref="M12:M25" si="3">(J12/D12)</f>
        <v>0.6085454545454545</v>
      </c>
    </row>
    <row r="13" spans="1:13">
      <c r="A13" s="2" t="s">
        <v>10</v>
      </c>
      <c r="B13" s="85" t="s">
        <v>11</v>
      </c>
      <c r="C13" s="3">
        <v>18331.5</v>
      </c>
      <c r="D13" s="3">
        <v>20000</v>
      </c>
      <c r="E13" s="26">
        <f t="shared" si="1"/>
        <v>1668.5</v>
      </c>
      <c r="F13" s="229">
        <v>19760.772499999999</v>
      </c>
      <c r="G13" s="230">
        <v>39456.167411781513</v>
      </c>
      <c r="H13" s="47">
        <v>1</v>
      </c>
      <c r="I13" s="242">
        <f t="shared" si="2"/>
        <v>18333.333333333336</v>
      </c>
      <c r="J13" s="27">
        <f>'ผลการดำเนินงาน Planfin 64'!J8</f>
        <v>28792</v>
      </c>
      <c r="K13" s="128">
        <f t="shared" ref="K13:K25" si="4">J13-I13</f>
        <v>10458.666666666664</v>
      </c>
      <c r="L13" s="268">
        <f t="shared" si="0"/>
        <v>0.57047272727272702</v>
      </c>
      <c r="M13" s="262">
        <f t="shared" si="3"/>
        <v>1.4396</v>
      </c>
    </row>
    <row r="14" spans="1:13">
      <c r="A14" s="2" t="s">
        <v>12</v>
      </c>
      <c r="B14" s="85" t="s">
        <v>13</v>
      </c>
      <c r="C14" s="3">
        <v>262748</v>
      </c>
      <c r="D14" s="3">
        <v>200000</v>
      </c>
      <c r="E14" s="26">
        <f t="shared" si="1"/>
        <v>-62748</v>
      </c>
      <c r="F14" s="229">
        <v>439928.66083333333</v>
      </c>
      <c r="G14" s="230">
        <v>192652.38971297498</v>
      </c>
      <c r="H14" s="47">
        <v>0</v>
      </c>
      <c r="I14" s="242">
        <f t="shared" si="2"/>
        <v>183333.33333333334</v>
      </c>
      <c r="J14" s="27">
        <f>'ผลการดำเนินงาน Planfin 64'!J9</f>
        <v>270661.14999999997</v>
      </c>
      <c r="K14" s="128">
        <f t="shared" si="4"/>
        <v>87327.816666666622</v>
      </c>
      <c r="L14" s="268">
        <f t="shared" si="0"/>
        <v>0.4763335454545452</v>
      </c>
      <c r="M14" s="262">
        <f t="shared" si="3"/>
        <v>1.3533057499999999</v>
      </c>
    </row>
    <row r="15" spans="1:13">
      <c r="A15" s="2" t="s">
        <v>14</v>
      </c>
      <c r="B15" s="85" t="s">
        <v>15</v>
      </c>
      <c r="C15" s="3">
        <v>1376363.1</v>
      </c>
      <c r="D15" s="3">
        <v>1500000</v>
      </c>
      <c r="E15" s="26">
        <f t="shared" si="1"/>
        <v>123636.89999999991</v>
      </c>
      <c r="F15" s="229">
        <v>2651388.1700000004</v>
      </c>
      <c r="G15" s="230">
        <v>1092928.4945749007</v>
      </c>
      <c r="H15" s="47">
        <v>0</v>
      </c>
      <c r="I15" s="242">
        <f t="shared" si="2"/>
        <v>1375000</v>
      </c>
      <c r="J15" s="27">
        <f>'ผลการดำเนินงาน Planfin 64'!J10</f>
        <v>1630324.15</v>
      </c>
      <c r="K15" s="128">
        <f t="shared" si="4"/>
        <v>255324.14999999991</v>
      </c>
      <c r="L15" s="268">
        <f t="shared" si="0"/>
        <v>0.18569029090909084</v>
      </c>
      <c r="M15" s="262">
        <f t="shared" si="3"/>
        <v>1.0868827666666665</v>
      </c>
    </row>
    <row r="16" spans="1:13">
      <c r="A16" s="2" t="s">
        <v>16</v>
      </c>
      <c r="B16" s="85" t="s">
        <v>17</v>
      </c>
      <c r="C16" s="3">
        <v>1622963.41</v>
      </c>
      <c r="D16" s="3">
        <v>1700000</v>
      </c>
      <c r="E16" s="26">
        <f t="shared" si="1"/>
        <v>77036.590000000084</v>
      </c>
      <c r="F16" s="229">
        <v>1520389.2549999999</v>
      </c>
      <c r="G16" s="230">
        <v>1209767.7174268321</v>
      </c>
      <c r="H16" s="47">
        <v>1</v>
      </c>
      <c r="I16" s="242">
        <f t="shared" si="2"/>
        <v>1558333.3333333333</v>
      </c>
      <c r="J16" s="27">
        <f>'ผลการดำเนินงาน Planfin 64'!J11</f>
        <v>4902328.3100000005</v>
      </c>
      <c r="K16" s="128">
        <f t="shared" si="4"/>
        <v>3343994.9766666675</v>
      </c>
      <c r="L16" s="268">
        <f t="shared" si="0"/>
        <v>2.1458791294117652</v>
      </c>
      <c r="M16" s="262">
        <f t="shared" si="3"/>
        <v>2.883722535294118</v>
      </c>
    </row>
    <row r="17" spans="1:13">
      <c r="A17" s="2" t="s">
        <v>18</v>
      </c>
      <c r="B17" s="85" t="s">
        <v>19</v>
      </c>
      <c r="C17" s="3">
        <v>127273</v>
      </c>
      <c r="D17" s="3">
        <v>350000</v>
      </c>
      <c r="E17" s="26">
        <f t="shared" si="1"/>
        <v>222727</v>
      </c>
      <c r="F17" s="229">
        <v>261956.285</v>
      </c>
      <c r="G17" s="230">
        <v>599097.29931081424</v>
      </c>
      <c r="H17" s="47">
        <v>1</v>
      </c>
      <c r="I17" s="242">
        <f t="shared" si="2"/>
        <v>320833.33333333337</v>
      </c>
      <c r="J17" s="27">
        <f>'ผลการดำเนินงาน Planfin 64'!J12</f>
        <v>355875</v>
      </c>
      <c r="K17" s="128">
        <f t="shared" si="4"/>
        <v>35041.666666666628</v>
      </c>
      <c r="L17" s="268">
        <f t="shared" si="0"/>
        <v>0.10922077922077909</v>
      </c>
      <c r="M17" s="262">
        <f t="shared" si="3"/>
        <v>1.0167857142857142</v>
      </c>
    </row>
    <row r="18" spans="1:13">
      <c r="A18" s="2" t="s">
        <v>20</v>
      </c>
      <c r="B18" s="85" t="s">
        <v>21</v>
      </c>
      <c r="C18" s="3">
        <v>2589979.75</v>
      </c>
      <c r="D18" s="3">
        <v>2750000</v>
      </c>
      <c r="E18" s="26">
        <f t="shared" si="1"/>
        <v>160020.25</v>
      </c>
      <c r="F18" s="229">
        <v>3024029.8966666665</v>
      </c>
      <c r="G18" s="230">
        <v>1506139.6067496981</v>
      </c>
      <c r="H18" s="47">
        <v>0</v>
      </c>
      <c r="I18" s="242">
        <f t="shared" si="2"/>
        <v>2520833.333333333</v>
      </c>
      <c r="J18" s="27">
        <f>'ผลการดำเนินงาน Planfin 64'!J13</f>
        <v>19403509.620000001</v>
      </c>
      <c r="K18" s="128">
        <f t="shared" si="4"/>
        <v>16882676.286666669</v>
      </c>
      <c r="L18" s="268">
        <f t="shared" si="0"/>
        <v>6.6972600145454564</v>
      </c>
      <c r="M18" s="262">
        <f t="shared" si="3"/>
        <v>7.0558216800000002</v>
      </c>
    </row>
    <row r="19" spans="1:13">
      <c r="A19" s="2" t="s">
        <v>22</v>
      </c>
      <c r="B19" s="85" t="s">
        <v>23</v>
      </c>
      <c r="C19" s="3">
        <v>11327394.960000001</v>
      </c>
      <c r="D19" s="3">
        <v>12232725.630000001</v>
      </c>
      <c r="E19" s="26">
        <f t="shared" si="1"/>
        <v>905330.66999999993</v>
      </c>
      <c r="F19" s="229">
        <v>13387369.306666667</v>
      </c>
      <c r="G19" s="230">
        <v>4165857.576214219</v>
      </c>
      <c r="H19" s="47">
        <v>0</v>
      </c>
      <c r="I19" s="242">
        <f t="shared" si="2"/>
        <v>11213331.827500001</v>
      </c>
      <c r="J19" s="27">
        <f>'ผลการดำเนินงาน Planfin 64'!J14</f>
        <v>12329819.52</v>
      </c>
      <c r="K19" s="128">
        <f t="shared" si="4"/>
        <v>1116487.692499999</v>
      </c>
      <c r="L19" s="268">
        <f t="shared" si="0"/>
        <v>9.9567881310876946E-2</v>
      </c>
      <c r="M19" s="262">
        <f t="shared" si="3"/>
        <v>1.0079372245349705</v>
      </c>
    </row>
    <row r="20" spans="1:13">
      <c r="A20" s="2" t="s">
        <v>24</v>
      </c>
      <c r="B20" s="85" t="s">
        <v>25</v>
      </c>
      <c r="C20" s="3">
        <v>4434053.8099999996</v>
      </c>
      <c r="D20" s="3">
        <v>10247955.08</v>
      </c>
      <c r="E20" s="26">
        <f t="shared" si="1"/>
        <v>5813901.2700000005</v>
      </c>
      <c r="F20" s="229">
        <v>9975805.5202500001</v>
      </c>
      <c r="G20" s="230">
        <v>12605112.337583233</v>
      </c>
      <c r="H20" s="47">
        <v>1</v>
      </c>
      <c r="I20" s="242">
        <f t="shared" si="2"/>
        <v>9393958.8233333342</v>
      </c>
      <c r="J20" s="27">
        <f>'ผลการดำเนินงาน Planfin 64'!J15</f>
        <v>11221685.520000001</v>
      </c>
      <c r="K20" s="128">
        <f t="shared" si="4"/>
        <v>1827726.6966666672</v>
      </c>
      <c r="L20" s="268">
        <f t="shared" si="0"/>
        <v>0.19456405239150498</v>
      </c>
      <c r="M20" s="262">
        <f t="shared" si="3"/>
        <v>1.0950170480255463</v>
      </c>
    </row>
    <row r="21" spans="1:13" s="9" customFormat="1">
      <c r="A21" s="142" t="s">
        <v>192</v>
      </c>
      <c r="B21" s="143" t="s">
        <v>193</v>
      </c>
      <c r="C21" s="3">
        <v>0</v>
      </c>
      <c r="D21" s="6">
        <v>0</v>
      </c>
      <c r="E21" s="26">
        <f t="shared" si="1"/>
        <v>0</v>
      </c>
      <c r="F21" s="229">
        <v>0</v>
      </c>
      <c r="G21" s="230">
        <v>0</v>
      </c>
      <c r="H21" s="47">
        <v>0</v>
      </c>
      <c r="I21" s="242">
        <f t="shared" si="2"/>
        <v>0</v>
      </c>
      <c r="J21" s="27">
        <f>'ผลการดำเนินงาน Planfin 64'!J16</f>
        <v>0</v>
      </c>
      <c r="K21" s="128">
        <f t="shared" si="4"/>
        <v>0</v>
      </c>
      <c r="L21" s="268" t="e">
        <f t="shared" si="0"/>
        <v>#DIV/0!</v>
      </c>
      <c r="M21" s="262" t="e">
        <f t="shared" si="3"/>
        <v>#DIV/0!</v>
      </c>
    </row>
    <row r="22" spans="1:13">
      <c r="A22" s="2" t="s">
        <v>26</v>
      </c>
      <c r="B22" s="85" t="s">
        <v>27</v>
      </c>
      <c r="C22" s="3">
        <v>3113194.09</v>
      </c>
      <c r="D22" s="3">
        <v>14148958.039999999</v>
      </c>
      <c r="E22" s="26">
        <f t="shared" si="1"/>
        <v>11035763.949999999</v>
      </c>
      <c r="F22" s="229">
        <v>3765302.0249999999</v>
      </c>
      <c r="G22" s="230">
        <v>2612152.1436924399</v>
      </c>
      <c r="H22" s="47">
        <v>4</v>
      </c>
      <c r="I22" s="242">
        <f t="shared" si="2"/>
        <v>12969878.203333333</v>
      </c>
      <c r="J22" s="27">
        <f>'ผลการดำเนินงาน Planfin 64'!J17</f>
        <v>1454158.04</v>
      </c>
      <c r="K22" s="128">
        <f t="shared" si="4"/>
        <v>-11515720.163333334</v>
      </c>
      <c r="L22" s="268">
        <f t="shared" si="0"/>
        <v>-0.88788190473320927</v>
      </c>
      <c r="M22" s="262">
        <f t="shared" si="3"/>
        <v>0.1027749206612249</v>
      </c>
    </row>
    <row r="23" spans="1:13">
      <c r="A23" s="96" t="s">
        <v>28</v>
      </c>
      <c r="B23" s="58" t="s">
        <v>29</v>
      </c>
      <c r="C23" s="5">
        <f>SUM(C11:C22)</f>
        <v>65053549.769999996</v>
      </c>
      <c r="D23" s="5">
        <f>SUM(D11:D22)</f>
        <v>92216767.409999996</v>
      </c>
      <c r="E23" s="28">
        <f>D23-C23</f>
        <v>27163217.640000001</v>
      </c>
      <c r="F23" s="231">
        <v>77134116.89941667</v>
      </c>
      <c r="G23" s="232">
        <v>32821159.207722273</v>
      </c>
      <c r="H23" s="48">
        <v>1</v>
      </c>
      <c r="I23" s="5">
        <f>SUM(I11:I22)</f>
        <v>84532036.792500004</v>
      </c>
      <c r="J23" s="31">
        <f>'ผลการดำเนินงาน Planfin 64'!J18</f>
        <v>88942422.200000003</v>
      </c>
      <c r="K23" s="29">
        <f t="shared" si="4"/>
        <v>4410385.4074999988</v>
      </c>
      <c r="L23" s="272">
        <f t="shared" si="0"/>
        <v>5.2174129180468355E-2</v>
      </c>
      <c r="M23" s="263">
        <f t="shared" si="3"/>
        <v>0.96449295174876271</v>
      </c>
    </row>
    <row r="24" spans="1:13" s="9" customFormat="1">
      <c r="A24" s="84" t="s">
        <v>188</v>
      </c>
      <c r="B24" s="77" t="s">
        <v>155</v>
      </c>
      <c r="C24" s="78">
        <f>C23-C22</f>
        <v>61940355.679999992</v>
      </c>
      <c r="D24" s="78">
        <f>D23-D22</f>
        <v>78067809.370000005</v>
      </c>
      <c r="E24" s="79">
        <f>D24-C24</f>
        <v>16127453.690000013</v>
      </c>
      <c r="F24" s="80"/>
      <c r="G24" s="81"/>
      <c r="H24" s="82"/>
      <c r="I24" s="78">
        <f>I23-I22</f>
        <v>71562158.589166671</v>
      </c>
      <c r="J24" s="83">
        <f>'ผลการดำเนินงาน Planfin 64'!J19</f>
        <v>87488264.159999996</v>
      </c>
      <c r="K24" s="129">
        <f t="shared" si="4"/>
        <v>15926105.570833325</v>
      </c>
      <c r="L24" s="273">
        <f t="shared" si="0"/>
        <v>0.22254926185589202</v>
      </c>
      <c r="M24" s="264">
        <f t="shared" si="3"/>
        <v>1.1206701567012343</v>
      </c>
    </row>
    <row r="25" spans="1:13" ht="25.5">
      <c r="A25" s="182"/>
      <c r="B25" s="183" t="s">
        <v>217</v>
      </c>
      <c r="C25" s="184">
        <f>C24-C21</f>
        <v>61940355.679999992</v>
      </c>
      <c r="D25" s="184">
        <f>D24-D21</f>
        <v>78067809.370000005</v>
      </c>
      <c r="E25" s="185">
        <f>D25-C25</f>
        <v>16127453.690000013</v>
      </c>
      <c r="F25" s="184"/>
      <c r="G25" s="186"/>
      <c r="H25" s="187"/>
      <c r="I25" s="184">
        <f>I24-I21</f>
        <v>71562158.589166671</v>
      </c>
      <c r="J25" s="184">
        <f>J24-J21</f>
        <v>87488264.159999996</v>
      </c>
      <c r="K25" s="258">
        <f t="shared" si="4"/>
        <v>15926105.570833325</v>
      </c>
      <c r="L25" s="274">
        <f t="shared" si="0"/>
        <v>0.22254926185589202</v>
      </c>
      <c r="M25" s="275">
        <f t="shared" si="3"/>
        <v>1.1206701567012343</v>
      </c>
    </row>
    <row r="26" spans="1:13">
      <c r="A26" s="481" t="s">
        <v>30</v>
      </c>
      <c r="B26" s="482"/>
      <c r="C26" s="482"/>
      <c r="D26" s="482"/>
      <c r="E26" s="482"/>
      <c r="F26" s="482"/>
      <c r="G26" s="482"/>
      <c r="H26" s="482"/>
      <c r="I26" s="482"/>
      <c r="J26" s="482"/>
      <c r="K26" s="482"/>
      <c r="L26" s="482"/>
      <c r="M26" s="483"/>
    </row>
    <row r="27" spans="1:13">
      <c r="A27" s="2" t="s">
        <v>31</v>
      </c>
      <c r="B27" s="85" t="s">
        <v>32</v>
      </c>
      <c r="C27" s="3">
        <v>3784770.21</v>
      </c>
      <c r="D27" s="3">
        <v>4713483.5199999996</v>
      </c>
      <c r="E27" s="26">
        <f t="shared" ref="E27:E42" si="5">D27-C27</f>
        <v>928713.30999999959</v>
      </c>
      <c r="F27" s="229">
        <v>5969288.7916666679</v>
      </c>
      <c r="G27" s="230">
        <v>1532404.579006929</v>
      </c>
      <c r="H27" s="47">
        <v>0</v>
      </c>
      <c r="I27" s="242">
        <f>(D27/12)*11</f>
        <v>4320693.2266666656</v>
      </c>
      <c r="J27" s="27">
        <f>'ผลการดำเนินงาน Planfin 64'!J22</f>
        <v>3994946.64</v>
      </c>
      <c r="K27" s="128">
        <f t="shared" ref="K27:K44" si="6">J27-I27</f>
        <v>-325746.58666666551</v>
      </c>
      <c r="L27" s="268">
        <f t="shared" ref="L27:L44" si="7">K27/I27</f>
        <v>-7.5392204347257699E-2</v>
      </c>
      <c r="M27" s="262">
        <f t="shared" ref="M27:M44" si="8">(J27/D27)</f>
        <v>0.84755714601501364</v>
      </c>
    </row>
    <row r="28" spans="1:13">
      <c r="A28" s="2" t="s">
        <v>33</v>
      </c>
      <c r="B28" s="85" t="s">
        <v>34</v>
      </c>
      <c r="C28" s="3">
        <v>1551326.82</v>
      </c>
      <c r="D28" s="3">
        <v>1905737.9</v>
      </c>
      <c r="E28" s="26">
        <f t="shared" si="5"/>
        <v>354411.07999999984</v>
      </c>
      <c r="F28" s="229">
        <v>2032540.3208333335</v>
      </c>
      <c r="G28" s="230">
        <v>785741.65488186653</v>
      </c>
      <c r="H28" s="47">
        <v>0</v>
      </c>
      <c r="I28" s="242">
        <f t="shared" ref="I28:I41" si="9">(D28/12)*11</f>
        <v>1746926.4083333334</v>
      </c>
      <c r="J28" s="27">
        <f>'ผลการดำเนินงาน Planfin 64'!J23</f>
        <v>1931703.77</v>
      </c>
      <c r="K28" s="128">
        <f t="shared" si="6"/>
        <v>184777.36166666658</v>
      </c>
      <c r="L28" s="268">
        <f t="shared" si="7"/>
        <v>0.1057728366720122</v>
      </c>
      <c r="M28" s="262">
        <f t="shared" si="8"/>
        <v>1.0136251002826779</v>
      </c>
    </row>
    <row r="29" spans="1:13">
      <c r="A29" s="2" t="s">
        <v>35</v>
      </c>
      <c r="B29" s="85" t="s">
        <v>36</v>
      </c>
      <c r="C29" s="3">
        <v>236027.51</v>
      </c>
      <c r="D29" s="3">
        <v>407447.11</v>
      </c>
      <c r="E29" s="26">
        <f t="shared" si="5"/>
        <v>171419.59999999998</v>
      </c>
      <c r="F29" s="229">
        <v>375907.57166666671</v>
      </c>
      <c r="G29" s="230">
        <v>177035.3255881856</v>
      </c>
      <c r="H29" s="47">
        <v>1</v>
      </c>
      <c r="I29" s="242">
        <f t="shared" si="9"/>
        <v>373493.1841666667</v>
      </c>
      <c r="J29" s="27">
        <f>'ผลการดำเนินงาน Planfin 64'!J24</f>
        <v>274304.34000000003</v>
      </c>
      <c r="K29" s="128">
        <f t="shared" si="6"/>
        <v>-99188.844166666677</v>
      </c>
      <c r="L29" s="268">
        <f t="shared" si="7"/>
        <v>-0.26557069411581252</v>
      </c>
      <c r="M29" s="262">
        <f t="shared" si="8"/>
        <v>0.67322686372717189</v>
      </c>
    </row>
    <row r="30" spans="1:13">
      <c r="A30" s="2" t="s">
        <v>37</v>
      </c>
      <c r="B30" s="85" t="s">
        <v>38</v>
      </c>
      <c r="C30" s="3">
        <v>1676306.68</v>
      </c>
      <c r="D30" s="3">
        <v>1748249.64</v>
      </c>
      <c r="E30" s="26">
        <f t="shared" si="5"/>
        <v>71942.959999999963</v>
      </c>
      <c r="F30" s="229">
        <v>2445941.5941666672</v>
      </c>
      <c r="G30" s="230">
        <v>642719.63669481396</v>
      </c>
      <c r="H30" s="47">
        <v>0</v>
      </c>
      <c r="I30" s="242">
        <f t="shared" si="9"/>
        <v>1602562.17</v>
      </c>
      <c r="J30" s="27">
        <f>'ผลการดำเนินงาน Planfin 64'!J25</f>
        <v>1292448.55</v>
      </c>
      <c r="K30" s="128">
        <f t="shared" si="6"/>
        <v>-310113.61999999988</v>
      </c>
      <c r="L30" s="268">
        <f t="shared" si="7"/>
        <v>-0.19351113223894453</v>
      </c>
      <c r="M30" s="262">
        <f t="shared" si="8"/>
        <v>0.7392814621143009</v>
      </c>
    </row>
    <row r="31" spans="1:13">
      <c r="A31" s="2" t="s">
        <v>39</v>
      </c>
      <c r="B31" s="85" t="s">
        <v>40</v>
      </c>
      <c r="C31" s="3">
        <v>11327394.960000001</v>
      </c>
      <c r="D31" s="3">
        <v>12232725.630000001</v>
      </c>
      <c r="E31" s="26">
        <f t="shared" si="5"/>
        <v>905330.66999999993</v>
      </c>
      <c r="F31" s="229">
        <v>13462368.977500001</v>
      </c>
      <c r="G31" s="230">
        <v>3919653.6102873157</v>
      </c>
      <c r="H31" s="47">
        <v>0</v>
      </c>
      <c r="I31" s="242">
        <f t="shared" si="9"/>
        <v>11213331.827500001</v>
      </c>
      <c r="J31" s="27">
        <f>'ผลการดำเนินงาน Planfin 64'!J26</f>
        <v>12329819.52</v>
      </c>
      <c r="K31" s="128">
        <f t="shared" si="6"/>
        <v>1116487.692499999</v>
      </c>
      <c r="L31" s="268">
        <f t="shared" si="7"/>
        <v>9.9567881310876946E-2</v>
      </c>
      <c r="M31" s="262">
        <f t="shared" si="8"/>
        <v>1.0079372245349705</v>
      </c>
    </row>
    <row r="32" spans="1:13">
      <c r="A32" s="2" t="s">
        <v>41</v>
      </c>
      <c r="B32" s="85" t="s">
        <v>42</v>
      </c>
      <c r="C32" s="3">
        <v>6831603.79</v>
      </c>
      <c r="D32" s="3">
        <v>5642580</v>
      </c>
      <c r="E32" s="26">
        <f t="shared" si="5"/>
        <v>-1189023.79</v>
      </c>
      <c r="F32" s="229">
        <v>8296109.8324999996</v>
      </c>
      <c r="G32" s="230">
        <v>1727486.3976574724</v>
      </c>
      <c r="H32" s="47">
        <v>0</v>
      </c>
      <c r="I32" s="242">
        <f t="shared" si="9"/>
        <v>5172365</v>
      </c>
      <c r="J32" s="27">
        <f>'ผลการดำเนินงาน Planfin 64'!J27</f>
        <v>5835051.3499999996</v>
      </c>
      <c r="K32" s="128">
        <f t="shared" si="6"/>
        <v>662686.34999999963</v>
      </c>
      <c r="L32" s="268">
        <f t="shared" si="7"/>
        <v>0.12812056960403986</v>
      </c>
      <c r="M32" s="262">
        <f t="shared" si="8"/>
        <v>1.0341105221370366</v>
      </c>
    </row>
    <row r="33" spans="1:13">
      <c r="A33" s="2" t="s">
        <v>43</v>
      </c>
      <c r="B33" s="85" t="s">
        <v>44</v>
      </c>
      <c r="C33" s="3">
        <v>11228672</v>
      </c>
      <c r="D33" s="3">
        <v>10846080</v>
      </c>
      <c r="E33" s="26">
        <f t="shared" si="5"/>
        <v>-382592</v>
      </c>
      <c r="F33" s="229">
        <v>13170483.064999999</v>
      </c>
      <c r="G33" s="230">
        <v>3059313.5617695763</v>
      </c>
      <c r="H33" s="47">
        <v>0</v>
      </c>
      <c r="I33" s="242">
        <f t="shared" si="9"/>
        <v>9942240</v>
      </c>
      <c r="J33" s="27">
        <f>'ผลการดำเนินงาน Planfin 64'!J28</f>
        <v>13145685</v>
      </c>
      <c r="K33" s="128">
        <f t="shared" si="6"/>
        <v>3203445</v>
      </c>
      <c r="L33" s="268">
        <f t="shared" si="7"/>
        <v>0.32220555931057787</v>
      </c>
      <c r="M33" s="262">
        <f t="shared" si="8"/>
        <v>1.212021762701363</v>
      </c>
    </row>
    <row r="34" spans="1:13">
      <c r="A34" s="2" t="s">
        <v>45</v>
      </c>
      <c r="B34" s="85" t="s">
        <v>46</v>
      </c>
      <c r="C34" s="3">
        <v>1035591.95</v>
      </c>
      <c r="D34" s="3">
        <v>936672</v>
      </c>
      <c r="E34" s="26">
        <f t="shared" si="5"/>
        <v>-98919.949999999953</v>
      </c>
      <c r="F34" s="229">
        <v>1191509.3758333332</v>
      </c>
      <c r="G34" s="230">
        <v>285594.18624693505</v>
      </c>
      <c r="H34" s="47">
        <v>0</v>
      </c>
      <c r="I34" s="242">
        <f t="shared" si="9"/>
        <v>858616</v>
      </c>
      <c r="J34" s="27">
        <f>'ผลการดำเนินงาน Planfin 64'!J29</f>
        <v>866566.63</v>
      </c>
      <c r="K34" s="128">
        <f t="shared" si="6"/>
        <v>7950.6300000000047</v>
      </c>
      <c r="L34" s="268">
        <f t="shared" si="7"/>
        <v>9.2598204552442592E-3</v>
      </c>
      <c r="M34" s="262">
        <f t="shared" si="8"/>
        <v>0.92515483541730725</v>
      </c>
    </row>
    <row r="35" spans="1:13">
      <c r="A35" s="2" t="s">
        <v>47</v>
      </c>
      <c r="B35" s="85" t="s">
        <v>48</v>
      </c>
      <c r="C35" s="3">
        <v>8262805.29</v>
      </c>
      <c r="D35" s="3">
        <v>4744503.29</v>
      </c>
      <c r="E35" s="26">
        <f t="shared" si="5"/>
        <v>-3518302</v>
      </c>
      <c r="F35" s="229">
        <v>4675983.4247499993</v>
      </c>
      <c r="G35" s="230">
        <v>2678026.6968091573</v>
      </c>
      <c r="H35" s="47">
        <v>1</v>
      </c>
      <c r="I35" s="242">
        <f t="shared" si="9"/>
        <v>4349128.0158333331</v>
      </c>
      <c r="J35" s="27">
        <f>'ผลการดำเนินงาน Planfin 64'!J30</f>
        <v>5702391.6900000004</v>
      </c>
      <c r="K35" s="128">
        <f t="shared" si="6"/>
        <v>1353263.6741666673</v>
      </c>
      <c r="L35" s="268">
        <f t="shared" si="7"/>
        <v>0.31115747093210577</v>
      </c>
      <c r="M35" s="262">
        <f t="shared" si="8"/>
        <v>1.2018943483544302</v>
      </c>
    </row>
    <row r="36" spans="1:13">
      <c r="A36" s="2" t="s">
        <v>49</v>
      </c>
      <c r="B36" s="85" t="s">
        <v>50</v>
      </c>
      <c r="C36" s="3">
        <v>1225585.78</v>
      </c>
      <c r="D36" s="3">
        <v>1366560</v>
      </c>
      <c r="E36" s="26">
        <f t="shared" si="5"/>
        <v>140974.21999999997</v>
      </c>
      <c r="F36" s="229">
        <v>1537609.7708333333</v>
      </c>
      <c r="G36" s="230">
        <v>478196.76735257171</v>
      </c>
      <c r="H36" s="47">
        <v>0</v>
      </c>
      <c r="I36" s="242">
        <f t="shared" si="9"/>
        <v>1252680</v>
      </c>
      <c r="J36" s="27">
        <f>'ผลการดำเนินงาน Planfin 64'!J31</f>
        <v>904691.32000000007</v>
      </c>
      <c r="K36" s="128">
        <f t="shared" si="6"/>
        <v>-347988.67999999993</v>
      </c>
      <c r="L36" s="268">
        <f t="shared" si="7"/>
        <v>-0.27779535076795348</v>
      </c>
      <c r="M36" s="262">
        <f t="shared" si="8"/>
        <v>0.66202092846270932</v>
      </c>
    </row>
    <row r="37" spans="1:13">
      <c r="A37" s="2" t="s">
        <v>51</v>
      </c>
      <c r="B37" s="85" t="s">
        <v>52</v>
      </c>
      <c r="C37" s="3">
        <v>2971775.75</v>
      </c>
      <c r="D37" s="3">
        <v>2838661.3</v>
      </c>
      <c r="E37" s="26">
        <f t="shared" si="5"/>
        <v>-133114.45000000019</v>
      </c>
      <c r="F37" s="229">
        <v>2532484.3333333335</v>
      </c>
      <c r="G37" s="230">
        <v>887422.95575925836</v>
      </c>
      <c r="H37" s="47">
        <v>1</v>
      </c>
      <c r="I37" s="242">
        <f t="shared" si="9"/>
        <v>2602106.1916666664</v>
      </c>
      <c r="J37" s="27">
        <f>'ผลการดำเนินงาน Planfin 64'!J32</f>
        <v>2649710.0499999998</v>
      </c>
      <c r="K37" s="128">
        <f t="shared" si="6"/>
        <v>47603.858333333395</v>
      </c>
      <c r="L37" s="268">
        <f t="shared" si="7"/>
        <v>1.82943565046601E-2</v>
      </c>
      <c r="M37" s="262">
        <f t="shared" si="8"/>
        <v>0.93343649346260504</v>
      </c>
    </row>
    <row r="38" spans="1:13">
      <c r="A38" s="2" t="s">
        <v>53</v>
      </c>
      <c r="B38" s="85" t="s">
        <v>54</v>
      </c>
      <c r="C38" s="3">
        <v>5014333.8600000003</v>
      </c>
      <c r="D38" s="3">
        <v>4958000</v>
      </c>
      <c r="E38" s="26">
        <f t="shared" si="5"/>
        <v>-56333.860000000335</v>
      </c>
      <c r="F38" s="229">
        <v>6589129.6533333324</v>
      </c>
      <c r="G38" s="230">
        <v>1591416.0774740144</v>
      </c>
      <c r="H38" s="47">
        <v>0</v>
      </c>
      <c r="I38" s="242">
        <f t="shared" si="9"/>
        <v>4544833.333333334</v>
      </c>
      <c r="J38" s="27">
        <f>'ผลการดำเนินงาน Planfin 64'!J33</f>
        <v>4934800.4899999993</v>
      </c>
      <c r="K38" s="128">
        <f t="shared" si="6"/>
        <v>389967.15666666534</v>
      </c>
      <c r="L38" s="268">
        <f t="shared" si="7"/>
        <v>8.5804501081814213E-2</v>
      </c>
      <c r="M38" s="262">
        <f t="shared" si="8"/>
        <v>0.99532079265832984</v>
      </c>
    </row>
    <row r="39" spans="1:13">
      <c r="A39" s="2" t="s">
        <v>55</v>
      </c>
      <c r="B39" s="85" t="s">
        <v>56</v>
      </c>
      <c r="C39" s="3">
        <v>699650.3</v>
      </c>
      <c r="D39" s="3">
        <v>699650.3</v>
      </c>
      <c r="E39" s="26">
        <f t="shared" si="5"/>
        <v>0</v>
      </c>
      <c r="F39" s="229">
        <v>590663.62083333323</v>
      </c>
      <c r="G39" s="230">
        <v>510776.09597458824</v>
      </c>
      <c r="H39" s="47">
        <v>1</v>
      </c>
      <c r="I39" s="242">
        <f t="shared" si="9"/>
        <v>641346.1083333334</v>
      </c>
      <c r="J39" s="27">
        <f>'ผลการดำเนินงาน Planfin 64'!J34</f>
        <v>25198.11</v>
      </c>
      <c r="K39" s="128">
        <f t="shared" si="6"/>
        <v>-616147.99833333341</v>
      </c>
      <c r="L39" s="268">
        <f t="shared" si="7"/>
        <v>-0.96071059031529427</v>
      </c>
      <c r="M39" s="262">
        <f t="shared" si="8"/>
        <v>3.6015292210980258E-2</v>
      </c>
    </row>
    <row r="40" spans="1:13" s="9" customFormat="1">
      <c r="A40" s="142" t="s">
        <v>57</v>
      </c>
      <c r="B40" s="143" t="s">
        <v>58</v>
      </c>
      <c r="C40" s="3">
        <v>6927007.4800000004</v>
      </c>
      <c r="D40" s="3">
        <v>6221633</v>
      </c>
      <c r="E40" s="26">
        <f>D40-C40</f>
        <v>-705374.48000000045</v>
      </c>
      <c r="F40" s="229">
        <v>7610998.450000002</v>
      </c>
      <c r="G40" s="230">
        <v>2627606.3267757013</v>
      </c>
      <c r="H40" s="47">
        <v>0</v>
      </c>
      <c r="I40" s="242">
        <f t="shared" si="9"/>
        <v>5703163.583333334</v>
      </c>
      <c r="J40" s="27">
        <f>'ผลการดำเนินงาน Planfin 64'!J35</f>
        <v>4403512.6399999997</v>
      </c>
      <c r="K40" s="128">
        <f t="shared" si="6"/>
        <v>-1299650.9433333343</v>
      </c>
      <c r="L40" s="268">
        <f t="shared" si="7"/>
        <v>-0.22788245933035747</v>
      </c>
      <c r="M40" s="262">
        <f t="shared" si="8"/>
        <v>0.70777441228050575</v>
      </c>
    </row>
    <row r="41" spans="1:13">
      <c r="A41" s="2" t="s">
        <v>194</v>
      </c>
      <c r="B41" s="145" t="s">
        <v>195</v>
      </c>
      <c r="C41" s="3">
        <v>0</v>
      </c>
      <c r="D41" s="6">
        <v>0</v>
      </c>
      <c r="E41" s="26">
        <f t="shared" si="5"/>
        <v>0</v>
      </c>
      <c r="F41" s="229">
        <v>0</v>
      </c>
      <c r="G41" s="230">
        <v>0</v>
      </c>
      <c r="H41" s="47">
        <v>0</v>
      </c>
      <c r="I41" s="242">
        <f t="shared" si="9"/>
        <v>0</v>
      </c>
      <c r="J41" s="27">
        <f>'ผลการดำเนินงาน Planfin 64'!J36</f>
        <v>0</v>
      </c>
      <c r="K41" s="128">
        <f t="shared" si="6"/>
        <v>0</v>
      </c>
      <c r="L41" s="268" t="e">
        <f t="shared" si="7"/>
        <v>#DIV/0!</v>
      </c>
      <c r="M41" s="262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62772852.379999995</v>
      </c>
      <c r="D42" s="5">
        <f>SUM(D27:D41)</f>
        <v>59261983.68999999</v>
      </c>
      <c r="E42" s="28">
        <f t="shared" si="5"/>
        <v>-3510868.6900000051</v>
      </c>
      <c r="F42" s="231">
        <v>70481018.782250002</v>
      </c>
      <c r="G42" s="232">
        <v>20903393.872278385</v>
      </c>
      <c r="H42" s="48">
        <v>0</v>
      </c>
      <c r="I42" s="5">
        <f>SUM(I27:I41)</f>
        <v>54323485.049166664</v>
      </c>
      <c r="J42" s="31">
        <f>'ผลการดำเนินงาน Planfin 64'!J37</f>
        <v>58290830.100000001</v>
      </c>
      <c r="K42" s="29">
        <f t="shared" si="6"/>
        <v>3967345.050833337</v>
      </c>
      <c r="L42" s="272">
        <f t="shared" si="7"/>
        <v>7.3031858085735923E-2</v>
      </c>
      <c r="M42" s="263">
        <f t="shared" si="8"/>
        <v>0.98361253657859138</v>
      </c>
    </row>
    <row r="43" spans="1:13" s="9" customFormat="1" ht="25.5">
      <c r="A43" s="84" t="s">
        <v>189</v>
      </c>
      <c r="B43" s="77" t="s">
        <v>156</v>
      </c>
      <c r="C43" s="78">
        <f>C42-C38</f>
        <v>57758518.519999996</v>
      </c>
      <c r="D43" s="78">
        <f>D42-D38</f>
        <v>54303983.68999999</v>
      </c>
      <c r="E43" s="79">
        <f>D43-C43</f>
        <v>-3454534.8300000057</v>
      </c>
      <c r="F43" s="80"/>
      <c r="G43" s="81"/>
      <c r="H43" s="82"/>
      <c r="I43" s="78">
        <f>I42-I38</f>
        <v>49778651.715833329</v>
      </c>
      <c r="J43" s="83">
        <f>'ผลการดำเนินงาน Planfin 64'!J38</f>
        <v>53356029.609999999</v>
      </c>
      <c r="K43" s="129">
        <f t="shared" si="6"/>
        <v>3577377.8941666707</v>
      </c>
      <c r="L43" s="273">
        <f t="shared" si="7"/>
        <v>7.186570489270197E-2</v>
      </c>
      <c r="M43" s="264">
        <f t="shared" si="8"/>
        <v>0.98254356281831023</v>
      </c>
    </row>
    <row r="44" spans="1:13" s="149" customFormat="1" ht="25.5">
      <c r="A44" s="188"/>
      <c r="B44" s="183" t="s">
        <v>218</v>
      </c>
      <c r="C44" s="189">
        <f>C43-C41</f>
        <v>57758518.519999996</v>
      </c>
      <c r="D44" s="189">
        <f>D43-D41</f>
        <v>54303983.68999999</v>
      </c>
      <c r="E44" s="190">
        <f>D44-C44</f>
        <v>-3454534.8300000057</v>
      </c>
      <c r="F44" s="190"/>
      <c r="G44" s="191"/>
      <c r="H44" s="190"/>
      <c r="I44" s="189">
        <f>I43-I41</f>
        <v>49778651.715833329</v>
      </c>
      <c r="J44" s="189">
        <f>J43-J41</f>
        <v>53356029.609999999</v>
      </c>
      <c r="K44" s="258">
        <f t="shared" si="6"/>
        <v>3577377.8941666707</v>
      </c>
      <c r="L44" s="274">
        <f t="shared" si="7"/>
        <v>7.186570489270197E-2</v>
      </c>
      <c r="M44" s="275">
        <f t="shared" si="8"/>
        <v>0.98254356281831023</v>
      </c>
    </row>
    <row r="45" spans="1:13">
      <c r="A45" s="484"/>
      <c r="B45" s="485"/>
      <c r="C45" s="485"/>
      <c r="D45" s="485"/>
      <c r="E45" s="485"/>
      <c r="F45" s="485"/>
      <c r="G45" s="485"/>
      <c r="H45" s="485"/>
      <c r="I45" s="485"/>
      <c r="J45" s="485"/>
      <c r="K45" s="485"/>
      <c r="L45" s="485"/>
      <c r="M45" s="486"/>
    </row>
    <row r="46" spans="1:13" s="9" customFormat="1">
      <c r="A46" s="140" t="s">
        <v>61</v>
      </c>
      <c r="B46" s="192" t="s">
        <v>62</v>
      </c>
      <c r="C46" s="5">
        <f t="shared" ref="C46:D48" si="10">C23-C42</f>
        <v>2280697.3900000006</v>
      </c>
      <c r="D46" s="5">
        <f t="shared" si="10"/>
        <v>32954783.720000006</v>
      </c>
      <c r="E46" s="28">
        <f t="shared" ref="E46:E48" si="11">D46-C46</f>
        <v>30674086.330000006</v>
      </c>
      <c r="F46" s="193"/>
      <c r="G46" s="194"/>
      <c r="H46" s="195"/>
      <c r="I46" s="5">
        <f t="shared" ref="I46:J48" si="12">I23-I42</f>
        <v>30208551.74333334</v>
      </c>
      <c r="J46" s="5">
        <f t="shared" si="12"/>
        <v>30651592.100000001</v>
      </c>
      <c r="K46" s="28">
        <f>J46-I46</f>
        <v>443040.3566666618</v>
      </c>
      <c r="L46" s="272">
        <f t="shared" ref="L46:L48" si="13">K46/I46</f>
        <v>1.4666057493618026E-2</v>
      </c>
      <c r="M46" s="263">
        <f t="shared" ref="M46:M48" si="14">(J46/D46)</f>
        <v>0.93011055270248322</v>
      </c>
    </row>
    <row r="47" spans="1:13" s="95" customFormat="1">
      <c r="A47" s="196" t="s">
        <v>63</v>
      </c>
      <c r="B47" s="197" t="s">
        <v>65</v>
      </c>
      <c r="C47" s="198">
        <f t="shared" si="10"/>
        <v>4181837.1599999964</v>
      </c>
      <c r="D47" s="198">
        <f t="shared" si="10"/>
        <v>23763825.680000015</v>
      </c>
      <c r="E47" s="199">
        <f t="shared" si="11"/>
        <v>19581988.520000018</v>
      </c>
      <c r="F47" s="200"/>
      <c r="G47" s="201"/>
      <c r="H47" s="202"/>
      <c r="I47" s="198">
        <f>I24-I43</f>
        <v>21783506.873333342</v>
      </c>
      <c r="J47" s="198">
        <f t="shared" si="12"/>
        <v>34132234.549999997</v>
      </c>
      <c r="K47" s="199">
        <f t="shared" ref="K47" si="15">J47-I47</f>
        <v>12348727.676666655</v>
      </c>
      <c r="L47" s="276">
        <f t="shared" si="13"/>
        <v>0.56688428307122407</v>
      </c>
      <c r="M47" s="277">
        <f t="shared" si="14"/>
        <v>1.4363105928152884</v>
      </c>
    </row>
    <row r="48" spans="1:13" s="9" customFormat="1" ht="27.75" customHeight="1">
      <c r="A48" s="182" t="s">
        <v>64</v>
      </c>
      <c r="B48" s="203" t="s">
        <v>219</v>
      </c>
      <c r="C48" s="204">
        <f>C25-C44</f>
        <v>4181837.1599999964</v>
      </c>
      <c r="D48" s="204">
        <f t="shared" si="10"/>
        <v>23763825.680000015</v>
      </c>
      <c r="E48" s="205">
        <f t="shared" si="11"/>
        <v>19581988.520000018</v>
      </c>
      <c r="F48" s="206"/>
      <c r="G48" s="206"/>
      <c r="H48" s="206"/>
      <c r="I48" s="204">
        <f>I25-I44</f>
        <v>21783506.873333342</v>
      </c>
      <c r="J48" s="204">
        <f t="shared" si="12"/>
        <v>34132234.549999997</v>
      </c>
      <c r="K48" s="205">
        <f>J48-I48</f>
        <v>12348727.676666655</v>
      </c>
      <c r="L48" s="278">
        <f t="shared" si="13"/>
        <v>0.56688428307122407</v>
      </c>
      <c r="M48" s="279">
        <f t="shared" si="14"/>
        <v>1.4363105928152884</v>
      </c>
    </row>
    <row r="49" spans="1:13" s="9" customFormat="1">
      <c r="A49" s="2"/>
      <c r="B49" s="148" t="s">
        <v>66</v>
      </c>
      <c r="C49" s="207" t="str">
        <f>IF(D49&gt;0,"แผนเกินดุล",IF(D49=0,"สมดุล","ขาดดุล"))</f>
        <v>แผนเกินดุล</v>
      </c>
      <c r="D49" s="208">
        <f>IF(D48&lt;=0,0,ROUNDUP((D48*20%),2))</f>
        <v>4752765.1399999997</v>
      </c>
      <c r="E49" s="51"/>
      <c r="H49" s="52"/>
      <c r="J49" s="52"/>
      <c r="K49" s="121"/>
      <c r="L49" s="121"/>
      <c r="M49" s="121"/>
    </row>
    <row r="50" spans="1:13" s="9" customFormat="1">
      <c r="A50" s="2"/>
      <c r="B50" s="148" t="s">
        <v>67</v>
      </c>
      <c r="C50" s="207" t="str">
        <f>IF(D50&gt;=0,"ไม่เกิน","เกิน")</f>
        <v>เกิน</v>
      </c>
      <c r="D50" s="207">
        <f>IF(D48&lt;0,0-(C118+C121),((D48*20%)-(C118+C121)))</f>
        <v>-11043500.823999997</v>
      </c>
      <c r="E50" s="51"/>
      <c r="H50" s="52"/>
      <c r="J50" s="52"/>
      <c r="K50" s="121"/>
      <c r="L50" s="121"/>
      <c r="M50" s="121"/>
    </row>
    <row r="51" spans="1:13">
      <c r="A51" s="2" t="s">
        <v>68</v>
      </c>
      <c r="B51" s="148" t="s">
        <v>227</v>
      </c>
      <c r="C51" s="3">
        <v>26433576.390000001</v>
      </c>
      <c r="D51" s="3">
        <f>C51</f>
        <v>26433576.390000001</v>
      </c>
      <c r="E51" s="51"/>
      <c r="F51" s="45"/>
    </row>
    <row r="52" spans="1:13">
      <c r="A52" s="2" t="s">
        <v>69</v>
      </c>
      <c r="B52" s="148" t="s">
        <v>228</v>
      </c>
      <c r="C52" s="3">
        <v>24380085.82</v>
      </c>
      <c r="D52" s="3">
        <f>C52</f>
        <v>24380085.82</v>
      </c>
      <c r="E52" s="51"/>
    </row>
    <row r="53" spans="1:13">
      <c r="A53" s="2" t="s">
        <v>70</v>
      </c>
      <c r="B53" s="148" t="s">
        <v>229</v>
      </c>
      <c r="C53" s="7">
        <v>-5812003.75</v>
      </c>
      <c r="D53" s="7">
        <f>C53</f>
        <v>-5812003.75</v>
      </c>
      <c r="E53" s="51"/>
    </row>
    <row r="54" spans="1:13">
      <c r="A54" s="2" t="s">
        <v>208</v>
      </c>
      <c r="B54" s="153" t="s">
        <v>230</v>
      </c>
      <c r="C54" s="3">
        <v>18568082.07</v>
      </c>
      <c r="D54" s="3">
        <f t="shared" ref="D54" si="16">C54</f>
        <v>18568082.07</v>
      </c>
      <c r="E54" s="51"/>
      <c r="G54" s="1"/>
      <c r="H54" s="33"/>
    </row>
    <row r="55" spans="1:13">
      <c r="A55" s="9" t="s">
        <v>154</v>
      </c>
      <c r="B55" s="8"/>
      <c r="G55" s="1"/>
      <c r="H55" s="33"/>
    </row>
    <row r="56" spans="1:13">
      <c r="A56" s="491" t="s">
        <v>1882</v>
      </c>
      <c r="B56" s="491"/>
      <c r="C56" s="491"/>
      <c r="G56" s="1"/>
      <c r="H56" s="33"/>
    </row>
    <row r="57" spans="1:13">
      <c r="A57" s="9"/>
      <c r="B57" s="8"/>
      <c r="G57" s="1"/>
      <c r="H57" s="33"/>
    </row>
    <row r="58" spans="1:13">
      <c r="A58" s="9"/>
      <c r="B58" s="8"/>
      <c r="G58" s="1"/>
      <c r="H58" s="33"/>
    </row>
    <row r="59" spans="1:13">
      <c r="A59" s="9"/>
      <c r="B59" s="8"/>
      <c r="G59" s="1"/>
      <c r="H59" s="33"/>
    </row>
    <row r="60" spans="1:13">
      <c r="A60" s="9"/>
      <c r="B60" s="8"/>
      <c r="G60" s="1"/>
      <c r="H60" s="33"/>
    </row>
    <row r="61" spans="1:13">
      <c r="A61" s="9"/>
      <c r="B61" s="8"/>
      <c r="G61" s="1"/>
      <c r="H61" s="33"/>
    </row>
    <row r="62" spans="1:13">
      <c r="A62" s="9"/>
      <c r="B62" s="8"/>
      <c r="G62" s="1"/>
      <c r="H62" s="33"/>
    </row>
    <row r="63" spans="1:13">
      <c r="A63" s="9"/>
      <c r="B63" s="8"/>
      <c r="G63" s="1"/>
      <c r="H63" s="33"/>
    </row>
    <row r="64" spans="1:13" s="9" customFormat="1">
      <c r="B64" s="53"/>
      <c r="K64" s="121"/>
      <c r="L64" s="121"/>
      <c r="M64" s="121"/>
    </row>
    <row r="65" spans="1:15" s="9" customFormat="1">
      <c r="A65" s="1"/>
      <c r="B65" s="479" t="s">
        <v>71</v>
      </c>
      <c r="C65" s="480"/>
      <c r="D65" s="480"/>
      <c r="E65" s="480"/>
      <c r="I65" s="121"/>
      <c r="K65" s="121"/>
      <c r="L65" s="249"/>
      <c r="M65" s="248"/>
      <c r="O65" s="253"/>
    </row>
    <row r="66" spans="1:15" s="9" customFormat="1">
      <c r="A66" s="1"/>
      <c r="B66" s="154" t="s">
        <v>2</v>
      </c>
      <c r="C66" s="10" t="s">
        <v>226</v>
      </c>
      <c r="D66" s="45"/>
      <c r="E66" s="45"/>
      <c r="I66" s="121"/>
      <c r="K66" s="121"/>
      <c r="L66" s="249"/>
      <c r="M66" s="248"/>
      <c r="O66" s="253"/>
    </row>
    <row r="67" spans="1:15" s="9" customFormat="1">
      <c r="A67" s="1"/>
      <c r="B67" s="298" t="s">
        <v>72</v>
      </c>
      <c r="C67" s="169">
        <v>4713483.5199999996</v>
      </c>
      <c r="D67" s="45"/>
      <c r="E67" s="45"/>
      <c r="I67" s="121"/>
      <c r="K67" s="121"/>
      <c r="L67" s="249"/>
      <c r="M67" s="248"/>
      <c r="O67" s="253"/>
    </row>
    <row r="68" spans="1:15" s="9" customFormat="1" ht="25.5">
      <c r="A68" s="1"/>
      <c r="B68" s="298" t="s">
        <v>73</v>
      </c>
      <c r="C68" s="169">
        <v>2314760.0099999998</v>
      </c>
      <c r="D68" s="45"/>
      <c r="E68" s="45"/>
      <c r="I68" s="121"/>
      <c r="K68" s="121"/>
      <c r="L68" s="249"/>
      <c r="M68" s="248"/>
      <c r="O68" s="253"/>
    </row>
    <row r="69" spans="1:15" s="9" customFormat="1">
      <c r="A69" s="1"/>
      <c r="B69" s="298" t="s">
        <v>74</v>
      </c>
      <c r="C69" s="169">
        <v>1785949.8</v>
      </c>
      <c r="D69" s="45"/>
      <c r="E69" s="45"/>
      <c r="I69" s="121"/>
      <c r="K69" s="121"/>
      <c r="L69" s="249"/>
      <c r="M69" s="248"/>
      <c r="O69" s="253"/>
    </row>
    <row r="70" spans="1:15" s="9" customFormat="1">
      <c r="A70" s="1"/>
      <c r="B70" s="155" t="s">
        <v>160</v>
      </c>
      <c r="C70" s="87">
        <f>SUM(C67:C69)</f>
        <v>8814193.3300000001</v>
      </c>
      <c r="D70" s="45"/>
      <c r="E70" s="45"/>
      <c r="I70" s="121"/>
      <c r="K70" s="121"/>
      <c r="L70" s="249"/>
      <c r="M70" s="248"/>
      <c r="O70" s="253"/>
    </row>
    <row r="71" spans="1:15" s="9" customFormat="1">
      <c r="A71" s="1"/>
      <c r="B71" s="156"/>
      <c r="C71" s="91"/>
      <c r="D71" s="45"/>
      <c r="E71" s="45"/>
      <c r="I71" s="121"/>
      <c r="K71" s="121"/>
      <c r="L71" s="249"/>
      <c r="M71" s="248"/>
      <c r="O71" s="253"/>
    </row>
    <row r="72" spans="1:15" s="9" customFormat="1">
      <c r="A72" s="1"/>
      <c r="B72" s="156"/>
      <c r="C72" s="91"/>
      <c r="D72" s="45"/>
      <c r="E72" s="45"/>
      <c r="I72" s="121"/>
      <c r="K72" s="121"/>
      <c r="L72" s="249"/>
      <c r="M72" s="248"/>
      <c r="O72" s="253"/>
    </row>
    <row r="73" spans="1:15" s="9" customFormat="1">
      <c r="A73" s="1"/>
      <c r="B73" s="470" t="s">
        <v>75</v>
      </c>
      <c r="C73" s="471"/>
      <c r="D73" s="471"/>
      <c r="E73" s="471"/>
      <c r="I73" s="121"/>
      <c r="K73" s="121"/>
      <c r="L73" s="249"/>
      <c r="M73" s="248"/>
      <c r="O73" s="253"/>
    </row>
    <row r="74" spans="1:15" s="9" customFormat="1">
      <c r="A74" s="1"/>
      <c r="B74" s="154" t="s">
        <v>2</v>
      </c>
      <c r="C74" s="10" t="s">
        <v>226</v>
      </c>
      <c r="D74" s="45"/>
      <c r="E74" s="45"/>
      <c r="I74" s="121"/>
      <c r="K74" s="121"/>
      <c r="L74" s="249"/>
      <c r="M74" s="248"/>
      <c r="O74" s="253"/>
    </row>
    <row r="75" spans="1:15" s="9" customFormat="1">
      <c r="A75" s="1"/>
      <c r="B75" s="298" t="s">
        <v>76</v>
      </c>
      <c r="C75" s="169">
        <v>650000</v>
      </c>
      <c r="D75" s="45"/>
      <c r="E75" s="45"/>
      <c r="I75" s="121"/>
      <c r="K75" s="121"/>
      <c r="L75" s="249"/>
      <c r="M75" s="248"/>
      <c r="O75" s="253"/>
    </row>
    <row r="76" spans="1:15" s="9" customFormat="1">
      <c r="A76" s="1"/>
      <c r="B76" s="298" t="s">
        <v>77</v>
      </c>
      <c r="C76" s="169">
        <v>82520</v>
      </c>
      <c r="D76" s="45"/>
      <c r="E76" s="45"/>
      <c r="I76" s="121"/>
      <c r="K76" s="121"/>
      <c r="L76" s="249"/>
      <c r="M76" s="248"/>
      <c r="O76" s="253"/>
    </row>
    <row r="77" spans="1:15" s="9" customFormat="1">
      <c r="A77" s="1"/>
      <c r="B77" s="298" t="s">
        <v>78</v>
      </c>
      <c r="C77" s="169">
        <v>620000</v>
      </c>
      <c r="D77" s="45"/>
      <c r="E77" s="45"/>
      <c r="I77" s="121"/>
      <c r="K77" s="121"/>
      <c r="L77" s="249"/>
      <c r="M77" s="248"/>
      <c r="O77" s="253"/>
    </row>
    <row r="78" spans="1:15" s="9" customFormat="1">
      <c r="A78" s="1"/>
      <c r="B78" s="298" t="s">
        <v>79</v>
      </c>
      <c r="C78" s="169">
        <v>50000</v>
      </c>
      <c r="D78" s="45"/>
      <c r="E78" s="45"/>
      <c r="I78" s="121"/>
      <c r="K78" s="121"/>
      <c r="L78" s="249"/>
      <c r="M78" s="248"/>
      <c r="O78" s="253"/>
    </row>
    <row r="79" spans="1:15" s="9" customFormat="1">
      <c r="A79" s="1"/>
      <c r="B79" s="298" t="s">
        <v>80</v>
      </c>
      <c r="C79" s="169">
        <v>30000</v>
      </c>
      <c r="D79" s="45"/>
      <c r="E79" s="45"/>
      <c r="I79" s="121"/>
      <c r="K79" s="121"/>
      <c r="L79" s="249"/>
      <c r="M79" s="248"/>
      <c r="O79" s="253"/>
    </row>
    <row r="80" spans="1:15" s="9" customFormat="1">
      <c r="A80" s="1"/>
      <c r="B80" s="298" t="s">
        <v>81</v>
      </c>
      <c r="C80" s="169">
        <v>324230</v>
      </c>
      <c r="D80" s="45"/>
      <c r="E80" s="45"/>
      <c r="I80" s="121"/>
      <c r="K80" s="121"/>
      <c r="L80" s="249"/>
      <c r="M80" s="248"/>
      <c r="O80" s="253"/>
    </row>
    <row r="81" spans="1:15" s="9" customFormat="1">
      <c r="A81" s="1"/>
      <c r="B81" s="298" t="s">
        <v>82</v>
      </c>
      <c r="C81" s="169">
        <v>738100</v>
      </c>
      <c r="D81" s="45"/>
      <c r="E81" s="45"/>
      <c r="I81" s="121"/>
      <c r="K81" s="121"/>
      <c r="L81" s="249"/>
      <c r="M81" s="248"/>
      <c r="O81" s="253"/>
    </row>
    <row r="82" spans="1:15" s="9" customFormat="1">
      <c r="A82" s="1"/>
      <c r="B82" s="298" t="s">
        <v>83</v>
      </c>
      <c r="C82" s="169">
        <v>150000</v>
      </c>
      <c r="D82" s="45"/>
      <c r="E82" s="45"/>
      <c r="I82" s="121"/>
      <c r="K82" s="121"/>
      <c r="L82" s="249"/>
      <c r="M82" s="248"/>
      <c r="O82" s="253"/>
    </row>
    <row r="83" spans="1:15" s="9" customFormat="1">
      <c r="A83" s="1"/>
      <c r="B83" s="298" t="s">
        <v>84</v>
      </c>
      <c r="C83" s="169">
        <v>96150</v>
      </c>
      <c r="D83" s="45"/>
      <c r="E83" s="45"/>
      <c r="I83" s="121"/>
      <c r="K83" s="121"/>
      <c r="L83" s="249"/>
      <c r="M83" s="248"/>
      <c r="O83" s="253"/>
    </row>
    <row r="84" spans="1:15" s="9" customFormat="1">
      <c r="A84" s="1"/>
      <c r="B84" s="298" t="s">
        <v>85</v>
      </c>
      <c r="C84" s="169">
        <v>48000</v>
      </c>
      <c r="D84" s="45"/>
      <c r="E84" s="45"/>
      <c r="I84" s="121"/>
      <c r="K84" s="121"/>
      <c r="L84" s="249"/>
      <c r="M84" s="248"/>
      <c r="O84" s="253"/>
    </row>
    <row r="85" spans="1:15" s="9" customFormat="1">
      <c r="A85" s="1"/>
      <c r="B85" s="298" t="s">
        <v>86</v>
      </c>
      <c r="C85" s="169">
        <v>49750</v>
      </c>
      <c r="D85" s="45"/>
      <c r="E85" s="45"/>
      <c r="I85" s="121"/>
      <c r="K85" s="121"/>
      <c r="L85" s="249"/>
      <c r="M85" s="248"/>
      <c r="O85" s="253"/>
    </row>
    <row r="86" spans="1:15" s="9" customFormat="1">
      <c r="A86" s="1"/>
      <c r="B86" s="298" t="s">
        <v>186</v>
      </c>
      <c r="C86" s="170">
        <v>0</v>
      </c>
      <c r="D86" s="45"/>
      <c r="E86" s="45"/>
      <c r="I86" s="121"/>
      <c r="K86" s="121"/>
      <c r="L86" s="249"/>
      <c r="M86" s="248"/>
      <c r="O86" s="253"/>
    </row>
    <row r="87" spans="1:15" s="9" customFormat="1">
      <c r="A87" s="1"/>
      <c r="B87" s="155" t="s">
        <v>160</v>
      </c>
      <c r="C87" s="157">
        <f>SUM(C75:C86)</f>
        <v>2838750</v>
      </c>
      <c r="D87" s="45"/>
      <c r="E87" s="45"/>
      <c r="I87" s="121"/>
      <c r="K87" s="121"/>
      <c r="L87" s="249"/>
      <c r="M87" s="248"/>
      <c r="O87" s="253"/>
    </row>
    <row r="88" spans="1:15" s="9" customFormat="1">
      <c r="A88" s="1"/>
      <c r="B88" s="156"/>
      <c r="C88" s="158"/>
      <c r="D88" s="45"/>
      <c r="E88" s="45"/>
      <c r="I88" s="121"/>
      <c r="K88" s="121"/>
      <c r="L88" s="249"/>
      <c r="M88" s="248"/>
      <c r="O88" s="253"/>
    </row>
    <row r="89" spans="1:15" s="9" customFormat="1">
      <c r="A89" s="1"/>
      <c r="B89" s="159"/>
      <c r="C89" s="45"/>
      <c r="D89" s="45"/>
      <c r="E89" s="45"/>
      <c r="I89" s="121"/>
      <c r="K89" s="121"/>
      <c r="L89" s="249"/>
      <c r="M89" s="248"/>
      <c r="O89" s="253"/>
    </row>
    <row r="90" spans="1:15" s="9" customFormat="1">
      <c r="A90" s="1"/>
      <c r="B90" s="470" t="s">
        <v>87</v>
      </c>
      <c r="C90" s="471"/>
      <c r="D90" s="471"/>
      <c r="E90" s="471"/>
      <c r="I90" s="121"/>
      <c r="K90" s="121"/>
      <c r="L90" s="249"/>
      <c r="M90" s="248"/>
      <c r="O90" s="253"/>
    </row>
    <row r="91" spans="1:15" s="9" customFormat="1">
      <c r="A91" s="1"/>
      <c r="B91" s="154" t="s">
        <v>2</v>
      </c>
      <c r="C91" s="154" t="s">
        <v>88</v>
      </c>
      <c r="D91" s="45"/>
      <c r="E91" s="45"/>
      <c r="I91" s="121"/>
      <c r="K91" s="121"/>
      <c r="L91" s="249"/>
      <c r="M91" s="248"/>
      <c r="O91" s="253"/>
    </row>
    <row r="92" spans="1:15" s="9" customFormat="1">
      <c r="A92" s="1"/>
      <c r="B92" s="469" t="s">
        <v>231</v>
      </c>
      <c r="C92" s="469"/>
      <c r="D92" s="160"/>
      <c r="E92" s="45"/>
      <c r="I92" s="121"/>
      <c r="K92" s="121"/>
      <c r="L92" s="249"/>
      <c r="M92" s="248"/>
      <c r="O92" s="253"/>
    </row>
    <row r="93" spans="1:15" s="9" customFormat="1">
      <c r="A93" s="1"/>
      <c r="B93" s="297" t="s">
        <v>232</v>
      </c>
      <c r="C93" s="5">
        <f>SUM(C94:C101)</f>
        <v>48540253.399999999</v>
      </c>
      <c r="D93" s="45"/>
      <c r="E93" s="45"/>
      <c r="I93" s="121"/>
      <c r="K93" s="121"/>
      <c r="L93" s="249"/>
      <c r="M93" s="248"/>
      <c r="O93" s="253"/>
    </row>
    <row r="94" spans="1:15" s="9" customFormat="1">
      <c r="A94" s="1"/>
      <c r="B94" s="297" t="s">
        <v>89</v>
      </c>
      <c r="C94" s="169">
        <v>5605896.5499999998</v>
      </c>
      <c r="D94" s="45"/>
      <c r="E94" s="45"/>
      <c r="I94" s="121"/>
      <c r="K94" s="121"/>
      <c r="L94" s="249"/>
      <c r="M94" s="248"/>
      <c r="O94" s="253"/>
    </row>
    <row r="95" spans="1:15" s="9" customFormat="1">
      <c r="A95" s="1"/>
      <c r="B95" s="297" t="s">
        <v>90</v>
      </c>
      <c r="C95" s="169">
        <v>2194353.04</v>
      </c>
      <c r="D95" s="45"/>
      <c r="E95" s="45"/>
      <c r="I95" s="121"/>
      <c r="K95" s="121"/>
      <c r="L95" s="249"/>
      <c r="M95" s="248"/>
      <c r="O95" s="253"/>
    </row>
    <row r="96" spans="1:15" s="9" customFormat="1">
      <c r="A96" s="1"/>
      <c r="B96" s="297" t="s">
        <v>91</v>
      </c>
      <c r="C96" s="169">
        <v>1748249.64</v>
      </c>
      <c r="D96" s="45"/>
      <c r="E96" s="45"/>
      <c r="I96" s="121"/>
      <c r="K96" s="121"/>
      <c r="L96" s="249"/>
      <c r="M96" s="248"/>
      <c r="O96" s="253"/>
    </row>
    <row r="97" spans="1:15" s="9" customFormat="1">
      <c r="A97" s="1"/>
      <c r="B97" s="297" t="s">
        <v>92</v>
      </c>
      <c r="C97" s="169">
        <v>3473063.1</v>
      </c>
      <c r="D97" s="45"/>
      <c r="E97" s="45"/>
      <c r="I97" s="121"/>
      <c r="K97" s="121"/>
      <c r="L97" s="249"/>
      <c r="M97" s="248"/>
      <c r="O97" s="253"/>
    </row>
    <row r="98" spans="1:15" s="9" customFormat="1">
      <c r="A98" s="1"/>
      <c r="B98" s="297" t="s">
        <v>93</v>
      </c>
      <c r="C98" s="169">
        <v>16564955.4</v>
      </c>
      <c r="D98" s="45"/>
      <c r="E98" s="45"/>
      <c r="I98" s="121"/>
      <c r="K98" s="121"/>
      <c r="L98" s="249"/>
      <c r="M98" s="248"/>
      <c r="O98" s="253"/>
    </row>
    <row r="99" spans="1:15" s="9" customFormat="1">
      <c r="A99" s="1"/>
      <c r="B99" s="297" t="s">
        <v>94</v>
      </c>
      <c r="C99" s="169">
        <v>14348039.359999999</v>
      </c>
      <c r="D99" s="45"/>
      <c r="E99" s="45"/>
      <c r="I99" s="121"/>
      <c r="K99" s="121"/>
      <c r="L99" s="249"/>
      <c r="M99" s="248"/>
      <c r="O99" s="253"/>
    </row>
    <row r="100" spans="1:15" s="9" customFormat="1">
      <c r="A100" s="1"/>
      <c r="B100" s="297" t="s">
        <v>95</v>
      </c>
      <c r="C100" s="169">
        <v>2948783.4</v>
      </c>
      <c r="D100" s="45"/>
      <c r="E100" s="45"/>
      <c r="I100" s="121"/>
      <c r="K100" s="121"/>
      <c r="L100" s="249"/>
      <c r="M100" s="248"/>
      <c r="O100" s="253"/>
    </row>
    <row r="101" spans="1:15" s="9" customFormat="1">
      <c r="A101" s="1"/>
      <c r="B101" s="297" t="s">
        <v>96</v>
      </c>
      <c r="C101" s="169">
        <v>1656912.91</v>
      </c>
      <c r="D101" s="45"/>
      <c r="E101" s="45"/>
      <c r="I101" s="121"/>
      <c r="K101" s="121"/>
      <c r="L101" s="249"/>
      <c r="M101" s="248"/>
      <c r="O101" s="253"/>
    </row>
    <row r="102" spans="1:15" s="9" customFormat="1">
      <c r="A102" s="1"/>
      <c r="B102" s="161"/>
      <c r="C102" s="50"/>
      <c r="D102" s="45"/>
      <c r="E102" s="45"/>
      <c r="I102" s="121"/>
      <c r="K102" s="121"/>
      <c r="L102" s="249"/>
      <c r="M102" s="248"/>
      <c r="O102" s="253"/>
    </row>
    <row r="103" spans="1:15" s="9" customFormat="1">
      <c r="A103" s="1"/>
      <c r="B103" s="159"/>
      <c r="C103" s="45"/>
      <c r="D103" s="45"/>
      <c r="E103" s="45"/>
      <c r="I103" s="121"/>
      <c r="K103" s="121"/>
      <c r="L103" s="249"/>
      <c r="M103" s="248"/>
      <c r="O103" s="253"/>
    </row>
    <row r="104" spans="1:15" s="9" customFormat="1">
      <c r="A104" s="1"/>
      <c r="B104" s="470" t="s">
        <v>97</v>
      </c>
      <c r="C104" s="471"/>
      <c r="D104" s="471"/>
      <c r="E104" s="471"/>
      <c r="I104" s="121"/>
      <c r="K104" s="121"/>
      <c r="L104" s="249"/>
      <c r="M104" s="248"/>
      <c r="O104" s="253"/>
    </row>
    <row r="105" spans="1:15" s="9" customFormat="1">
      <c r="A105" s="1"/>
      <c r="B105" s="154" t="s">
        <v>2</v>
      </c>
      <c r="C105" s="154" t="s">
        <v>88</v>
      </c>
      <c r="D105" s="45"/>
      <c r="E105" s="45"/>
      <c r="I105" s="121"/>
      <c r="K105" s="121"/>
      <c r="L105" s="249"/>
      <c r="M105" s="248"/>
      <c r="O105" s="253"/>
    </row>
    <row r="106" spans="1:15" s="9" customFormat="1">
      <c r="A106" s="1"/>
      <c r="B106" s="472" t="s">
        <v>233</v>
      </c>
      <c r="C106" s="472"/>
      <c r="D106" s="160"/>
      <c r="E106" s="45"/>
      <c r="I106" s="121"/>
      <c r="K106" s="121"/>
      <c r="L106" s="249"/>
      <c r="M106" s="248"/>
      <c r="O106" s="253"/>
    </row>
    <row r="107" spans="1:15" s="9" customFormat="1">
      <c r="A107" s="1"/>
      <c r="B107" s="298" t="s">
        <v>234</v>
      </c>
      <c r="C107" s="5">
        <f>SUM(C108:C114)</f>
        <v>22114420.460000001</v>
      </c>
      <c r="D107" s="45"/>
      <c r="E107" s="45"/>
      <c r="I107" s="121"/>
      <c r="K107" s="121"/>
      <c r="L107" s="249"/>
      <c r="M107" s="248"/>
      <c r="O107" s="253"/>
    </row>
    <row r="108" spans="1:15" s="9" customFormat="1">
      <c r="A108" s="1"/>
      <c r="B108" s="298" t="s">
        <v>98</v>
      </c>
      <c r="C108" s="169">
        <v>10872591.75</v>
      </c>
      <c r="D108" s="45"/>
      <c r="E108" s="45"/>
      <c r="I108" s="121"/>
      <c r="K108" s="121"/>
      <c r="L108" s="249"/>
      <c r="M108" s="248"/>
      <c r="O108" s="253"/>
    </row>
    <row r="109" spans="1:15" s="9" customFormat="1">
      <c r="A109" s="1"/>
      <c r="B109" s="298" t="s">
        <v>209</v>
      </c>
      <c r="C109" s="169">
        <v>155963.88</v>
      </c>
      <c r="D109" s="45"/>
      <c r="E109" s="45"/>
      <c r="I109" s="121"/>
      <c r="K109" s="121"/>
      <c r="L109" s="249"/>
      <c r="M109" s="248"/>
      <c r="O109" s="253"/>
    </row>
    <row r="110" spans="1:15" s="9" customFormat="1">
      <c r="A110" s="1"/>
      <c r="B110" s="298" t="s">
        <v>102</v>
      </c>
      <c r="C110" s="169">
        <v>274384.34000000003</v>
      </c>
      <c r="D110" s="45"/>
      <c r="E110" s="45"/>
      <c r="I110" s="121"/>
      <c r="K110" s="121"/>
      <c r="L110" s="249"/>
      <c r="M110" s="248"/>
      <c r="O110" s="253"/>
    </row>
    <row r="111" spans="1:15" s="9" customFormat="1">
      <c r="A111" s="1"/>
      <c r="B111" s="298" t="s">
        <v>100</v>
      </c>
      <c r="C111" s="169">
        <v>2237451.56</v>
      </c>
      <c r="D111" s="45"/>
      <c r="E111" s="45"/>
      <c r="I111" s="121"/>
      <c r="K111" s="121"/>
      <c r="L111" s="249"/>
      <c r="M111" s="248"/>
      <c r="O111" s="253"/>
    </row>
    <row r="112" spans="1:15" s="9" customFormat="1">
      <c r="A112" s="1"/>
      <c r="B112" s="298" t="s">
        <v>99</v>
      </c>
      <c r="C112" s="169">
        <v>3743668.9</v>
      </c>
      <c r="D112" s="45"/>
      <c r="E112" s="45"/>
      <c r="I112" s="121"/>
      <c r="K112" s="121"/>
      <c r="L112" s="249"/>
      <c r="M112" s="248"/>
      <c r="O112" s="253"/>
    </row>
    <row r="113" spans="1:15" s="9" customFormat="1">
      <c r="A113" s="1"/>
      <c r="B113" s="298" t="s">
        <v>101</v>
      </c>
      <c r="C113" s="169">
        <v>332500</v>
      </c>
      <c r="D113" s="45"/>
      <c r="E113" s="45"/>
      <c r="I113" s="121"/>
      <c r="K113" s="121"/>
      <c r="L113" s="249"/>
      <c r="M113" s="248"/>
      <c r="O113" s="253"/>
    </row>
    <row r="114" spans="1:15" s="9" customFormat="1">
      <c r="A114" s="1"/>
      <c r="B114" s="298" t="s">
        <v>103</v>
      </c>
      <c r="C114" s="169">
        <v>4497860.03</v>
      </c>
      <c r="D114" s="45"/>
      <c r="E114" s="45"/>
      <c r="I114" s="121"/>
      <c r="K114" s="121"/>
      <c r="L114" s="249"/>
      <c r="M114" s="248"/>
      <c r="O114" s="253"/>
    </row>
    <row r="115" spans="1:15" s="9" customFormat="1">
      <c r="A115" s="1"/>
      <c r="B115" s="159"/>
      <c r="C115" s="45"/>
      <c r="D115" s="45"/>
      <c r="E115" s="45"/>
      <c r="I115" s="121"/>
      <c r="K115" s="121"/>
      <c r="L115" s="249"/>
      <c r="M115" s="248"/>
      <c r="O115" s="253"/>
    </row>
    <row r="116" spans="1:15" s="9" customFormat="1">
      <c r="A116" s="1"/>
      <c r="B116" s="470" t="s">
        <v>104</v>
      </c>
      <c r="C116" s="471"/>
      <c r="D116" s="471"/>
      <c r="E116" s="471"/>
      <c r="I116" s="121"/>
      <c r="K116" s="121"/>
      <c r="L116" s="249"/>
      <c r="M116" s="248"/>
      <c r="O116" s="253"/>
    </row>
    <row r="117" spans="1:15" s="9" customFormat="1">
      <c r="A117" s="1"/>
      <c r="B117" s="154" t="s">
        <v>2</v>
      </c>
      <c r="C117" s="154" t="s">
        <v>88</v>
      </c>
      <c r="D117" s="45"/>
      <c r="E117" s="45"/>
      <c r="I117" s="121"/>
      <c r="K117" s="121"/>
      <c r="L117" s="249"/>
      <c r="M117" s="248"/>
      <c r="O117" s="253"/>
    </row>
    <row r="118" spans="1:15" s="9" customFormat="1">
      <c r="A118" s="1"/>
      <c r="B118" s="298" t="s">
        <v>235</v>
      </c>
      <c r="C118" s="169">
        <v>15796265.960000001</v>
      </c>
      <c r="D118" s="45"/>
      <c r="E118" s="45"/>
      <c r="I118" s="121"/>
      <c r="K118" s="121"/>
      <c r="L118" s="249"/>
      <c r="M118" s="248"/>
      <c r="O118" s="253"/>
    </row>
    <row r="119" spans="1:15" s="9" customFormat="1">
      <c r="A119" s="1"/>
      <c r="B119" s="298" t="s">
        <v>236</v>
      </c>
      <c r="C119" s="169">
        <v>1454158.04</v>
      </c>
      <c r="D119" s="45"/>
      <c r="E119" s="45"/>
      <c r="I119" s="121"/>
      <c r="K119" s="121"/>
      <c r="L119" s="249"/>
      <c r="M119" s="248"/>
      <c r="O119" s="253"/>
    </row>
    <row r="120" spans="1:15" s="9" customFormat="1">
      <c r="A120" s="1"/>
      <c r="B120" s="298" t="s">
        <v>237</v>
      </c>
      <c r="C120" s="169">
        <v>12694800</v>
      </c>
      <c r="D120" s="45"/>
      <c r="E120" s="45"/>
      <c r="I120" s="121"/>
      <c r="K120" s="121"/>
      <c r="L120" s="249"/>
      <c r="M120" s="248"/>
      <c r="O120" s="253"/>
    </row>
    <row r="121" spans="1:15" s="9" customFormat="1">
      <c r="A121" s="1"/>
      <c r="B121" s="298" t="s">
        <v>238</v>
      </c>
      <c r="C121" s="170">
        <v>0</v>
      </c>
      <c r="D121" s="45"/>
      <c r="E121" s="45"/>
      <c r="I121" s="121"/>
      <c r="K121" s="121"/>
      <c r="L121" s="249"/>
      <c r="M121" s="248"/>
      <c r="O121" s="253"/>
    </row>
    <row r="122" spans="1:15" s="9" customFormat="1">
      <c r="A122" s="1"/>
      <c r="B122" s="298" t="s">
        <v>239</v>
      </c>
      <c r="C122" s="170">
        <v>0</v>
      </c>
      <c r="D122" s="45"/>
      <c r="E122" s="45"/>
      <c r="I122" s="121"/>
      <c r="K122" s="121"/>
      <c r="L122" s="249"/>
      <c r="M122" s="248"/>
      <c r="O122" s="253"/>
    </row>
    <row r="123" spans="1:15" s="9" customFormat="1">
      <c r="A123" s="1"/>
      <c r="B123" s="162" t="s">
        <v>190</v>
      </c>
      <c r="C123" s="5">
        <f>SUM(C118:C122)</f>
        <v>29945224</v>
      </c>
      <c r="D123" s="45"/>
      <c r="E123" s="45"/>
      <c r="I123" s="121"/>
      <c r="K123" s="121"/>
      <c r="L123" s="249"/>
      <c r="M123" s="248"/>
      <c r="O123" s="253"/>
    </row>
    <row r="124" spans="1:15" s="9" customFormat="1">
      <c r="A124" s="1"/>
      <c r="B124" s="163"/>
      <c r="C124" s="118"/>
      <c r="D124" s="45"/>
      <c r="E124" s="45"/>
      <c r="I124" s="121"/>
      <c r="K124" s="121"/>
      <c r="L124" s="249"/>
      <c r="M124" s="248"/>
      <c r="O124" s="253"/>
    </row>
    <row r="125" spans="1:15" s="9" customFormat="1">
      <c r="A125" s="1"/>
      <c r="B125" s="470" t="s">
        <v>105</v>
      </c>
      <c r="C125" s="471"/>
      <c r="D125" s="471"/>
      <c r="E125" s="471"/>
      <c r="I125" s="121"/>
      <c r="L125" s="249"/>
      <c r="M125" s="248"/>
      <c r="O125" s="253"/>
    </row>
    <row r="126" spans="1:15" s="9" customFormat="1">
      <c r="A126" s="1"/>
      <c r="B126" s="154" t="s">
        <v>2</v>
      </c>
      <c r="C126" s="164" t="s">
        <v>106</v>
      </c>
      <c r="D126" s="45"/>
      <c r="E126" s="45"/>
      <c r="I126" s="121"/>
      <c r="L126" s="249"/>
      <c r="M126" s="248"/>
      <c r="O126" s="253"/>
    </row>
    <row r="127" spans="1:15" s="9" customFormat="1" ht="25.5">
      <c r="A127" s="1"/>
      <c r="B127" s="225" t="s">
        <v>161</v>
      </c>
      <c r="C127" s="169">
        <v>1980000</v>
      </c>
      <c r="D127" s="45"/>
      <c r="E127" s="45"/>
      <c r="I127" s="121"/>
      <c r="L127" s="249"/>
      <c r="M127" s="248"/>
      <c r="O127" s="253"/>
    </row>
    <row r="128" spans="1:15" s="9" customFormat="1">
      <c r="A128" s="1"/>
      <c r="B128" s="225" t="s">
        <v>210</v>
      </c>
      <c r="C128" s="169">
        <v>6810245</v>
      </c>
      <c r="D128" s="45"/>
      <c r="E128" s="45"/>
      <c r="I128" s="121"/>
      <c r="L128" s="249"/>
      <c r="M128" s="248"/>
      <c r="O128" s="253"/>
    </row>
    <row r="129" spans="1:15" s="9" customFormat="1">
      <c r="A129" s="1"/>
      <c r="B129" s="226" t="s">
        <v>187</v>
      </c>
      <c r="C129" s="169">
        <v>1699033.36</v>
      </c>
      <c r="D129" s="45"/>
      <c r="E129" s="45"/>
      <c r="I129" s="121"/>
      <c r="L129" s="249"/>
      <c r="M129" s="248"/>
      <c r="O129" s="253"/>
    </row>
    <row r="130" spans="1:15" s="9" customFormat="1">
      <c r="A130" s="1"/>
      <c r="B130" s="226" t="s">
        <v>211</v>
      </c>
      <c r="C130" s="169">
        <v>349372.92</v>
      </c>
      <c r="D130" s="45"/>
      <c r="E130" s="45"/>
      <c r="I130" s="121"/>
      <c r="L130" s="249"/>
      <c r="M130" s="248"/>
      <c r="O130" s="253"/>
    </row>
    <row r="131" spans="1:15" s="9" customFormat="1">
      <c r="A131" s="1"/>
      <c r="B131" s="226" t="s">
        <v>212</v>
      </c>
      <c r="C131" s="169">
        <v>49993.599999999999</v>
      </c>
      <c r="D131" s="45"/>
      <c r="E131" s="45"/>
      <c r="I131" s="121"/>
      <c r="L131" s="249"/>
      <c r="M131" s="248"/>
      <c r="O131" s="253"/>
    </row>
    <row r="132" spans="1:15" s="9" customFormat="1">
      <c r="A132" s="1"/>
      <c r="B132" s="226" t="s">
        <v>86</v>
      </c>
      <c r="C132" s="169">
        <v>155612.59</v>
      </c>
      <c r="D132" s="45"/>
      <c r="E132" s="45"/>
      <c r="I132" s="121"/>
      <c r="L132" s="249"/>
      <c r="M132" s="248"/>
      <c r="O132" s="253"/>
    </row>
    <row r="133" spans="1:15" s="9" customFormat="1">
      <c r="A133" s="1"/>
      <c r="B133" s="226" t="s">
        <v>213</v>
      </c>
      <c r="C133" s="128">
        <v>1470000</v>
      </c>
      <c r="D133" s="45"/>
      <c r="E133" s="45"/>
      <c r="I133" s="121"/>
      <c r="L133" s="249"/>
      <c r="M133" s="248"/>
      <c r="O133" s="253"/>
    </row>
    <row r="134" spans="1:15" s="9" customFormat="1">
      <c r="A134" s="1"/>
      <c r="B134" s="165" t="s">
        <v>191</v>
      </c>
      <c r="C134" s="166">
        <f>SUM(C127:C133)</f>
        <v>12514257.469999999</v>
      </c>
      <c r="D134" s="45"/>
      <c r="E134" s="45"/>
      <c r="I134" s="121"/>
      <c r="L134" s="249"/>
      <c r="M134" s="248"/>
      <c r="O134" s="253"/>
    </row>
    <row r="135" spans="1:15" s="9" customFormat="1">
      <c r="A135" s="1"/>
      <c r="B135" s="8"/>
      <c r="C135" s="1"/>
      <c r="D135" s="1"/>
      <c r="E135" s="1"/>
      <c r="K135" s="121"/>
      <c r="L135" s="121"/>
      <c r="M135" s="121"/>
    </row>
    <row r="136" spans="1:15" s="9" customFormat="1">
      <c r="A136" s="1"/>
      <c r="B136" s="8"/>
      <c r="C136" s="1"/>
      <c r="D136" s="1"/>
      <c r="E136" s="1"/>
      <c r="K136" s="121"/>
      <c r="L136" s="121"/>
      <c r="M136" s="121"/>
    </row>
    <row r="137" spans="1:15" s="9" customFormat="1">
      <c r="A137" s="1"/>
      <c r="B137" s="8"/>
      <c r="C137" s="1"/>
      <c r="D137" s="1"/>
      <c r="E137" s="1"/>
      <c r="K137" s="121"/>
      <c r="L137" s="121"/>
      <c r="M137" s="121"/>
    </row>
    <row r="138" spans="1:15" s="9" customFormat="1">
      <c r="A138" s="1"/>
      <c r="B138" s="8"/>
      <c r="C138" s="1"/>
      <c r="D138" s="1"/>
      <c r="E138" s="1"/>
      <c r="K138" s="121"/>
      <c r="L138" s="121"/>
      <c r="M138" s="121"/>
    </row>
    <row r="139" spans="1:15" s="171" customFormat="1" ht="12.75" customHeight="1">
      <c r="B139" s="15" t="s">
        <v>243</v>
      </c>
      <c r="C139" s="467" t="s">
        <v>295</v>
      </c>
      <c r="D139" s="467" t="s">
        <v>295</v>
      </c>
      <c r="E139" s="467" t="s">
        <v>296</v>
      </c>
      <c r="F139" s="467" t="s">
        <v>296</v>
      </c>
      <c r="G139" s="467" t="s">
        <v>296</v>
      </c>
    </row>
    <row r="140" spans="1:15" s="172" customFormat="1">
      <c r="B140" s="15" t="s">
        <v>167</v>
      </c>
      <c r="C140" s="468" t="s">
        <v>158</v>
      </c>
      <c r="D140" s="468"/>
      <c r="E140" s="468" t="s">
        <v>159</v>
      </c>
      <c r="F140" s="468"/>
      <c r="G140" s="468"/>
    </row>
    <row r="141" spans="1:15" s="171" customFormat="1">
      <c r="B141" s="15" t="s">
        <v>107</v>
      </c>
      <c r="C141" s="467" t="s">
        <v>108</v>
      </c>
      <c r="D141" s="467"/>
      <c r="E141" s="467" t="s">
        <v>109</v>
      </c>
      <c r="F141" s="467"/>
      <c r="G141" s="467"/>
    </row>
    <row r="142" spans="1:15" s="171" customFormat="1">
      <c r="B142" s="15" t="s">
        <v>110</v>
      </c>
      <c r="C142" s="467" t="s">
        <v>111</v>
      </c>
      <c r="D142" s="467"/>
      <c r="E142" s="467" t="s">
        <v>112</v>
      </c>
      <c r="F142" s="467"/>
      <c r="G142" s="467"/>
    </row>
    <row r="143" spans="1:15" s="171" customFormat="1">
      <c r="B143" s="177"/>
      <c r="H143" s="178"/>
    </row>
  </sheetData>
  <mergeCells count="28">
    <mergeCell ref="B125:E125"/>
    <mergeCell ref="B65:E65"/>
    <mergeCell ref="B73:E73"/>
    <mergeCell ref="B90:E90"/>
    <mergeCell ref="B92:C92"/>
    <mergeCell ref="B104:E104"/>
    <mergeCell ref="C142:D142"/>
    <mergeCell ref="E142:G142"/>
    <mergeCell ref="B1:E1"/>
    <mergeCell ref="B2:E2"/>
    <mergeCell ref="B3:E3"/>
    <mergeCell ref="B4:D4"/>
    <mergeCell ref="B5:E5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C139:D139"/>
    <mergeCell ref="E139:G139"/>
    <mergeCell ref="C140:D140"/>
    <mergeCell ref="E140:G140"/>
    <mergeCell ref="C141:D141"/>
    <mergeCell ref="E141:G141"/>
  </mergeCells>
  <pageMargins left="0.15748031496062992" right="0.27559055118110237" top="0.51181102362204722" bottom="0.34" header="0.51181102362204722" footer="0.19685039370078741"/>
  <pageSetup paperSize="5" scale="70" orientation="landscape" blackAndWhite="1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42"/>
  <sheetViews>
    <sheetView showGridLines="0" zoomScale="80" zoomScaleNormal="80" workbookViewId="0">
      <pane xSplit="2" ySplit="10" topLeftCell="C20" activePane="bottomRight" state="frozen"/>
      <selection pane="topRight" activeCell="C1" sqref="C1"/>
      <selection pane="bottomLeft" activeCell="A11" sqref="A11"/>
      <selection pane="bottomRight" activeCell="A56" sqref="A56:C56"/>
    </sheetView>
  </sheetViews>
  <sheetFormatPr defaultRowHeight="12.75"/>
  <cols>
    <col min="1" max="1" width="8.625" style="1" bestFit="1" customWidth="1"/>
    <col min="2" max="2" width="38.875" style="1" customWidth="1"/>
    <col min="3" max="3" width="24" style="1" customWidth="1"/>
    <col min="4" max="4" width="17" style="1" bestFit="1" customWidth="1"/>
    <col min="5" max="5" width="15.75" style="1" bestFit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7.125" style="1" bestFit="1" customWidth="1"/>
    <col min="10" max="10" width="16.125" style="1" bestFit="1" customWidth="1"/>
    <col min="11" max="11" width="17.125" style="45" bestFit="1" customWidth="1"/>
    <col min="12" max="12" width="17.25" style="45" customWidth="1"/>
    <col min="13" max="13" width="15" style="45" customWidth="1"/>
    <col min="14" max="16384" width="9" style="1"/>
  </cols>
  <sheetData>
    <row r="1" spans="1:13" ht="12.75" customHeight="1">
      <c r="B1" s="476" t="s">
        <v>139</v>
      </c>
      <c r="C1" s="476"/>
      <c r="D1" s="476"/>
      <c r="E1" s="476"/>
      <c r="F1" s="9" t="s">
        <v>279</v>
      </c>
      <c r="G1" s="9" t="s">
        <v>169</v>
      </c>
      <c r="I1" s="110"/>
    </row>
    <row r="2" spans="1:13">
      <c r="B2" s="476" t="s">
        <v>120</v>
      </c>
      <c r="C2" s="476"/>
      <c r="D2" s="476"/>
      <c r="E2" s="476"/>
      <c r="F2" s="9" t="s">
        <v>280</v>
      </c>
      <c r="G2" s="9" t="s">
        <v>176</v>
      </c>
      <c r="I2" s="106" t="s">
        <v>293</v>
      </c>
    </row>
    <row r="3" spans="1:13" ht="12.75" customHeight="1">
      <c r="B3" s="476" t="s">
        <v>1875</v>
      </c>
      <c r="C3" s="476"/>
      <c r="D3" s="476"/>
      <c r="E3" s="476"/>
      <c r="F3" s="9" t="s">
        <v>281</v>
      </c>
      <c r="G3" s="9" t="s">
        <v>207</v>
      </c>
    </row>
    <row r="4" spans="1:13">
      <c r="B4" s="476"/>
      <c r="C4" s="476"/>
      <c r="D4" s="476"/>
      <c r="E4" s="9"/>
      <c r="F4" s="9" t="s">
        <v>282</v>
      </c>
      <c r="G4" s="9" t="s">
        <v>1874</v>
      </c>
    </row>
    <row r="5" spans="1:13" ht="12.75" customHeight="1">
      <c r="B5" s="477" t="s">
        <v>220</v>
      </c>
      <c r="C5" s="478"/>
      <c r="D5" s="478"/>
      <c r="E5" s="478"/>
    </row>
    <row r="6" spans="1:13" s="15" customFormat="1">
      <c r="A6" s="11" t="s">
        <v>121</v>
      </c>
      <c r="B6" s="473" t="s">
        <v>2</v>
      </c>
      <c r="C6" s="150" t="s">
        <v>222</v>
      </c>
      <c r="D6" s="12" t="s">
        <v>223</v>
      </c>
      <c r="E6" s="180" t="s">
        <v>122</v>
      </c>
      <c r="F6" s="487" t="s">
        <v>297</v>
      </c>
      <c r="G6" s="488"/>
      <c r="H6" s="235" t="s">
        <v>123</v>
      </c>
      <c r="I6" s="13" t="s">
        <v>124</v>
      </c>
      <c r="J6" s="14" t="s">
        <v>125</v>
      </c>
      <c r="K6" s="122" t="s">
        <v>122</v>
      </c>
      <c r="L6" s="123" t="s">
        <v>126</v>
      </c>
      <c r="M6" s="123" t="s">
        <v>126</v>
      </c>
    </row>
    <row r="7" spans="1:13" s="15" customFormat="1">
      <c r="A7" s="16" t="s">
        <v>2</v>
      </c>
      <c r="B7" s="474"/>
      <c r="C7" s="151" t="s">
        <v>3</v>
      </c>
      <c r="D7" s="17" t="s">
        <v>4</v>
      </c>
      <c r="E7" s="18" t="s">
        <v>224</v>
      </c>
      <c r="F7" s="489" t="s">
        <v>169</v>
      </c>
      <c r="G7" s="490"/>
      <c r="H7" s="236" t="s">
        <v>127</v>
      </c>
      <c r="I7" s="239" t="s">
        <v>1876</v>
      </c>
      <c r="J7" s="19" t="s">
        <v>1877</v>
      </c>
      <c r="K7" s="124" t="s">
        <v>125</v>
      </c>
      <c r="L7" s="125" t="s">
        <v>128</v>
      </c>
      <c r="M7" s="125" t="s">
        <v>129</v>
      </c>
    </row>
    <row r="8" spans="1:13" s="15" customFormat="1">
      <c r="A8" s="16"/>
      <c r="B8" s="474"/>
      <c r="C8" s="152" t="s">
        <v>221</v>
      </c>
      <c r="D8" s="112" t="s">
        <v>294</v>
      </c>
      <c r="E8" s="181" t="s">
        <v>225</v>
      </c>
      <c r="F8" s="67" t="s">
        <v>151</v>
      </c>
      <c r="G8" s="67" t="s">
        <v>150</v>
      </c>
      <c r="H8" s="236">
        <v>2564</v>
      </c>
      <c r="I8" s="20"/>
      <c r="J8" s="19"/>
      <c r="K8" s="124"/>
      <c r="L8" s="125" t="s">
        <v>130</v>
      </c>
      <c r="M8" s="125" t="s">
        <v>130</v>
      </c>
    </row>
    <row r="9" spans="1:13" s="15" customFormat="1">
      <c r="A9" s="21"/>
      <c r="B9" s="475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26" t="s">
        <v>136</v>
      </c>
      <c r="L9" s="127" t="s">
        <v>137</v>
      </c>
      <c r="M9" s="127" t="s">
        <v>138</v>
      </c>
    </row>
    <row r="10" spans="1:13">
      <c r="A10" s="481" t="s">
        <v>5</v>
      </c>
      <c r="B10" s="482"/>
      <c r="C10" s="482"/>
      <c r="D10" s="482"/>
      <c r="E10" s="482"/>
      <c r="F10" s="482"/>
      <c r="G10" s="482"/>
      <c r="H10" s="482"/>
      <c r="I10" s="482"/>
      <c r="J10" s="482"/>
      <c r="K10" s="482"/>
      <c r="L10" s="482"/>
      <c r="M10" s="483"/>
    </row>
    <row r="11" spans="1:13">
      <c r="A11" s="2" t="s">
        <v>6</v>
      </c>
      <c r="B11" s="85" t="s">
        <v>7</v>
      </c>
      <c r="C11" s="3">
        <v>35450385.079999998</v>
      </c>
      <c r="D11" s="3">
        <v>34990634.299999997</v>
      </c>
      <c r="E11" s="26">
        <f>D11-C11</f>
        <v>-459750.78000000119</v>
      </c>
      <c r="F11" s="229">
        <v>33073300.540526319</v>
      </c>
      <c r="G11" s="230">
        <v>8349763.8809023593</v>
      </c>
      <c r="H11" s="47">
        <v>1</v>
      </c>
      <c r="I11" s="242">
        <f>(D11/12)*11</f>
        <v>32074748.108333331</v>
      </c>
      <c r="J11" s="27">
        <f>'ผลการดำเนินงาน Planfin 64'!K6</f>
        <v>44403756.599999994</v>
      </c>
      <c r="K11" s="128">
        <f>J11-I11</f>
        <v>12329008.491666663</v>
      </c>
      <c r="L11" s="268">
        <f>K11/I11</f>
        <v>0.38438364192370594</v>
      </c>
      <c r="M11" s="262">
        <f>(J11/D11)</f>
        <v>1.2690183384300637</v>
      </c>
    </row>
    <row r="12" spans="1:13">
      <c r="A12" s="2" t="s">
        <v>8</v>
      </c>
      <c r="B12" s="85" t="s">
        <v>9</v>
      </c>
      <c r="C12" s="3">
        <v>90950</v>
      </c>
      <c r="D12" s="3">
        <v>120000</v>
      </c>
      <c r="E12" s="26">
        <f t="shared" ref="E12:E22" si="0">D12-C12</f>
        <v>29050</v>
      </c>
      <c r="F12" s="229">
        <v>98804.631578947374</v>
      </c>
      <c r="G12" s="230">
        <v>116106.56088741859</v>
      </c>
      <c r="H12" s="47">
        <v>1</v>
      </c>
      <c r="I12" s="242">
        <f t="shared" ref="I12:I22" si="1">(D12/12)*11</f>
        <v>110000</v>
      </c>
      <c r="J12" s="27">
        <f>'ผลการดำเนินงาน Planfin 64'!K7</f>
        <v>108200</v>
      </c>
      <c r="K12" s="128">
        <f>J12-I12</f>
        <v>-1800</v>
      </c>
      <c r="L12" s="268">
        <f t="shared" ref="L12:L25" si="2">K12/I12</f>
        <v>-1.6363636363636365E-2</v>
      </c>
      <c r="M12" s="262">
        <f t="shared" ref="M12:M25" si="3">(J12/D12)</f>
        <v>0.90166666666666662</v>
      </c>
    </row>
    <row r="13" spans="1:13">
      <c r="A13" s="2" t="s">
        <v>10</v>
      </c>
      <c r="B13" s="85" t="s">
        <v>11</v>
      </c>
      <c r="C13" s="3">
        <v>35227</v>
      </c>
      <c r="D13" s="6">
        <v>0</v>
      </c>
      <c r="E13" s="26">
        <f t="shared" si="0"/>
        <v>-35227</v>
      </c>
      <c r="F13" s="229">
        <v>7065.8102631578959</v>
      </c>
      <c r="G13" s="230">
        <v>13572.722771261342</v>
      </c>
      <c r="H13" s="47">
        <v>0</v>
      </c>
      <c r="I13" s="242">
        <f t="shared" si="1"/>
        <v>0</v>
      </c>
      <c r="J13" s="27">
        <f>'ผลการดำเนินงาน Planfin 64'!K8</f>
        <v>0</v>
      </c>
      <c r="K13" s="128">
        <f t="shared" ref="K13:K25" si="4">J13-I13</f>
        <v>0</v>
      </c>
      <c r="L13" s="268" t="e">
        <f t="shared" si="2"/>
        <v>#DIV/0!</v>
      </c>
      <c r="M13" s="262" t="e">
        <f t="shared" si="3"/>
        <v>#DIV/0!</v>
      </c>
    </row>
    <row r="14" spans="1:13">
      <c r="A14" s="2" t="s">
        <v>12</v>
      </c>
      <c r="B14" s="85" t="s">
        <v>13</v>
      </c>
      <c r="C14" s="3">
        <v>203699.51</v>
      </c>
      <c r="D14" s="3">
        <v>219000</v>
      </c>
      <c r="E14" s="26">
        <f t="shared" si="0"/>
        <v>15300.489999999991</v>
      </c>
      <c r="F14" s="229">
        <v>409338.84268421051</v>
      </c>
      <c r="G14" s="230">
        <v>225691.37063913321</v>
      </c>
      <c r="H14" s="47">
        <v>0</v>
      </c>
      <c r="I14" s="242">
        <f t="shared" si="1"/>
        <v>200750</v>
      </c>
      <c r="J14" s="27">
        <f>'ผลการดำเนินงาน Planfin 64'!K9</f>
        <v>295400.88</v>
      </c>
      <c r="K14" s="128">
        <f t="shared" si="4"/>
        <v>94650.880000000005</v>
      </c>
      <c r="L14" s="268">
        <f t="shared" si="2"/>
        <v>0.47148632627646331</v>
      </c>
      <c r="M14" s="262">
        <f t="shared" si="3"/>
        <v>1.3488624657534247</v>
      </c>
    </row>
    <row r="15" spans="1:13">
      <c r="A15" s="2" t="s">
        <v>14</v>
      </c>
      <c r="B15" s="85" t="s">
        <v>15</v>
      </c>
      <c r="C15" s="3">
        <v>2463399.21</v>
      </c>
      <c r="D15" s="3">
        <v>2550000</v>
      </c>
      <c r="E15" s="26">
        <f t="shared" si="0"/>
        <v>86600.790000000037</v>
      </c>
      <c r="F15" s="229">
        <v>2241124.2521052631</v>
      </c>
      <c r="G15" s="230">
        <v>1075292.9910149251</v>
      </c>
      <c r="H15" s="47">
        <v>1</v>
      </c>
      <c r="I15" s="242">
        <f t="shared" si="1"/>
        <v>2337500</v>
      </c>
      <c r="J15" s="27">
        <f>'ผลการดำเนินงาน Planfin 64'!K10</f>
        <v>3290570.31</v>
      </c>
      <c r="K15" s="128">
        <f t="shared" si="4"/>
        <v>953070.31</v>
      </c>
      <c r="L15" s="268">
        <f t="shared" si="2"/>
        <v>0.40773061390374332</v>
      </c>
      <c r="M15" s="262">
        <f t="shared" si="3"/>
        <v>1.2904197294117647</v>
      </c>
    </row>
    <row r="16" spans="1:13">
      <c r="A16" s="2" t="s">
        <v>16</v>
      </c>
      <c r="B16" s="85" t="s">
        <v>17</v>
      </c>
      <c r="C16" s="3">
        <v>1873144.02</v>
      </c>
      <c r="D16" s="3">
        <v>1250000</v>
      </c>
      <c r="E16" s="26">
        <f t="shared" si="0"/>
        <v>-623144.02</v>
      </c>
      <c r="F16" s="229">
        <v>741603.6521052632</v>
      </c>
      <c r="G16" s="230">
        <v>375720.86475553236</v>
      </c>
      <c r="H16" s="47">
        <v>2</v>
      </c>
      <c r="I16" s="242">
        <f t="shared" si="1"/>
        <v>1145833.3333333335</v>
      </c>
      <c r="J16" s="27">
        <f>'ผลการดำเนินงาน Planfin 64'!K11</f>
        <v>10641030.579999998</v>
      </c>
      <c r="K16" s="128">
        <f t="shared" si="4"/>
        <v>9495197.2466666643</v>
      </c>
      <c r="L16" s="268">
        <f t="shared" si="2"/>
        <v>8.2867175970909059</v>
      </c>
      <c r="M16" s="262">
        <f t="shared" si="3"/>
        <v>8.5128244639999977</v>
      </c>
    </row>
    <row r="17" spans="1:13">
      <c r="A17" s="2" t="s">
        <v>18</v>
      </c>
      <c r="B17" s="85" t="s">
        <v>19</v>
      </c>
      <c r="C17" s="3">
        <v>0</v>
      </c>
      <c r="D17" s="3">
        <v>1500000</v>
      </c>
      <c r="E17" s="26">
        <f t="shared" si="0"/>
        <v>1500000</v>
      </c>
      <c r="F17" s="229">
        <v>365905.37236842117</v>
      </c>
      <c r="G17" s="230">
        <v>1163756.9847884539</v>
      </c>
      <c r="H17" s="47">
        <v>2</v>
      </c>
      <c r="I17" s="242">
        <f t="shared" si="1"/>
        <v>1375000</v>
      </c>
      <c r="J17" s="27">
        <f>'ผลการดำเนินงาน Planfin 64'!K12</f>
        <v>1057155.74</v>
      </c>
      <c r="K17" s="128">
        <f t="shared" si="4"/>
        <v>-317844.26</v>
      </c>
      <c r="L17" s="268">
        <f t="shared" si="2"/>
        <v>-0.23115946181818184</v>
      </c>
      <c r="M17" s="262">
        <f t="shared" si="3"/>
        <v>0.7047704933333333</v>
      </c>
    </row>
    <row r="18" spans="1:13">
      <c r="A18" s="2" t="s">
        <v>20</v>
      </c>
      <c r="B18" s="85" t="s">
        <v>21</v>
      </c>
      <c r="C18" s="3">
        <v>4244798.5999999996</v>
      </c>
      <c r="D18" s="3">
        <v>3530545</v>
      </c>
      <c r="E18" s="26">
        <f t="shared" si="0"/>
        <v>-714253.59999999963</v>
      </c>
      <c r="F18" s="229">
        <v>2043402.9881578952</v>
      </c>
      <c r="G18" s="230">
        <v>965445.33497071732</v>
      </c>
      <c r="H18" s="47">
        <v>2</v>
      </c>
      <c r="I18" s="242">
        <f t="shared" si="1"/>
        <v>3236332.9166666665</v>
      </c>
      <c r="J18" s="27">
        <f>'ผลการดำเนินงาน Planfin 64'!K13</f>
        <v>5514679.29</v>
      </c>
      <c r="K18" s="128">
        <f t="shared" si="4"/>
        <v>2278346.3733333335</v>
      </c>
      <c r="L18" s="268">
        <f t="shared" si="2"/>
        <v>0.70399011226569586</v>
      </c>
      <c r="M18" s="262">
        <f t="shared" si="3"/>
        <v>1.5619909362435545</v>
      </c>
    </row>
    <row r="19" spans="1:13">
      <c r="A19" s="2" t="s">
        <v>22</v>
      </c>
      <c r="B19" s="85" t="s">
        <v>23</v>
      </c>
      <c r="C19" s="3">
        <v>12357709.66</v>
      </c>
      <c r="D19" s="3">
        <v>14290882.26</v>
      </c>
      <c r="E19" s="26">
        <f t="shared" si="0"/>
        <v>1933172.5999999996</v>
      </c>
      <c r="F19" s="229">
        <v>12518648.925263159</v>
      </c>
      <c r="G19" s="230">
        <v>6384110.2452434693</v>
      </c>
      <c r="H19" s="47">
        <v>1</v>
      </c>
      <c r="I19" s="242">
        <f t="shared" si="1"/>
        <v>13099975.404999999</v>
      </c>
      <c r="J19" s="27">
        <f>'ผลการดำเนินงาน Planfin 64'!K14</f>
        <v>13535957.42</v>
      </c>
      <c r="K19" s="128">
        <f t="shared" si="4"/>
        <v>435982.0150000006</v>
      </c>
      <c r="L19" s="268">
        <f t="shared" si="2"/>
        <v>3.3281132332019112E-2</v>
      </c>
      <c r="M19" s="262">
        <f t="shared" si="3"/>
        <v>0.94717437130435078</v>
      </c>
    </row>
    <row r="20" spans="1:13">
      <c r="A20" s="2" t="s">
        <v>24</v>
      </c>
      <c r="B20" s="85" t="s">
        <v>25</v>
      </c>
      <c r="C20" s="3">
        <v>7798593.9400000004</v>
      </c>
      <c r="D20" s="3">
        <v>19231842.079999998</v>
      </c>
      <c r="E20" s="26">
        <f t="shared" si="0"/>
        <v>11433248.139999997</v>
      </c>
      <c r="F20" s="229">
        <v>5653461.9873684216</v>
      </c>
      <c r="G20" s="230">
        <v>2979363.194892243</v>
      </c>
      <c r="H20" s="47">
        <v>4</v>
      </c>
      <c r="I20" s="242">
        <f t="shared" si="1"/>
        <v>17629188.573333334</v>
      </c>
      <c r="J20" s="27">
        <f>'ผลการดำเนินงาน Planfin 64'!K15</f>
        <v>21125419.52</v>
      </c>
      <c r="K20" s="128">
        <f t="shared" si="4"/>
        <v>3496230.9466666654</v>
      </c>
      <c r="L20" s="268">
        <f t="shared" si="2"/>
        <v>0.19832058248870366</v>
      </c>
      <c r="M20" s="262">
        <f t="shared" si="3"/>
        <v>1.0984605339479785</v>
      </c>
    </row>
    <row r="21" spans="1:13" s="9" customFormat="1">
      <c r="A21" s="142" t="s">
        <v>192</v>
      </c>
      <c r="B21" s="143" t="s">
        <v>193</v>
      </c>
      <c r="C21" s="3">
        <v>0</v>
      </c>
      <c r="D21" s="6">
        <v>0</v>
      </c>
      <c r="E21" s="26">
        <f t="shared" si="0"/>
        <v>0</v>
      </c>
      <c r="F21" s="229">
        <v>0</v>
      </c>
      <c r="G21" s="230">
        <v>0</v>
      </c>
      <c r="H21" s="47">
        <v>0</v>
      </c>
      <c r="I21" s="242">
        <f t="shared" si="1"/>
        <v>0</v>
      </c>
      <c r="J21" s="27">
        <f>'ผลการดำเนินงาน Planfin 64'!K16</f>
        <v>0</v>
      </c>
      <c r="K21" s="128">
        <f t="shared" si="4"/>
        <v>0</v>
      </c>
      <c r="L21" s="268" t="e">
        <f t="shared" si="2"/>
        <v>#DIV/0!</v>
      </c>
      <c r="M21" s="262" t="e">
        <f t="shared" si="3"/>
        <v>#DIV/0!</v>
      </c>
    </row>
    <row r="22" spans="1:13">
      <c r="A22" s="2" t="s">
        <v>26</v>
      </c>
      <c r="B22" s="85" t="s">
        <v>27</v>
      </c>
      <c r="C22" s="3">
        <v>1447212.68</v>
      </c>
      <c r="D22" s="3">
        <v>11271224.119999999</v>
      </c>
      <c r="E22" s="26">
        <f t="shared" si="0"/>
        <v>9824011.4399999995</v>
      </c>
      <c r="F22" s="229">
        <v>2958440.4768421054</v>
      </c>
      <c r="G22" s="230">
        <v>3359053.6579899201</v>
      </c>
      <c r="H22" s="47">
        <v>3</v>
      </c>
      <c r="I22" s="242">
        <f t="shared" si="1"/>
        <v>10331955.443333333</v>
      </c>
      <c r="J22" s="27">
        <f>'ผลการดำเนินงาน Planfin 64'!K17</f>
        <v>1802724.12</v>
      </c>
      <c r="K22" s="128">
        <f t="shared" si="4"/>
        <v>-8529231.3233333342</v>
      </c>
      <c r="L22" s="268">
        <f t="shared" si="2"/>
        <v>-0.825519561143365</v>
      </c>
      <c r="M22" s="262">
        <f t="shared" si="3"/>
        <v>0.15994040228524886</v>
      </c>
    </row>
    <row r="23" spans="1:13">
      <c r="A23" s="96" t="s">
        <v>28</v>
      </c>
      <c r="B23" s="58" t="s">
        <v>29</v>
      </c>
      <c r="C23" s="5">
        <f>SUM(C11:C22)</f>
        <v>65965119.699999996</v>
      </c>
      <c r="D23" s="5">
        <f>SUM(D11:D22)</f>
        <v>88954127.75999999</v>
      </c>
      <c r="E23" s="28">
        <f>D23-C23</f>
        <v>22989008.059999995</v>
      </c>
      <c r="F23" s="231">
        <v>60111097.479263164</v>
      </c>
      <c r="G23" s="232">
        <v>25007877.808855429</v>
      </c>
      <c r="H23" s="48">
        <v>1</v>
      </c>
      <c r="I23" s="5">
        <f>SUM(I11:I22)</f>
        <v>81541283.780000001</v>
      </c>
      <c r="J23" s="5">
        <f>SUM(J11:J22)</f>
        <v>101774894.45999999</v>
      </c>
      <c r="K23" s="29">
        <f t="shared" si="4"/>
        <v>20233610.679999992</v>
      </c>
      <c r="L23" s="272">
        <f t="shared" si="2"/>
        <v>0.24813946680788929</v>
      </c>
      <c r="M23" s="263">
        <f t="shared" si="3"/>
        <v>1.1441278445738987</v>
      </c>
    </row>
    <row r="24" spans="1:13" s="9" customFormat="1">
      <c r="A24" s="84" t="s">
        <v>188</v>
      </c>
      <c r="B24" s="77" t="s">
        <v>155</v>
      </c>
      <c r="C24" s="78">
        <f>C23-C22</f>
        <v>64517907.019999996</v>
      </c>
      <c r="D24" s="78">
        <f>D23-D22</f>
        <v>77682903.639999986</v>
      </c>
      <c r="E24" s="79">
        <f>D24-C24</f>
        <v>13164996.61999999</v>
      </c>
      <c r="F24" s="80"/>
      <c r="G24" s="81"/>
      <c r="H24" s="82"/>
      <c r="I24" s="78">
        <f>I23-I22</f>
        <v>71209328.336666673</v>
      </c>
      <c r="J24" s="78">
        <f>J23-J22</f>
        <v>99972170.339999989</v>
      </c>
      <c r="K24" s="129">
        <f t="shared" si="4"/>
        <v>28762842.003333315</v>
      </c>
      <c r="L24" s="273">
        <f t="shared" si="2"/>
        <v>0.40391958013347706</v>
      </c>
      <c r="M24" s="264">
        <f t="shared" si="3"/>
        <v>1.286926281789021</v>
      </c>
    </row>
    <row r="25" spans="1:13" ht="25.5">
      <c r="A25" s="182"/>
      <c r="B25" s="183" t="s">
        <v>217</v>
      </c>
      <c r="C25" s="184">
        <f>C24-C21</f>
        <v>64517907.019999996</v>
      </c>
      <c r="D25" s="184">
        <f>D24-D21</f>
        <v>77682903.639999986</v>
      </c>
      <c r="E25" s="185">
        <f>D25-C25</f>
        <v>13164996.61999999</v>
      </c>
      <c r="F25" s="184"/>
      <c r="G25" s="186"/>
      <c r="H25" s="187"/>
      <c r="I25" s="184">
        <f>I24-I21</f>
        <v>71209328.336666673</v>
      </c>
      <c r="J25" s="184">
        <f>J24-J21</f>
        <v>99972170.339999989</v>
      </c>
      <c r="K25" s="258">
        <f t="shared" si="4"/>
        <v>28762842.003333315</v>
      </c>
      <c r="L25" s="274">
        <f t="shared" si="2"/>
        <v>0.40391958013347706</v>
      </c>
      <c r="M25" s="275">
        <f t="shared" si="3"/>
        <v>1.286926281789021</v>
      </c>
    </row>
    <row r="26" spans="1:13">
      <c r="A26" s="481" t="s">
        <v>30</v>
      </c>
      <c r="B26" s="482"/>
      <c r="C26" s="482"/>
      <c r="D26" s="482"/>
      <c r="E26" s="482"/>
      <c r="F26" s="482"/>
      <c r="G26" s="482"/>
      <c r="H26" s="482"/>
      <c r="I26" s="482"/>
      <c r="J26" s="482"/>
      <c r="K26" s="482"/>
      <c r="L26" s="482"/>
      <c r="M26" s="483"/>
    </row>
    <row r="27" spans="1:13">
      <c r="A27" s="2" t="s">
        <v>31</v>
      </c>
      <c r="B27" s="85" t="s">
        <v>32</v>
      </c>
      <c r="C27" s="3">
        <v>4850661.42</v>
      </c>
      <c r="D27" s="3">
        <v>4200000</v>
      </c>
      <c r="E27" s="26">
        <f t="shared" ref="E27:E42" si="5">D27-C27</f>
        <v>-650661.41999999993</v>
      </c>
      <c r="F27" s="229">
        <v>4597427.0884210542</v>
      </c>
      <c r="G27" s="230">
        <v>1272282.3317903255</v>
      </c>
      <c r="H27" s="47">
        <v>0</v>
      </c>
      <c r="I27" s="242">
        <f>(D27/12)*11</f>
        <v>3850000</v>
      </c>
      <c r="J27" s="27">
        <f>'ผลการดำเนินงาน Planfin 64'!K22</f>
        <v>3653181.97</v>
      </c>
      <c r="K27" s="128">
        <f t="shared" ref="K27:K44" si="6">J27-I27</f>
        <v>-196818.0299999998</v>
      </c>
      <c r="L27" s="268">
        <f t="shared" ref="L27:L44" si="7">K27/I27</f>
        <v>-5.112156623376618E-2</v>
      </c>
      <c r="M27" s="262">
        <f t="shared" ref="M27:M44" si="8">(J27/D27)</f>
        <v>0.86980523095238105</v>
      </c>
    </row>
    <row r="28" spans="1:13">
      <c r="A28" s="2" t="s">
        <v>33</v>
      </c>
      <c r="B28" s="85" t="s">
        <v>34</v>
      </c>
      <c r="C28" s="3">
        <v>1476186.99</v>
      </c>
      <c r="D28" s="3">
        <v>1741113</v>
      </c>
      <c r="E28" s="26">
        <f t="shared" si="5"/>
        <v>264926.01</v>
      </c>
      <c r="F28" s="229">
        <v>1502271.9760526316</v>
      </c>
      <c r="G28" s="230">
        <v>478383.39740304102</v>
      </c>
      <c r="H28" s="47">
        <v>1</v>
      </c>
      <c r="I28" s="242">
        <f t="shared" ref="I28:I41" si="9">(D28/12)*11</f>
        <v>1596020.25</v>
      </c>
      <c r="J28" s="27">
        <f>'ผลการดำเนินงาน Planfin 64'!K23</f>
        <v>1297445.6400000001</v>
      </c>
      <c r="K28" s="128">
        <f t="shared" si="6"/>
        <v>-298574.60999999987</v>
      </c>
      <c r="L28" s="268">
        <f t="shared" si="7"/>
        <v>-0.18707444971327894</v>
      </c>
      <c r="M28" s="262">
        <f t="shared" si="8"/>
        <v>0.7451817544294943</v>
      </c>
    </row>
    <row r="29" spans="1:13">
      <c r="A29" s="2" t="s">
        <v>35</v>
      </c>
      <c r="B29" s="85" t="s">
        <v>36</v>
      </c>
      <c r="C29" s="3">
        <v>238341.59</v>
      </c>
      <c r="D29" s="3">
        <v>417808.41</v>
      </c>
      <c r="E29" s="26">
        <f t="shared" si="5"/>
        <v>179466.81999999998</v>
      </c>
      <c r="F29" s="229">
        <v>266001.73973684205</v>
      </c>
      <c r="G29" s="230">
        <v>118156.23450974996</v>
      </c>
      <c r="H29" s="47">
        <v>2</v>
      </c>
      <c r="I29" s="242">
        <f t="shared" si="9"/>
        <v>382991.04249999998</v>
      </c>
      <c r="J29" s="27">
        <f>'ผลการดำเนินงาน Planfin 64'!K24</f>
        <v>188399.55</v>
      </c>
      <c r="K29" s="128">
        <f t="shared" si="6"/>
        <v>-194591.49249999999</v>
      </c>
      <c r="L29" s="268">
        <f t="shared" si="7"/>
        <v>-0.50808366490712376</v>
      </c>
      <c r="M29" s="262">
        <f t="shared" si="8"/>
        <v>0.4509233071684699</v>
      </c>
    </row>
    <row r="30" spans="1:13">
      <c r="A30" s="2" t="s">
        <v>37</v>
      </c>
      <c r="B30" s="85" t="s">
        <v>38</v>
      </c>
      <c r="C30" s="3">
        <v>1417246</v>
      </c>
      <c r="D30" s="3">
        <v>1605827.7</v>
      </c>
      <c r="E30" s="26">
        <f t="shared" si="5"/>
        <v>188581.69999999995</v>
      </c>
      <c r="F30" s="229">
        <v>1836124.4071052636</v>
      </c>
      <c r="G30" s="230">
        <v>606844.54769554548</v>
      </c>
      <c r="H30" s="47">
        <v>0</v>
      </c>
      <c r="I30" s="242">
        <f t="shared" si="9"/>
        <v>1472008.7250000001</v>
      </c>
      <c r="J30" s="27">
        <f>'ผลการดำเนินงาน Planfin 64'!K25</f>
        <v>1724714.19</v>
      </c>
      <c r="K30" s="128">
        <f t="shared" si="6"/>
        <v>252705.46499999985</v>
      </c>
      <c r="L30" s="268">
        <f t="shared" si="7"/>
        <v>0.17167389072371145</v>
      </c>
      <c r="M30" s="262">
        <f t="shared" si="8"/>
        <v>1.074034399830069</v>
      </c>
    </row>
    <row r="31" spans="1:13">
      <c r="A31" s="2" t="s">
        <v>39</v>
      </c>
      <c r="B31" s="85" t="s">
        <v>40</v>
      </c>
      <c r="C31" s="3">
        <v>12357709.66</v>
      </c>
      <c r="D31" s="3">
        <v>14290882.26</v>
      </c>
      <c r="E31" s="26">
        <f t="shared" si="5"/>
        <v>1933172.5999999996</v>
      </c>
      <c r="F31" s="229">
        <v>12628649.105789473</v>
      </c>
      <c r="G31" s="230">
        <v>6606235.8201996749</v>
      </c>
      <c r="H31" s="47">
        <v>1</v>
      </c>
      <c r="I31" s="242">
        <f t="shared" si="9"/>
        <v>13099975.404999999</v>
      </c>
      <c r="J31" s="27">
        <f>'ผลการดำเนินงาน Planfin 64'!K26</f>
        <v>13535957.42</v>
      </c>
      <c r="K31" s="128">
        <f t="shared" si="6"/>
        <v>435982.0150000006</v>
      </c>
      <c r="L31" s="268">
        <f t="shared" si="7"/>
        <v>3.3281132332019112E-2</v>
      </c>
      <c r="M31" s="262">
        <f t="shared" si="8"/>
        <v>0.94717437130435078</v>
      </c>
    </row>
    <row r="32" spans="1:13">
      <c r="A32" s="2" t="s">
        <v>41</v>
      </c>
      <c r="B32" s="85" t="s">
        <v>42</v>
      </c>
      <c r="C32" s="3">
        <v>6343271</v>
      </c>
      <c r="D32" s="3">
        <v>5849490</v>
      </c>
      <c r="E32" s="26">
        <f t="shared" si="5"/>
        <v>-493781</v>
      </c>
      <c r="F32" s="229">
        <v>6193146.0186842112</v>
      </c>
      <c r="G32" s="230">
        <v>1388161.4477587135</v>
      </c>
      <c r="H32" s="47">
        <v>0</v>
      </c>
      <c r="I32" s="242">
        <f t="shared" si="9"/>
        <v>5362032.5</v>
      </c>
      <c r="J32" s="27">
        <f>'ผลการดำเนินงาน Planfin 64'!K27</f>
        <v>5157501.4399999995</v>
      </c>
      <c r="K32" s="128">
        <f t="shared" si="6"/>
        <v>-204531.06000000052</v>
      </c>
      <c r="L32" s="268">
        <f t="shared" si="7"/>
        <v>-3.8144315611664141E-2</v>
      </c>
      <c r="M32" s="262">
        <f t="shared" si="8"/>
        <v>0.88170104402264116</v>
      </c>
    </row>
    <row r="33" spans="1:13">
      <c r="A33" s="2" t="s">
        <v>43</v>
      </c>
      <c r="B33" s="85" t="s">
        <v>44</v>
      </c>
      <c r="C33" s="3">
        <v>9228593.5</v>
      </c>
      <c r="D33" s="3">
        <v>9813200</v>
      </c>
      <c r="E33" s="26">
        <f t="shared" si="5"/>
        <v>584606.5</v>
      </c>
      <c r="F33" s="229">
        <v>10616646.364473686</v>
      </c>
      <c r="G33" s="230">
        <v>2726353.3632774092</v>
      </c>
      <c r="H33" s="47">
        <v>0</v>
      </c>
      <c r="I33" s="242">
        <f t="shared" si="9"/>
        <v>8995433.3333333321</v>
      </c>
      <c r="J33" s="27">
        <f>'ผลการดำเนินงาน Planfin 64'!K28</f>
        <v>8430971.5</v>
      </c>
      <c r="K33" s="128">
        <f t="shared" si="6"/>
        <v>-564461.83333333209</v>
      </c>
      <c r="L33" s="268">
        <f t="shared" si="7"/>
        <v>-6.2749821205574555E-2</v>
      </c>
      <c r="M33" s="262">
        <f t="shared" si="8"/>
        <v>0.85914599722822316</v>
      </c>
    </row>
    <row r="34" spans="1:13">
      <c r="A34" s="2" t="s">
        <v>45</v>
      </c>
      <c r="B34" s="85" t="s">
        <v>46</v>
      </c>
      <c r="C34" s="3">
        <v>1195159.97</v>
      </c>
      <c r="D34" s="3">
        <v>1249224.1000000001</v>
      </c>
      <c r="E34" s="26">
        <f t="shared" si="5"/>
        <v>54064.130000000121</v>
      </c>
      <c r="F34" s="229">
        <v>1054719.7457894736</v>
      </c>
      <c r="G34" s="230">
        <v>390807.14289712469</v>
      </c>
      <c r="H34" s="47">
        <v>1</v>
      </c>
      <c r="I34" s="242">
        <f t="shared" si="9"/>
        <v>1145122.0916666668</v>
      </c>
      <c r="J34" s="27">
        <f>'ผลการดำเนินงาน Planfin 64'!K29</f>
        <v>1001072.88</v>
      </c>
      <c r="K34" s="128">
        <f t="shared" si="6"/>
        <v>-144049.21166666679</v>
      </c>
      <c r="L34" s="268">
        <f t="shared" si="7"/>
        <v>-0.12579375833803932</v>
      </c>
      <c r="M34" s="262">
        <f t="shared" si="8"/>
        <v>0.80135572152346402</v>
      </c>
    </row>
    <row r="35" spans="1:13">
      <c r="A35" s="2" t="s">
        <v>47</v>
      </c>
      <c r="B35" s="85" t="s">
        <v>48</v>
      </c>
      <c r="C35" s="3">
        <v>4743680.5199999996</v>
      </c>
      <c r="D35" s="3">
        <v>4347700</v>
      </c>
      <c r="E35" s="26">
        <f t="shared" si="5"/>
        <v>-395980.51999999955</v>
      </c>
      <c r="F35" s="229">
        <v>3344792.8318421058</v>
      </c>
      <c r="G35" s="230">
        <v>1492804.7840937262</v>
      </c>
      <c r="H35" s="47">
        <v>1</v>
      </c>
      <c r="I35" s="242">
        <f t="shared" si="9"/>
        <v>3985391.6666666665</v>
      </c>
      <c r="J35" s="27">
        <f>'ผลการดำเนินงาน Planfin 64'!K30</f>
        <v>3744616.24</v>
      </c>
      <c r="K35" s="128">
        <f t="shared" si="6"/>
        <v>-240775.42666666629</v>
      </c>
      <c r="L35" s="268">
        <f t="shared" si="7"/>
        <v>-6.0414495438549445E-2</v>
      </c>
      <c r="M35" s="262">
        <f t="shared" si="8"/>
        <v>0.86128671251466293</v>
      </c>
    </row>
    <row r="36" spans="1:13">
      <c r="A36" s="2" t="s">
        <v>49</v>
      </c>
      <c r="B36" s="85" t="s">
        <v>50</v>
      </c>
      <c r="C36" s="3">
        <v>1119211.23</v>
      </c>
      <c r="D36" s="3">
        <v>1301600</v>
      </c>
      <c r="E36" s="26">
        <f t="shared" si="5"/>
        <v>182388.77000000002</v>
      </c>
      <c r="F36" s="229">
        <v>1268565.3557894733</v>
      </c>
      <c r="G36" s="230">
        <v>368545.39760076633</v>
      </c>
      <c r="H36" s="47">
        <v>1</v>
      </c>
      <c r="I36" s="242">
        <f t="shared" si="9"/>
        <v>1193133.3333333335</v>
      </c>
      <c r="J36" s="27">
        <f>'ผลการดำเนินงาน Planfin 64'!K31</f>
        <v>927461.39999999991</v>
      </c>
      <c r="K36" s="128">
        <f t="shared" si="6"/>
        <v>-265671.93333333358</v>
      </c>
      <c r="L36" s="268">
        <f t="shared" si="7"/>
        <v>-0.22266743029558045</v>
      </c>
      <c r="M36" s="262">
        <f t="shared" si="8"/>
        <v>0.71255485556238474</v>
      </c>
    </row>
    <row r="37" spans="1:13">
      <c r="A37" s="2" t="s">
        <v>51</v>
      </c>
      <c r="B37" s="85" t="s">
        <v>52</v>
      </c>
      <c r="C37" s="3">
        <v>1981469.34</v>
      </c>
      <c r="D37" s="3">
        <v>1980136</v>
      </c>
      <c r="E37" s="26">
        <f t="shared" si="5"/>
        <v>-1333.3400000000838</v>
      </c>
      <c r="F37" s="229">
        <v>2086304.9702631573</v>
      </c>
      <c r="G37" s="230">
        <v>659889.5727717448</v>
      </c>
      <c r="H37" s="47">
        <v>0</v>
      </c>
      <c r="I37" s="242">
        <f t="shared" si="9"/>
        <v>1815124.6666666667</v>
      </c>
      <c r="J37" s="27">
        <f>'ผลการดำเนินงาน Planfin 64'!K32</f>
        <v>2971284.1</v>
      </c>
      <c r="K37" s="128">
        <f t="shared" si="6"/>
        <v>1156159.4333333333</v>
      </c>
      <c r="L37" s="268">
        <f t="shared" si="7"/>
        <v>0.63695869190986698</v>
      </c>
      <c r="M37" s="262">
        <f t="shared" si="8"/>
        <v>1.5005454675840448</v>
      </c>
    </row>
    <row r="38" spans="1:13">
      <c r="A38" s="2" t="s">
        <v>53</v>
      </c>
      <c r="B38" s="85" t="s">
        <v>54</v>
      </c>
      <c r="C38" s="3">
        <v>6159015.0300000003</v>
      </c>
      <c r="D38" s="3">
        <v>7325498</v>
      </c>
      <c r="E38" s="26">
        <f t="shared" si="5"/>
        <v>1166482.9699999997</v>
      </c>
      <c r="F38" s="229">
        <v>5339118.5918421028</v>
      </c>
      <c r="G38" s="230">
        <v>1781224.5979240451</v>
      </c>
      <c r="H38" s="47">
        <v>2</v>
      </c>
      <c r="I38" s="242">
        <f t="shared" si="9"/>
        <v>6715039.833333333</v>
      </c>
      <c r="J38" s="27">
        <f>'ผลการดำเนินงาน Planfin 64'!K33</f>
        <v>6902838.3100000005</v>
      </c>
      <c r="K38" s="128">
        <f t="shared" si="6"/>
        <v>187798.4766666675</v>
      </c>
      <c r="L38" s="268">
        <f t="shared" si="7"/>
        <v>2.7966844773494766E-2</v>
      </c>
      <c r="M38" s="262">
        <f t="shared" si="8"/>
        <v>0.94230294104237011</v>
      </c>
    </row>
    <row r="39" spans="1:13">
      <c r="A39" s="2" t="s">
        <v>55</v>
      </c>
      <c r="B39" s="85" t="s">
        <v>56</v>
      </c>
      <c r="C39" s="3">
        <v>315745.59000000003</v>
      </c>
      <c r="D39" s="3">
        <v>519871.91</v>
      </c>
      <c r="E39" s="26">
        <f t="shared" si="5"/>
        <v>204126.31999999995</v>
      </c>
      <c r="F39" s="229">
        <v>145890.20026315789</v>
      </c>
      <c r="G39" s="230">
        <v>176318.88019611011</v>
      </c>
      <c r="H39" s="47">
        <v>3</v>
      </c>
      <c r="I39" s="242">
        <f t="shared" si="9"/>
        <v>476549.2508333333</v>
      </c>
      <c r="J39" s="27">
        <f>'ผลการดำเนินงาน Planfin 64'!K34</f>
        <v>22221.7</v>
      </c>
      <c r="K39" s="128">
        <f t="shared" si="6"/>
        <v>-454327.55083333328</v>
      </c>
      <c r="L39" s="268">
        <f t="shared" si="7"/>
        <v>-0.95336956261888706</v>
      </c>
      <c r="M39" s="262">
        <f t="shared" si="8"/>
        <v>4.2744567599353467E-2</v>
      </c>
    </row>
    <row r="40" spans="1:13" s="9" customFormat="1">
      <c r="A40" s="142" t="s">
        <v>57</v>
      </c>
      <c r="B40" s="143" t="s">
        <v>58</v>
      </c>
      <c r="C40" s="3">
        <v>4385559.95</v>
      </c>
      <c r="D40" s="3">
        <v>4503857</v>
      </c>
      <c r="E40" s="26">
        <f>D40-C40</f>
        <v>118297.04999999981</v>
      </c>
      <c r="F40" s="229">
        <v>5335108.6881578946</v>
      </c>
      <c r="G40" s="230">
        <v>3612726.2429584432</v>
      </c>
      <c r="H40" s="47">
        <v>1</v>
      </c>
      <c r="I40" s="242">
        <f t="shared" si="9"/>
        <v>4128535.5833333335</v>
      </c>
      <c r="J40" s="27">
        <f>'ผลการดำเนินงาน Planfin 64'!K35</f>
        <v>3829417.1</v>
      </c>
      <c r="K40" s="128">
        <f t="shared" si="6"/>
        <v>-299118.4833333334</v>
      </c>
      <c r="L40" s="268">
        <f t="shared" si="7"/>
        <v>-7.245147275485718E-2</v>
      </c>
      <c r="M40" s="262">
        <f t="shared" si="8"/>
        <v>0.85025281664138097</v>
      </c>
    </row>
    <row r="41" spans="1:13">
      <c r="A41" s="2" t="s">
        <v>194</v>
      </c>
      <c r="B41" s="145" t="s">
        <v>195</v>
      </c>
      <c r="C41" s="3">
        <v>0</v>
      </c>
      <c r="D41" s="6">
        <v>0</v>
      </c>
      <c r="E41" s="26">
        <f t="shared" si="5"/>
        <v>0</v>
      </c>
      <c r="F41" s="229">
        <v>757.23526315789468</v>
      </c>
      <c r="G41" s="230">
        <v>4667.9116597524235</v>
      </c>
      <c r="H41" s="47">
        <v>0</v>
      </c>
      <c r="I41" s="242">
        <f t="shared" si="9"/>
        <v>0</v>
      </c>
      <c r="J41" s="27">
        <f>'ผลการดำเนินงาน Planfin 64'!K36</f>
        <v>0</v>
      </c>
      <c r="K41" s="128">
        <f t="shared" si="6"/>
        <v>0</v>
      </c>
      <c r="L41" s="268" t="e">
        <f t="shared" si="7"/>
        <v>#DIV/0!</v>
      </c>
      <c r="M41" s="262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55811851.789999999</v>
      </c>
      <c r="D42" s="5">
        <f>SUM(D27:D41)</f>
        <v>59146208.380000003</v>
      </c>
      <c r="E42" s="28">
        <f t="shared" si="5"/>
        <v>3334356.5900000036</v>
      </c>
      <c r="F42" s="231">
        <v>56215524.319473684</v>
      </c>
      <c r="G42" s="232">
        <v>21683401.672736172</v>
      </c>
      <c r="H42" s="48">
        <v>1</v>
      </c>
      <c r="I42" s="5">
        <f>SUM(I27:I41)</f>
        <v>54217357.681666665</v>
      </c>
      <c r="J42" s="5">
        <f>SUM(J27:J41)</f>
        <v>53387083.440000013</v>
      </c>
      <c r="K42" s="29">
        <f t="shared" si="6"/>
        <v>-830274.24166665226</v>
      </c>
      <c r="L42" s="272">
        <f t="shared" si="7"/>
        <v>-1.5313808661453921E-2</v>
      </c>
      <c r="M42" s="263">
        <f t="shared" si="8"/>
        <v>0.90262900872700047</v>
      </c>
    </row>
    <row r="43" spans="1:13" s="9" customFormat="1" ht="25.5">
      <c r="A43" s="84" t="s">
        <v>189</v>
      </c>
      <c r="B43" s="77" t="s">
        <v>156</v>
      </c>
      <c r="C43" s="78">
        <f>C42-C38</f>
        <v>49652836.759999998</v>
      </c>
      <c r="D43" s="78">
        <f>D42-D38</f>
        <v>51820710.380000003</v>
      </c>
      <c r="E43" s="79">
        <f>D43-C43</f>
        <v>2167873.6200000048</v>
      </c>
      <c r="F43" s="80"/>
      <c r="G43" s="81"/>
      <c r="H43" s="82"/>
      <c r="I43" s="78">
        <f>I42-I38</f>
        <v>47502317.848333329</v>
      </c>
      <c r="J43" s="78">
        <f>J42-J38</f>
        <v>46484245.13000001</v>
      </c>
      <c r="K43" s="129">
        <f t="shared" si="6"/>
        <v>-1018072.7183333188</v>
      </c>
      <c r="L43" s="273">
        <f t="shared" si="7"/>
        <v>-2.1432064043355709E-2</v>
      </c>
      <c r="M43" s="264">
        <f t="shared" si="8"/>
        <v>0.89702060796025718</v>
      </c>
    </row>
    <row r="44" spans="1:13" s="149" customFormat="1" ht="25.5">
      <c r="A44" s="188"/>
      <c r="B44" s="183" t="s">
        <v>218</v>
      </c>
      <c r="C44" s="189">
        <f>C43-C41</f>
        <v>49652836.759999998</v>
      </c>
      <c r="D44" s="189">
        <f>D43-D41</f>
        <v>51820710.380000003</v>
      </c>
      <c r="E44" s="190">
        <f>D44-C44</f>
        <v>2167873.6200000048</v>
      </c>
      <c r="F44" s="190"/>
      <c r="G44" s="191"/>
      <c r="H44" s="190"/>
      <c r="I44" s="189">
        <f>I43-I41</f>
        <v>47502317.848333329</v>
      </c>
      <c r="J44" s="189">
        <f>J43-J41</f>
        <v>46484245.13000001</v>
      </c>
      <c r="K44" s="258">
        <f t="shared" si="6"/>
        <v>-1018072.7183333188</v>
      </c>
      <c r="L44" s="274">
        <f t="shared" si="7"/>
        <v>-2.1432064043355709E-2</v>
      </c>
      <c r="M44" s="275">
        <f t="shared" si="8"/>
        <v>0.89702060796025718</v>
      </c>
    </row>
    <row r="45" spans="1:13">
      <c r="A45" s="484"/>
      <c r="B45" s="485"/>
      <c r="C45" s="485"/>
      <c r="D45" s="485"/>
      <c r="E45" s="485"/>
      <c r="F45" s="485"/>
      <c r="G45" s="485"/>
      <c r="H45" s="485"/>
      <c r="I45" s="485"/>
      <c r="J45" s="485"/>
      <c r="K45" s="485"/>
      <c r="L45" s="485"/>
      <c r="M45" s="486"/>
    </row>
    <row r="46" spans="1:13" s="9" customFormat="1">
      <c r="A46" s="140" t="s">
        <v>61</v>
      </c>
      <c r="B46" s="192" t="s">
        <v>62</v>
      </c>
      <c r="C46" s="5">
        <f t="shared" ref="C46:D48" si="10">C23-C42</f>
        <v>10153267.909999996</v>
      </c>
      <c r="D46" s="5">
        <f t="shared" si="10"/>
        <v>29807919.379999988</v>
      </c>
      <c r="E46" s="28">
        <f t="shared" ref="E46:E48" si="11">D46-C46</f>
        <v>19654651.469999991</v>
      </c>
      <c r="F46" s="193"/>
      <c r="G46" s="194"/>
      <c r="H46" s="195"/>
      <c r="I46" s="5">
        <f t="shared" ref="I46:J48" si="12">I23-I42</f>
        <v>27323926.098333336</v>
      </c>
      <c r="J46" s="5">
        <f t="shared" si="12"/>
        <v>48387811.019999981</v>
      </c>
      <c r="K46" s="28">
        <f>J46-I46</f>
        <v>21063884.921666645</v>
      </c>
      <c r="L46" s="272">
        <f t="shared" ref="L46:L47" si="13">K46/I46</f>
        <v>0.77089525296847683</v>
      </c>
      <c r="M46" s="263">
        <f t="shared" ref="M46:M48" si="14">(J46/D46)</f>
        <v>1.623320648554438</v>
      </c>
    </row>
    <row r="47" spans="1:13" s="95" customFormat="1">
      <c r="A47" s="196" t="s">
        <v>63</v>
      </c>
      <c r="B47" s="197" t="s">
        <v>65</v>
      </c>
      <c r="C47" s="198">
        <f t="shared" si="10"/>
        <v>14865070.259999998</v>
      </c>
      <c r="D47" s="198">
        <f t="shared" si="10"/>
        <v>25862193.259999983</v>
      </c>
      <c r="E47" s="199">
        <f t="shared" si="11"/>
        <v>10997122.999999985</v>
      </c>
      <c r="F47" s="200"/>
      <c r="G47" s="201"/>
      <c r="H47" s="202"/>
      <c r="I47" s="198">
        <f>I24-I43</f>
        <v>23707010.488333344</v>
      </c>
      <c r="J47" s="198">
        <f t="shared" si="12"/>
        <v>53487925.209999979</v>
      </c>
      <c r="K47" s="199">
        <f t="shared" ref="K47" si="15">J47-I47</f>
        <v>29780914.721666634</v>
      </c>
      <c r="L47" s="276">
        <f t="shared" si="13"/>
        <v>1.2562070926792888</v>
      </c>
      <c r="M47" s="277">
        <f t="shared" si="14"/>
        <v>2.068189834956017</v>
      </c>
    </row>
    <row r="48" spans="1:13" s="9" customFormat="1" ht="27.75" customHeight="1">
      <c r="A48" s="182" t="s">
        <v>64</v>
      </c>
      <c r="B48" s="203" t="s">
        <v>219</v>
      </c>
      <c r="C48" s="204">
        <f>C25-C44</f>
        <v>14865070.259999998</v>
      </c>
      <c r="D48" s="204">
        <f t="shared" si="10"/>
        <v>25862193.259999983</v>
      </c>
      <c r="E48" s="205">
        <f t="shared" si="11"/>
        <v>10997122.999999985</v>
      </c>
      <c r="F48" s="206"/>
      <c r="G48" s="206"/>
      <c r="H48" s="206"/>
      <c r="I48" s="204">
        <f>I25-I44</f>
        <v>23707010.488333344</v>
      </c>
      <c r="J48" s="204">
        <f t="shared" si="12"/>
        <v>53487925.209999979</v>
      </c>
      <c r="K48" s="205">
        <f>J48-I48</f>
        <v>29780914.721666634</v>
      </c>
      <c r="L48" s="278">
        <f>K48/I48</f>
        <v>1.2562070926792888</v>
      </c>
      <c r="M48" s="279">
        <f t="shared" si="14"/>
        <v>2.068189834956017</v>
      </c>
    </row>
    <row r="49" spans="1:13" s="9" customFormat="1">
      <c r="A49" s="2"/>
      <c r="B49" s="148" t="s">
        <v>66</v>
      </c>
      <c r="C49" s="207" t="str">
        <f>IF(D49&gt;0,"แผนเกินดุล",IF(D49=0,"สมดุล","ขาดดุล"))</f>
        <v>แผนเกินดุล</v>
      </c>
      <c r="D49" s="208">
        <f>IF(D48&lt;=0,0,ROUNDUP((D48*20%),2))</f>
        <v>5172438.66</v>
      </c>
      <c r="E49" s="51"/>
      <c r="H49" s="52"/>
      <c r="J49" s="52"/>
      <c r="K49" s="121"/>
      <c r="L49" s="121"/>
      <c r="M49" s="121"/>
    </row>
    <row r="50" spans="1:13" s="9" customFormat="1">
      <c r="A50" s="2"/>
      <c r="B50" s="148" t="s">
        <v>67</v>
      </c>
      <c r="C50" s="207" t="str">
        <f>IF(D50&gt;=0,"ไม่เกิน","เกิน")</f>
        <v>ไม่เกิน</v>
      </c>
      <c r="D50" s="207">
        <f>IF(D48&lt;0,0-(C118+C121),((D48*20%)-(C118+C121)))</f>
        <v>2867063.651999997</v>
      </c>
      <c r="E50" s="51"/>
      <c r="H50" s="52"/>
      <c r="J50" s="52"/>
      <c r="K50" s="121"/>
      <c r="L50" s="121"/>
      <c r="M50" s="121"/>
    </row>
    <row r="51" spans="1:13">
      <c r="A51" s="2" t="s">
        <v>68</v>
      </c>
      <c r="B51" s="148" t="s">
        <v>227</v>
      </c>
      <c r="C51" s="3">
        <v>19180796.359999999</v>
      </c>
      <c r="D51" s="3">
        <f>C51</f>
        <v>19180796.359999999</v>
      </c>
      <c r="E51" s="51"/>
    </row>
    <row r="52" spans="1:13">
      <c r="A52" s="2" t="s">
        <v>69</v>
      </c>
      <c r="B52" s="148" t="s">
        <v>228</v>
      </c>
      <c r="C52" s="3">
        <v>21535425.149999999</v>
      </c>
      <c r="D52" s="3">
        <f>C52</f>
        <v>21535425.149999999</v>
      </c>
      <c r="E52" s="51"/>
    </row>
    <row r="53" spans="1:13">
      <c r="A53" s="2" t="s">
        <v>70</v>
      </c>
      <c r="B53" s="148" t="s">
        <v>229</v>
      </c>
      <c r="C53" s="7">
        <v>-10201544.789999999</v>
      </c>
      <c r="D53" s="7">
        <f>C53</f>
        <v>-10201544.789999999</v>
      </c>
      <c r="E53" s="51"/>
    </row>
    <row r="54" spans="1:13">
      <c r="A54" s="2" t="s">
        <v>208</v>
      </c>
      <c r="B54" s="153" t="s">
        <v>230</v>
      </c>
      <c r="C54" s="3">
        <v>11333880.359999999</v>
      </c>
      <c r="D54" s="3">
        <f t="shared" ref="D54" si="16">C54</f>
        <v>11333880.359999999</v>
      </c>
      <c r="E54" s="51"/>
      <c r="G54" s="1"/>
      <c r="H54" s="33"/>
    </row>
    <row r="55" spans="1:13">
      <c r="A55" s="9" t="s">
        <v>154</v>
      </c>
      <c r="B55" s="8"/>
      <c r="G55" s="1"/>
      <c r="H55" s="33"/>
    </row>
    <row r="56" spans="1:13">
      <c r="A56" s="491" t="s">
        <v>1882</v>
      </c>
      <c r="B56" s="491"/>
      <c r="C56" s="491"/>
      <c r="G56" s="1"/>
      <c r="H56" s="33"/>
    </row>
    <row r="57" spans="1:13">
      <c r="A57" s="9"/>
      <c r="B57" s="8"/>
      <c r="G57" s="1"/>
      <c r="H57" s="33"/>
    </row>
    <row r="58" spans="1:13">
      <c r="A58" s="9"/>
      <c r="B58" s="8"/>
      <c r="G58" s="1"/>
      <c r="H58" s="33"/>
    </row>
    <row r="59" spans="1:13">
      <c r="A59" s="9"/>
      <c r="B59" s="8"/>
      <c r="G59" s="1"/>
      <c r="H59" s="33"/>
    </row>
    <row r="60" spans="1:13">
      <c r="A60" s="9"/>
      <c r="B60" s="8"/>
      <c r="G60" s="1"/>
      <c r="H60" s="33"/>
    </row>
    <row r="61" spans="1:13">
      <c r="A61" s="9"/>
      <c r="B61" s="8"/>
      <c r="G61" s="1"/>
      <c r="H61" s="33"/>
    </row>
    <row r="62" spans="1:13">
      <c r="A62" s="9"/>
      <c r="B62" s="8"/>
      <c r="G62" s="1"/>
      <c r="H62" s="33"/>
    </row>
    <row r="63" spans="1:13">
      <c r="A63" s="9"/>
      <c r="B63" s="8"/>
      <c r="G63" s="1"/>
      <c r="H63" s="33"/>
    </row>
    <row r="64" spans="1:13" s="9" customFormat="1">
      <c r="B64" s="53"/>
      <c r="K64" s="121"/>
      <c r="L64" s="121"/>
      <c r="M64" s="121"/>
    </row>
    <row r="65" spans="1:15" s="9" customFormat="1">
      <c r="A65" s="1"/>
      <c r="B65" s="479" t="s">
        <v>71</v>
      </c>
      <c r="C65" s="480"/>
      <c r="D65" s="480"/>
      <c r="E65" s="480"/>
      <c r="I65" s="121"/>
      <c r="K65" s="121"/>
      <c r="L65" s="249"/>
      <c r="M65" s="248"/>
      <c r="O65" s="253"/>
    </row>
    <row r="66" spans="1:15" s="9" customFormat="1">
      <c r="A66" s="1"/>
      <c r="B66" s="154" t="s">
        <v>2</v>
      </c>
      <c r="C66" s="10" t="s">
        <v>226</v>
      </c>
      <c r="D66" s="45"/>
      <c r="E66" s="45"/>
      <c r="I66" s="121"/>
      <c r="K66" s="121"/>
      <c r="L66" s="249"/>
      <c r="M66" s="248"/>
      <c r="O66" s="253"/>
    </row>
    <row r="67" spans="1:15" s="9" customFormat="1">
      <c r="A67" s="1"/>
      <c r="B67" s="298" t="s">
        <v>72</v>
      </c>
      <c r="C67" s="169">
        <v>3349380.88</v>
      </c>
      <c r="D67" s="45"/>
      <c r="E67" s="45"/>
      <c r="I67" s="121"/>
      <c r="K67" s="121"/>
      <c r="L67" s="249"/>
      <c r="M67" s="248"/>
      <c r="O67" s="253"/>
    </row>
    <row r="68" spans="1:15" s="9" customFormat="1" ht="25.5">
      <c r="A68" s="1"/>
      <c r="B68" s="298" t="s">
        <v>73</v>
      </c>
      <c r="C68" s="169">
        <v>2096661.8</v>
      </c>
      <c r="D68" s="45"/>
      <c r="E68" s="45"/>
      <c r="I68" s="121"/>
      <c r="K68" s="121"/>
      <c r="L68" s="249"/>
      <c r="M68" s="248"/>
      <c r="O68" s="253"/>
    </row>
    <row r="69" spans="1:15" s="9" customFormat="1">
      <c r="A69" s="1"/>
      <c r="B69" s="298" t="s">
        <v>74</v>
      </c>
      <c r="C69" s="169">
        <v>1519365.7</v>
      </c>
      <c r="D69" s="45"/>
      <c r="E69" s="45"/>
      <c r="I69" s="121"/>
      <c r="K69" s="121"/>
      <c r="L69" s="249"/>
      <c r="M69" s="248"/>
      <c r="O69" s="253"/>
    </row>
    <row r="70" spans="1:15" s="9" customFormat="1">
      <c r="A70" s="1"/>
      <c r="B70" s="155" t="s">
        <v>160</v>
      </c>
      <c r="C70" s="87">
        <f>SUM(C67:C69)</f>
        <v>6965408.3799999999</v>
      </c>
      <c r="D70" s="45"/>
      <c r="E70" s="45"/>
      <c r="I70" s="121"/>
      <c r="K70" s="121"/>
      <c r="L70" s="249"/>
      <c r="M70" s="248"/>
      <c r="O70" s="253"/>
    </row>
    <row r="71" spans="1:15" s="9" customFormat="1">
      <c r="A71" s="1"/>
      <c r="B71" s="156"/>
      <c r="C71" s="91"/>
      <c r="D71" s="45"/>
      <c r="E71" s="45"/>
      <c r="I71" s="121"/>
      <c r="K71" s="121"/>
      <c r="L71" s="249"/>
      <c r="M71" s="248"/>
      <c r="O71" s="253"/>
    </row>
    <row r="72" spans="1:15" s="9" customFormat="1">
      <c r="A72" s="1"/>
      <c r="B72" s="156"/>
      <c r="C72" s="91"/>
      <c r="D72" s="45"/>
      <c r="E72" s="45"/>
      <c r="I72" s="121"/>
      <c r="K72" s="121"/>
      <c r="L72" s="249"/>
      <c r="M72" s="248"/>
      <c r="O72" s="253"/>
    </row>
    <row r="73" spans="1:15" s="9" customFormat="1">
      <c r="A73" s="1"/>
      <c r="B73" s="470" t="s">
        <v>75</v>
      </c>
      <c r="C73" s="471"/>
      <c r="D73" s="471"/>
      <c r="E73" s="471"/>
      <c r="I73" s="121"/>
      <c r="K73" s="121"/>
      <c r="L73" s="249"/>
      <c r="M73" s="248"/>
      <c r="O73" s="253"/>
    </row>
    <row r="74" spans="1:15" s="9" customFormat="1">
      <c r="A74" s="1"/>
      <c r="B74" s="154" t="s">
        <v>2</v>
      </c>
      <c r="C74" s="10" t="s">
        <v>226</v>
      </c>
      <c r="D74" s="45"/>
      <c r="E74" s="45"/>
      <c r="I74" s="121"/>
      <c r="K74" s="121"/>
      <c r="L74" s="249"/>
      <c r="M74" s="248"/>
      <c r="O74" s="253"/>
    </row>
    <row r="75" spans="1:15" s="9" customFormat="1">
      <c r="A75" s="1"/>
      <c r="B75" s="298" t="s">
        <v>76</v>
      </c>
      <c r="C75" s="169">
        <v>350000</v>
      </c>
      <c r="D75" s="45"/>
      <c r="E75" s="45"/>
      <c r="I75" s="121"/>
      <c r="K75" s="121"/>
      <c r="L75" s="249"/>
      <c r="M75" s="248"/>
      <c r="O75" s="253"/>
    </row>
    <row r="76" spans="1:15" s="9" customFormat="1">
      <c r="A76" s="1"/>
      <c r="B76" s="298" t="s">
        <v>77</v>
      </c>
      <c r="C76" s="170">
        <v>0</v>
      </c>
      <c r="D76" s="45"/>
      <c r="E76" s="45"/>
      <c r="I76" s="121"/>
      <c r="K76" s="121"/>
      <c r="L76" s="249"/>
      <c r="M76" s="248"/>
      <c r="O76" s="253"/>
    </row>
    <row r="77" spans="1:15" s="9" customFormat="1">
      <c r="A77" s="1"/>
      <c r="B77" s="298" t="s">
        <v>78</v>
      </c>
      <c r="C77" s="169">
        <v>317000</v>
      </c>
      <c r="D77" s="45"/>
      <c r="E77" s="45"/>
      <c r="I77" s="121"/>
      <c r="K77" s="121"/>
      <c r="L77" s="249"/>
      <c r="M77" s="248"/>
      <c r="O77" s="253"/>
    </row>
    <row r="78" spans="1:15" s="9" customFormat="1">
      <c r="A78" s="1"/>
      <c r="B78" s="298" t="s">
        <v>79</v>
      </c>
      <c r="C78" s="169">
        <v>30000</v>
      </c>
      <c r="D78" s="45"/>
      <c r="E78" s="45"/>
      <c r="I78" s="121"/>
      <c r="K78" s="121"/>
      <c r="L78" s="249"/>
      <c r="M78" s="248"/>
      <c r="O78" s="253"/>
    </row>
    <row r="79" spans="1:15" s="9" customFormat="1">
      <c r="A79" s="1"/>
      <c r="B79" s="298" t="s">
        <v>80</v>
      </c>
      <c r="C79" s="170">
        <v>0</v>
      </c>
      <c r="D79" s="45"/>
      <c r="E79" s="45"/>
      <c r="I79" s="121"/>
      <c r="K79" s="121"/>
      <c r="L79" s="249"/>
      <c r="M79" s="248"/>
      <c r="O79" s="253"/>
    </row>
    <row r="80" spans="1:15" s="9" customFormat="1">
      <c r="A80" s="1"/>
      <c r="B80" s="298" t="s">
        <v>81</v>
      </c>
      <c r="C80" s="169">
        <v>120000</v>
      </c>
      <c r="D80" s="45"/>
      <c r="E80" s="45"/>
      <c r="I80" s="121"/>
      <c r="K80" s="121"/>
      <c r="L80" s="249"/>
      <c r="M80" s="248"/>
      <c r="O80" s="253"/>
    </row>
    <row r="81" spans="1:15" s="9" customFormat="1">
      <c r="A81" s="1"/>
      <c r="B81" s="298" t="s">
        <v>82</v>
      </c>
      <c r="C81" s="169">
        <v>400000</v>
      </c>
      <c r="D81" s="45"/>
      <c r="E81" s="45"/>
      <c r="I81" s="121"/>
      <c r="K81" s="121"/>
      <c r="L81" s="249"/>
      <c r="M81" s="248"/>
      <c r="O81" s="253"/>
    </row>
    <row r="82" spans="1:15" s="9" customFormat="1">
      <c r="A82" s="1"/>
      <c r="B82" s="298" t="s">
        <v>83</v>
      </c>
      <c r="C82" s="169">
        <v>20000</v>
      </c>
      <c r="D82" s="45"/>
      <c r="E82" s="45"/>
      <c r="I82" s="121"/>
      <c r="K82" s="121"/>
      <c r="L82" s="249"/>
      <c r="M82" s="248"/>
      <c r="O82" s="253"/>
    </row>
    <row r="83" spans="1:15" s="9" customFormat="1">
      <c r="A83" s="1"/>
      <c r="B83" s="298" t="s">
        <v>84</v>
      </c>
      <c r="C83" s="169">
        <v>19850</v>
      </c>
      <c r="D83" s="45"/>
      <c r="E83" s="45"/>
      <c r="I83" s="121"/>
      <c r="K83" s="121"/>
      <c r="L83" s="249"/>
      <c r="M83" s="248"/>
      <c r="O83" s="253"/>
    </row>
    <row r="84" spans="1:15" s="9" customFormat="1">
      <c r="A84" s="1"/>
      <c r="B84" s="298" t="s">
        <v>85</v>
      </c>
      <c r="C84" s="169">
        <v>25000</v>
      </c>
      <c r="D84" s="45"/>
      <c r="E84" s="45"/>
      <c r="I84" s="121"/>
      <c r="K84" s="121"/>
      <c r="L84" s="249"/>
      <c r="M84" s="248"/>
      <c r="O84" s="253"/>
    </row>
    <row r="85" spans="1:15" s="9" customFormat="1">
      <c r="A85" s="1"/>
      <c r="B85" s="298" t="s">
        <v>86</v>
      </c>
      <c r="C85" s="169">
        <v>81070</v>
      </c>
      <c r="D85" s="45"/>
      <c r="E85" s="45"/>
      <c r="I85" s="121"/>
      <c r="K85" s="121"/>
      <c r="L85" s="249"/>
      <c r="M85" s="248"/>
      <c r="O85" s="253"/>
    </row>
    <row r="86" spans="1:15" s="9" customFormat="1">
      <c r="A86" s="1"/>
      <c r="B86" s="298" t="s">
        <v>186</v>
      </c>
      <c r="C86" s="169">
        <v>328235</v>
      </c>
      <c r="D86" s="45"/>
      <c r="E86" s="45"/>
      <c r="I86" s="121"/>
      <c r="K86" s="121"/>
      <c r="L86" s="249"/>
      <c r="M86" s="248"/>
      <c r="O86" s="253"/>
    </row>
    <row r="87" spans="1:15" s="9" customFormat="1">
      <c r="A87" s="1"/>
      <c r="B87" s="155" t="s">
        <v>160</v>
      </c>
      <c r="C87" s="157">
        <f>SUM(C75:C86)</f>
        <v>1691155</v>
      </c>
      <c r="D87" s="45"/>
      <c r="E87" s="45"/>
      <c r="I87" s="121"/>
      <c r="K87" s="121"/>
      <c r="L87" s="249"/>
      <c r="M87" s="248"/>
      <c r="O87" s="253"/>
    </row>
    <row r="88" spans="1:15" s="9" customFormat="1">
      <c r="A88" s="1"/>
      <c r="B88" s="156"/>
      <c r="C88" s="158"/>
      <c r="D88" s="45"/>
      <c r="E88" s="45"/>
      <c r="I88" s="121"/>
      <c r="K88" s="121"/>
      <c r="L88" s="249"/>
      <c r="M88" s="248"/>
      <c r="O88" s="253"/>
    </row>
    <row r="89" spans="1:15" s="9" customFormat="1">
      <c r="A89" s="1"/>
      <c r="B89" s="159"/>
      <c r="C89" s="45"/>
      <c r="D89" s="45"/>
      <c r="E89" s="45"/>
      <c r="I89" s="121"/>
      <c r="K89" s="121"/>
      <c r="L89" s="249"/>
      <c r="M89" s="248"/>
      <c r="O89" s="253"/>
    </row>
    <row r="90" spans="1:15" s="9" customFormat="1">
      <c r="A90" s="1"/>
      <c r="B90" s="470" t="s">
        <v>87</v>
      </c>
      <c r="C90" s="471"/>
      <c r="D90" s="471"/>
      <c r="E90" s="471"/>
      <c r="I90" s="121"/>
      <c r="K90" s="121"/>
      <c r="L90" s="249"/>
      <c r="M90" s="248"/>
      <c r="O90" s="253"/>
    </row>
    <row r="91" spans="1:15" s="9" customFormat="1">
      <c r="A91" s="1"/>
      <c r="B91" s="154" t="s">
        <v>2</v>
      </c>
      <c r="C91" s="154" t="s">
        <v>88</v>
      </c>
      <c r="D91" s="45"/>
      <c r="E91" s="45"/>
      <c r="I91" s="121"/>
      <c r="K91" s="121"/>
      <c r="L91" s="249"/>
      <c r="M91" s="248"/>
      <c r="O91" s="253"/>
    </row>
    <row r="92" spans="1:15" s="9" customFormat="1">
      <c r="A92" s="1"/>
      <c r="B92" s="469" t="s">
        <v>231</v>
      </c>
      <c r="C92" s="469"/>
      <c r="D92" s="160"/>
      <c r="E92" s="45"/>
      <c r="I92" s="121"/>
      <c r="K92" s="121"/>
      <c r="L92" s="249"/>
      <c r="M92" s="248"/>
      <c r="O92" s="253"/>
    </row>
    <row r="93" spans="1:15" s="9" customFormat="1">
      <c r="A93" s="1"/>
      <c r="B93" s="297" t="s">
        <v>232</v>
      </c>
      <c r="C93" s="5">
        <f>SUM(C94:C101)</f>
        <v>15936962.200000001</v>
      </c>
      <c r="D93" s="45"/>
      <c r="E93" s="45"/>
      <c r="I93" s="121"/>
      <c r="K93" s="121"/>
      <c r="L93" s="249"/>
      <c r="M93" s="248"/>
      <c r="O93" s="253"/>
    </row>
    <row r="94" spans="1:15" s="9" customFormat="1">
      <c r="A94" s="1"/>
      <c r="B94" s="297" t="s">
        <v>89</v>
      </c>
      <c r="C94" s="169">
        <v>2833132.25</v>
      </c>
      <c r="D94" s="45"/>
      <c r="E94" s="45"/>
      <c r="I94" s="121"/>
      <c r="K94" s="121"/>
      <c r="L94" s="249"/>
      <c r="M94" s="248"/>
      <c r="O94" s="253"/>
    </row>
    <row r="95" spans="1:15" s="9" customFormat="1">
      <c r="A95" s="1"/>
      <c r="B95" s="297" t="s">
        <v>90</v>
      </c>
      <c r="C95" s="169">
        <v>2205810.7200000002</v>
      </c>
      <c r="D95" s="45"/>
      <c r="E95" s="45"/>
      <c r="I95" s="121"/>
      <c r="K95" s="121"/>
      <c r="L95" s="249"/>
      <c r="M95" s="248"/>
      <c r="O95" s="253"/>
    </row>
    <row r="96" spans="1:15" s="9" customFormat="1">
      <c r="A96" s="1"/>
      <c r="B96" s="297" t="s">
        <v>91</v>
      </c>
      <c r="C96" s="169">
        <v>1301872.28</v>
      </c>
      <c r="D96" s="45"/>
      <c r="E96" s="45"/>
      <c r="I96" s="121"/>
      <c r="K96" s="121"/>
      <c r="L96" s="249"/>
      <c r="M96" s="248"/>
      <c r="O96" s="253"/>
    </row>
    <row r="97" spans="1:15" s="9" customFormat="1">
      <c r="A97" s="1"/>
      <c r="B97" s="297" t="s">
        <v>92</v>
      </c>
      <c r="C97" s="169">
        <v>2457206.5</v>
      </c>
      <c r="D97" s="45"/>
      <c r="E97" s="45"/>
      <c r="I97" s="121"/>
      <c r="K97" s="121"/>
      <c r="L97" s="249"/>
      <c r="M97" s="248"/>
      <c r="O97" s="253"/>
    </row>
    <row r="98" spans="1:15" s="9" customFormat="1">
      <c r="A98" s="1"/>
      <c r="B98" s="297" t="s">
        <v>93</v>
      </c>
      <c r="C98" s="170">
        <v>0</v>
      </c>
      <c r="D98" s="45"/>
      <c r="E98" s="45"/>
      <c r="I98" s="121"/>
      <c r="K98" s="121"/>
      <c r="L98" s="249"/>
      <c r="M98" s="248"/>
      <c r="O98" s="253"/>
    </row>
    <row r="99" spans="1:15" s="9" customFormat="1">
      <c r="A99" s="1"/>
      <c r="B99" s="297" t="s">
        <v>94</v>
      </c>
      <c r="C99" s="169">
        <v>2912296.3</v>
      </c>
      <c r="D99" s="45"/>
      <c r="E99" s="45"/>
      <c r="I99" s="121"/>
      <c r="K99" s="121"/>
      <c r="L99" s="249"/>
      <c r="M99" s="248"/>
      <c r="O99" s="253"/>
    </row>
    <row r="100" spans="1:15" s="9" customFormat="1">
      <c r="A100" s="1"/>
      <c r="B100" s="297" t="s">
        <v>95</v>
      </c>
      <c r="C100" s="169">
        <v>1501806.39</v>
      </c>
      <c r="D100" s="45"/>
      <c r="E100" s="45"/>
      <c r="I100" s="121"/>
      <c r="K100" s="121"/>
      <c r="L100" s="249"/>
      <c r="M100" s="248"/>
      <c r="O100" s="253"/>
    </row>
    <row r="101" spans="1:15" s="9" customFormat="1">
      <c r="A101" s="1"/>
      <c r="B101" s="297" t="s">
        <v>96</v>
      </c>
      <c r="C101" s="169">
        <v>2724837.76</v>
      </c>
      <c r="D101" s="45"/>
      <c r="E101" s="45"/>
      <c r="I101" s="121"/>
      <c r="K101" s="121"/>
      <c r="L101" s="249"/>
      <c r="M101" s="248"/>
      <c r="O101" s="253"/>
    </row>
    <row r="102" spans="1:15" s="9" customFormat="1">
      <c r="A102" s="1"/>
      <c r="B102" s="161"/>
      <c r="C102" s="50"/>
      <c r="D102" s="45"/>
      <c r="E102" s="45"/>
      <c r="I102" s="121"/>
      <c r="K102" s="121"/>
      <c r="L102" s="249"/>
      <c r="M102" s="248"/>
      <c r="O102" s="253"/>
    </row>
    <row r="103" spans="1:15" s="9" customFormat="1">
      <c r="A103" s="1"/>
      <c r="B103" s="159"/>
      <c r="C103" s="45"/>
      <c r="D103" s="45"/>
      <c r="E103" s="45"/>
      <c r="I103" s="121"/>
      <c r="K103" s="121"/>
      <c r="L103" s="249"/>
      <c r="M103" s="248"/>
      <c r="O103" s="253"/>
    </row>
    <row r="104" spans="1:15" s="9" customFormat="1">
      <c r="A104" s="1"/>
      <c r="B104" s="470" t="s">
        <v>97</v>
      </c>
      <c r="C104" s="471"/>
      <c r="D104" s="471"/>
      <c r="E104" s="471"/>
      <c r="I104" s="121"/>
      <c r="K104" s="121"/>
      <c r="L104" s="249"/>
      <c r="M104" s="248"/>
      <c r="O104" s="253"/>
    </row>
    <row r="105" spans="1:15" s="9" customFormat="1">
      <c r="A105" s="1"/>
      <c r="B105" s="154" t="s">
        <v>2</v>
      </c>
      <c r="C105" s="154" t="s">
        <v>88</v>
      </c>
      <c r="D105" s="45"/>
      <c r="E105" s="45"/>
      <c r="I105" s="121"/>
      <c r="K105" s="121"/>
      <c r="L105" s="249"/>
      <c r="M105" s="248"/>
      <c r="O105" s="253"/>
    </row>
    <row r="106" spans="1:15" s="9" customFormat="1">
      <c r="A106" s="1"/>
      <c r="B106" s="472" t="s">
        <v>233</v>
      </c>
      <c r="C106" s="472"/>
      <c r="D106" s="160"/>
      <c r="E106" s="45"/>
      <c r="I106" s="121"/>
      <c r="K106" s="121"/>
      <c r="L106" s="249"/>
      <c r="M106" s="248"/>
      <c r="O106" s="253"/>
    </row>
    <row r="107" spans="1:15" s="9" customFormat="1">
      <c r="A107" s="1"/>
      <c r="B107" s="298" t="s">
        <v>234</v>
      </c>
      <c r="C107" s="5">
        <f>SUM(C108:C114)</f>
        <v>29221013.59</v>
      </c>
      <c r="D107" s="45"/>
      <c r="E107" s="45"/>
      <c r="I107" s="121"/>
      <c r="K107" s="121"/>
      <c r="L107" s="249"/>
      <c r="M107" s="248"/>
      <c r="O107" s="253"/>
    </row>
    <row r="108" spans="1:15" s="9" customFormat="1">
      <c r="A108" s="1"/>
      <c r="B108" s="298" t="s">
        <v>98</v>
      </c>
      <c r="C108" s="169">
        <v>22643634.289999999</v>
      </c>
      <c r="D108" s="45"/>
      <c r="E108" s="45"/>
      <c r="I108" s="121"/>
      <c r="K108" s="121"/>
      <c r="L108" s="249"/>
      <c r="M108" s="248"/>
      <c r="O108" s="253"/>
    </row>
    <row r="109" spans="1:15" s="9" customFormat="1">
      <c r="A109" s="1"/>
      <c r="B109" s="298" t="s">
        <v>209</v>
      </c>
      <c r="C109" s="169">
        <v>8905.6</v>
      </c>
      <c r="D109" s="45"/>
      <c r="E109" s="45"/>
      <c r="I109" s="121"/>
      <c r="K109" s="121"/>
      <c r="L109" s="249"/>
      <c r="M109" s="248"/>
      <c r="O109" s="253"/>
    </row>
    <row r="110" spans="1:15" s="9" customFormat="1">
      <c r="A110" s="1"/>
      <c r="B110" s="298" t="s">
        <v>102</v>
      </c>
      <c r="C110" s="169">
        <v>195436.82</v>
      </c>
      <c r="D110" s="45"/>
      <c r="E110" s="45"/>
      <c r="I110" s="121"/>
      <c r="K110" s="121"/>
      <c r="L110" s="249"/>
      <c r="M110" s="248"/>
      <c r="O110" s="253"/>
    </row>
    <row r="111" spans="1:15" s="9" customFormat="1">
      <c r="A111" s="1"/>
      <c r="B111" s="298" t="s">
        <v>100</v>
      </c>
      <c r="C111" s="169">
        <v>2488660.81</v>
      </c>
      <c r="D111" s="45"/>
      <c r="E111" s="45"/>
      <c r="I111" s="121"/>
      <c r="K111" s="121"/>
      <c r="L111" s="249"/>
      <c r="M111" s="248"/>
      <c r="O111" s="253"/>
    </row>
    <row r="112" spans="1:15" s="9" customFormat="1">
      <c r="A112" s="1"/>
      <c r="B112" s="298" t="s">
        <v>99</v>
      </c>
      <c r="C112" s="169">
        <v>379940.07</v>
      </c>
      <c r="D112" s="45"/>
      <c r="E112" s="45"/>
      <c r="I112" s="121"/>
      <c r="K112" s="121"/>
      <c r="L112" s="249"/>
      <c r="M112" s="248"/>
      <c r="O112" s="253"/>
    </row>
    <row r="113" spans="1:15" s="9" customFormat="1">
      <c r="A113" s="1"/>
      <c r="B113" s="298" t="s">
        <v>101</v>
      </c>
      <c r="C113" s="169">
        <v>1200000</v>
      </c>
      <c r="D113" s="45"/>
      <c r="E113" s="45"/>
      <c r="I113" s="121"/>
      <c r="K113" s="121"/>
      <c r="L113" s="249"/>
      <c r="M113" s="248"/>
      <c r="O113" s="253"/>
    </row>
    <row r="114" spans="1:15" s="9" customFormat="1">
      <c r="A114" s="1"/>
      <c r="B114" s="298" t="s">
        <v>103</v>
      </c>
      <c r="C114" s="169">
        <v>2304436</v>
      </c>
      <c r="D114" s="45"/>
      <c r="E114" s="45"/>
      <c r="I114" s="121"/>
      <c r="K114" s="121"/>
      <c r="L114" s="249"/>
      <c r="M114" s="248"/>
      <c r="O114" s="253"/>
    </row>
    <row r="115" spans="1:15" s="9" customFormat="1">
      <c r="A115" s="1"/>
      <c r="B115" s="159"/>
      <c r="C115" s="45"/>
      <c r="D115" s="45"/>
      <c r="E115" s="45"/>
      <c r="I115" s="121"/>
      <c r="K115" s="121"/>
      <c r="L115" s="249"/>
      <c r="M115" s="248"/>
      <c r="O115" s="253"/>
    </row>
    <row r="116" spans="1:15" s="9" customFormat="1">
      <c r="A116" s="1"/>
      <c r="B116" s="470" t="s">
        <v>104</v>
      </c>
      <c r="C116" s="471"/>
      <c r="D116" s="471"/>
      <c r="E116" s="471"/>
      <c r="I116" s="121"/>
      <c r="K116" s="121"/>
      <c r="L116" s="249"/>
      <c r="M116" s="248"/>
      <c r="O116" s="253"/>
    </row>
    <row r="117" spans="1:15" s="9" customFormat="1">
      <c r="A117" s="1"/>
      <c r="B117" s="154" t="s">
        <v>2</v>
      </c>
      <c r="C117" s="154" t="s">
        <v>88</v>
      </c>
      <c r="D117" s="45"/>
      <c r="E117" s="45"/>
      <c r="I117" s="121"/>
      <c r="K117" s="121"/>
      <c r="L117" s="249"/>
      <c r="M117" s="248"/>
      <c r="O117" s="253"/>
    </row>
    <row r="118" spans="1:15" s="9" customFormat="1">
      <c r="A118" s="1"/>
      <c r="B118" s="298" t="s">
        <v>235</v>
      </c>
      <c r="C118" s="169">
        <v>2305375</v>
      </c>
      <c r="D118" s="45"/>
      <c r="E118" s="45"/>
      <c r="I118" s="121"/>
      <c r="K118" s="121"/>
      <c r="L118" s="249"/>
      <c r="M118" s="248"/>
      <c r="O118" s="253"/>
    </row>
    <row r="119" spans="1:15" s="9" customFormat="1">
      <c r="A119" s="1"/>
      <c r="B119" s="298" t="s">
        <v>236</v>
      </c>
      <c r="C119" s="169">
        <v>1802724.12</v>
      </c>
      <c r="D119" s="45"/>
      <c r="E119" s="45"/>
      <c r="I119" s="121"/>
      <c r="K119" s="121"/>
      <c r="L119" s="249"/>
      <c r="M119" s="248"/>
      <c r="O119" s="253"/>
    </row>
    <row r="120" spans="1:15" s="9" customFormat="1">
      <c r="A120" s="1"/>
      <c r="B120" s="298" t="s">
        <v>237</v>
      </c>
      <c r="C120" s="169">
        <v>9468500</v>
      </c>
      <c r="D120" s="45"/>
      <c r="E120" s="45"/>
      <c r="I120" s="121"/>
      <c r="K120" s="121"/>
      <c r="L120" s="249"/>
      <c r="M120" s="248"/>
      <c r="O120" s="253"/>
    </row>
    <row r="121" spans="1:15" s="9" customFormat="1">
      <c r="A121" s="1"/>
      <c r="B121" s="298" t="s">
        <v>238</v>
      </c>
      <c r="C121" s="170">
        <v>0</v>
      </c>
      <c r="D121" s="45"/>
      <c r="E121" s="45"/>
      <c r="I121" s="121"/>
      <c r="K121" s="121"/>
      <c r="L121" s="249"/>
      <c r="M121" s="248"/>
      <c r="O121" s="253"/>
    </row>
    <row r="122" spans="1:15" s="9" customFormat="1">
      <c r="A122" s="1"/>
      <c r="B122" s="298" t="s">
        <v>239</v>
      </c>
      <c r="C122" s="170">
        <v>0</v>
      </c>
      <c r="D122" s="45"/>
      <c r="E122" s="45"/>
      <c r="I122" s="121"/>
      <c r="K122" s="121"/>
      <c r="L122" s="249"/>
      <c r="M122" s="248"/>
      <c r="O122" s="253"/>
    </row>
    <row r="123" spans="1:15" s="9" customFormat="1">
      <c r="A123" s="1"/>
      <c r="B123" s="162" t="s">
        <v>190</v>
      </c>
      <c r="C123" s="5">
        <f>SUM(C118:C122)</f>
        <v>13576599.120000001</v>
      </c>
      <c r="D123" s="45"/>
      <c r="E123" s="45"/>
      <c r="I123" s="121"/>
      <c r="K123" s="121"/>
      <c r="L123" s="249"/>
      <c r="M123" s="248"/>
      <c r="O123" s="253"/>
    </row>
    <row r="124" spans="1:15" s="9" customFormat="1">
      <c r="A124" s="1"/>
      <c r="B124" s="163"/>
      <c r="C124" s="118"/>
      <c r="D124" s="45"/>
      <c r="E124" s="45"/>
      <c r="I124" s="121"/>
      <c r="K124" s="121"/>
      <c r="L124" s="249"/>
      <c r="M124" s="248"/>
      <c r="O124" s="253"/>
    </row>
    <row r="125" spans="1:15" s="9" customFormat="1">
      <c r="A125" s="1"/>
      <c r="B125" s="470" t="s">
        <v>105</v>
      </c>
      <c r="C125" s="471"/>
      <c r="D125" s="471"/>
      <c r="E125" s="471"/>
      <c r="I125" s="121"/>
      <c r="L125" s="249"/>
      <c r="M125" s="248"/>
      <c r="O125" s="253"/>
    </row>
    <row r="126" spans="1:15" s="9" customFormat="1">
      <c r="A126" s="1"/>
      <c r="B126" s="154" t="s">
        <v>2</v>
      </c>
      <c r="C126" s="164" t="s">
        <v>106</v>
      </c>
      <c r="D126" s="45"/>
      <c r="E126" s="45"/>
      <c r="I126" s="121"/>
      <c r="L126" s="249"/>
      <c r="M126" s="248"/>
      <c r="O126" s="253"/>
    </row>
    <row r="127" spans="1:15" s="9" customFormat="1" ht="25.5">
      <c r="A127" s="1"/>
      <c r="B127" s="225" t="s">
        <v>161</v>
      </c>
      <c r="C127" s="169">
        <v>2016000</v>
      </c>
      <c r="D127" s="45"/>
      <c r="E127" s="45"/>
      <c r="I127" s="121"/>
      <c r="L127" s="249"/>
      <c r="M127" s="248"/>
      <c r="O127" s="253"/>
    </row>
    <row r="128" spans="1:15" s="9" customFormat="1">
      <c r="A128" s="1"/>
      <c r="B128" s="225" t="s">
        <v>210</v>
      </c>
      <c r="C128" s="169">
        <v>6229452.2400000002</v>
      </c>
      <c r="D128" s="45"/>
      <c r="E128" s="45"/>
      <c r="I128" s="121"/>
      <c r="L128" s="249"/>
      <c r="M128" s="248"/>
      <c r="O128" s="253"/>
    </row>
    <row r="129" spans="1:15" s="9" customFormat="1">
      <c r="A129" s="1"/>
      <c r="B129" s="226" t="s">
        <v>187</v>
      </c>
      <c r="C129" s="169">
        <v>723000</v>
      </c>
      <c r="D129" s="45"/>
      <c r="E129" s="45"/>
      <c r="I129" s="121"/>
      <c r="L129" s="249"/>
      <c r="M129" s="248"/>
      <c r="O129" s="253"/>
    </row>
    <row r="130" spans="1:15" s="9" customFormat="1">
      <c r="A130" s="1"/>
      <c r="B130" s="226" t="s">
        <v>211</v>
      </c>
      <c r="C130" s="169">
        <v>276930</v>
      </c>
      <c r="D130" s="45"/>
      <c r="E130" s="45"/>
      <c r="I130" s="121"/>
      <c r="L130" s="249"/>
      <c r="M130" s="248"/>
      <c r="O130" s="253"/>
    </row>
    <row r="131" spans="1:15" s="9" customFormat="1">
      <c r="A131" s="1"/>
      <c r="B131" s="226" t="s">
        <v>212</v>
      </c>
      <c r="C131" s="169">
        <v>25000</v>
      </c>
      <c r="D131" s="45"/>
      <c r="E131" s="45"/>
      <c r="I131" s="121"/>
      <c r="L131" s="249"/>
      <c r="M131" s="248"/>
      <c r="O131" s="253"/>
    </row>
    <row r="132" spans="1:15" s="9" customFormat="1">
      <c r="A132" s="1"/>
      <c r="B132" s="226" t="s">
        <v>86</v>
      </c>
      <c r="C132" s="169">
        <v>51000</v>
      </c>
      <c r="D132" s="45"/>
      <c r="E132" s="45"/>
      <c r="I132" s="121"/>
      <c r="L132" s="249"/>
      <c r="M132" s="248"/>
      <c r="O132" s="253"/>
    </row>
    <row r="133" spans="1:15" s="9" customFormat="1">
      <c r="A133" s="1"/>
      <c r="B133" s="226" t="s">
        <v>213</v>
      </c>
      <c r="C133" s="128">
        <v>477800</v>
      </c>
      <c r="D133" s="45"/>
      <c r="E133" s="45"/>
      <c r="I133" s="121"/>
      <c r="L133" s="249"/>
      <c r="M133" s="248"/>
      <c r="O133" s="253"/>
    </row>
    <row r="134" spans="1:15" s="9" customFormat="1">
      <c r="A134" s="1"/>
      <c r="B134" s="165" t="s">
        <v>191</v>
      </c>
      <c r="C134" s="166">
        <f>SUM(C127:C133)</f>
        <v>9799182.2400000002</v>
      </c>
      <c r="D134" s="45"/>
      <c r="E134" s="45"/>
      <c r="I134" s="121"/>
      <c r="L134" s="249"/>
      <c r="M134" s="248"/>
      <c r="O134" s="253"/>
    </row>
    <row r="135" spans="1:15" s="9" customFormat="1">
      <c r="A135" s="1"/>
      <c r="B135" s="8"/>
      <c r="C135" s="1"/>
      <c r="D135" s="1"/>
      <c r="E135" s="1"/>
      <c r="K135" s="121"/>
      <c r="L135" s="121"/>
      <c r="M135" s="121"/>
    </row>
    <row r="136" spans="1:15" s="9" customFormat="1">
      <c r="A136" s="1"/>
      <c r="B136" s="8"/>
      <c r="C136" s="1"/>
      <c r="D136" s="1"/>
      <c r="E136" s="1"/>
      <c r="K136" s="121"/>
      <c r="L136" s="121"/>
      <c r="M136" s="121"/>
    </row>
    <row r="137" spans="1:15" s="9" customFormat="1">
      <c r="A137" s="1"/>
      <c r="B137" s="8"/>
      <c r="C137" s="1"/>
      <c r="D137" s="1"/>
      <c r="E137" s="1"/>
      <c r="K137" s="121"/>
      <c r="L137" s="121"/>
      <c r="M137" s="121"/>
    </row>
    <row r="138" spans="1:15" s="9" customFormat="1">
      <c r="A138" s="1"/>
      <c r="B138" s="8"/>
      <c r="C138" s="1"/>
      <c r="D138" s="1"/>
      <c r="E138" s="1"/>
      <c r="K138" s="121"/>
      <c r="L138" s="121"/>
      <c r="M138" s="121"/>
    </row>
    <row r="139" spans="1:15" s="171" customFormat="1" ht="12.75" customHeight="1">
      <c r="B139" s="15" t="s">
        <v>216</v>
      </c>
      <c r="C139" s="467" t="s">
        <v>295</v>
      </c>
      <c r="D139" s="467" t="s">
        <v>295</v>
      </c>
      <c r="E139" s="467" t="s">
        <v>296</v>
      </c>
      <c r="F139" s="467" t="s">
        <v>296</v>
      </c>
      <c r="G139" s="467" t="s">
        <v>296</v>
      </c>
    </row>
    <row r="140" spans="1:15" s="172" customFormat="1">
      <c r="B140" s="15" t="s">
        <v>168</v>
      </c>
      <c r="C140" s="468" t="s">
        <v>158</v>
      </c>
      <c r="D140" s="468"/>
      <c r="E140" s="468" t="s">
        <v>159</v>
      </c>
      <c r="F140" s="468"/>
      <c r="G140" s="468"/>
    </row>
    <row r="141" spans="1:15" s="171" customFormat="1">
      <c r="B141" s="15" t="s">
        <v>107</v>
      </c>
      <c r="C141" s="467" t="s">
        <v>108</v>
      </c>
      <c r="D141" s="467"/>
      <c r="E141" s="467" t="s">
        <v>109</v>
      </c>
      <c r="F141" s="467"/>
      <c r="G141" s="467"/>
    </row>
    <row r="142" spans="1:15" s="171" customFormat="1">
      <c r="B142" s="15" t="s">
        <v>110</v>
      </c>
      <c r="C142" s="467" t="s">
        <v>111</v>
      </c>
      <c r="D142" s="467"/>
      <c r="E142" s="467" t="s">
        <v>112</v>
      </c>
      <c r="F142" s="467"/>
      <c r="G142" s="467"/>
    </row>
  </sheetData>
  <mergeCells count="28">
    <mergeCell ref="B125:E125"/>
    <mergeCell ref="B65:E65"/>
    <mergeCell ref="B73:E73"/>
    <mergeCell ref="B90:E90"/>
    <mergeCell ref="B92:C92"/>
    <mergeCell ref="B104:E104"/>
    <mergeCell ref="C142:D142"/>
    <mergeCell ref="E142:G142"/>
    <mergeCell ref="B1:E1"/>
    <mergeCell ref="B2:E2"/>
    <mergeCell ref="B3:E3"/>
    <mergeCell ref="B4:D4"/>
    <mergeCell ref="B5:E5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C139:D139"/>
    <mergeCell ref="E139:G139"/>
    <mergeCell ref="C140:D140"/>
    <mergeCell ref="E140:G140"/>
    <mergeCell ref="C141:D141"/>
    <mergeCell ref="E141:G141"/>
  </mergeCells>
  <pageMargins left="0.15748031496062992" right="0.27559055118110237" top="0.55118110236220474" bottom="0.34" header="0.35433070866141736" footer="0.19685039370078741"/>
  <pageSetup paperSize="5" scale="70" orientation="landscape" blackAndWhite="1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43"/>
  <sheetViews>
    <sheetView showGridLines="0" topLeftCell="A13" zoomScale="81" zoomScaleNormal="81" workbookViewId="0">
      <selection activeCell="A56" sqref="A56:C56"/>
    </sheetView>
  </sheetViews>
  <sheetFormatPr defaultRowHeight="12.75"/>
  <cols>
    <col min="1" max="1" width="8" style="1" customWidth="1"/>
    <col min="2" max="2" width="43.5" style="1" customWidth="1"/>
    <col min="3" max="3" width="19.25" style="1" bestFit="1" customWidth="1"/>
    <col min="4" max="4" width="17.875" style="1" customWidth="1"/>
    <col min="5" max="5" width="17.375" style="1" customWidth="1"/>
    <col min="6" max="6" width="17.625" style="1" bestFit="1" customWidth="1"/>
    <col min="7" max="7" width="15.875" style="1" bestFit="1" customWidth="1"/>
    <col min="8" max="8" width="17.625" style="45" bestFit="1" customWidth="1"/>
    <col min="9" max="10" width="16.5" style="250" customWidth="1"/>
    <col min="11" max="11" width="9" style="1"/>
    <col min="12" max="12" width="14.5" style="1" bestFit="1" customWidth="1"/>
    <col min="13" max="16384" width="9" style="1"/>
  </cols>
  <sheetData>
    <row r="1" spans="1:10">
      <c r="B1" s="476" t="s">
        <v>139</v>
      </c>
      <c r="C1" s="476"/>
      <c r="D1" s="476"/>
      <c r="E1" s="476"/>
    </row>
    <row r="2" spans="1:10">
      <c r="B2" s="476" t="s">
        <v>146</v>
      </c>
      <c r="C2" s="476"/>
      <c r="D2" s="476"/>
      <c r="E2" s="476"/>
    </row>
    <row r="3" spans="1:10">
      <c r="B3" s="476" t="s">
        <v>1875</v>
      </c>
      <c r="C3" s="476"/>
      <c r="D3" s="476"/>
      <c r="E3" s="476"/>
    </row>
    <row r="4" spans="1:10">
      <c r="B4" s="476"/>
      <c r="C4" s="476"/>
      <c r="D4" s="476"/>
      <c r="E4" s="9"/>
    </row>
    <row r="5" spans="1:10" ht="12.75" customHeight="1">
      <c r="B5" s="477" t="s">
        <v>220</v>
      </c>
      <c r="C5" s="477"/>
      <c r="D5" s="477"/>
      <c r="E5" s="477"/>
    </row>
    <row r="6" spans="1:10" s="33" customFormat="1">
      <c r="A6" s="97" t="s">
        <v>121</v>
      </c>
      <c r="B6" s="507" t="s">
        <v>2</v>
      </c>
      <c r="C6" s="150" t="s">
        <v>222</v>
      </c>
      <c r="D6" s="12" t="s">
        <v>223</v>
      </c>
      <c r="E6" s="180" t="s">
        <v>122</v>
      </c>
      <c r="F6" s="13" t="s">
        <v>124</v>
      </c>
      <c r="G6" s="14" t="s">
        <v>125</v>
      </c>
      <c r="H6" s="137" t="s">
        <v>122</v>
      </c>
      <c r="I6" s="284" t="s">
        <v>126</v>
      </c>
      <c r="J6" s="284" t="s">
        <v>126</v>
      </c>
    </row>
    <row r="7" spans="1:10" s="33" customFormat="1">
      <c r="A7" s="98" t="s">
        <v>2</v>
      </c>
      <c r="B7" s="508"/>
      <c r="C7" s="151" t="s">
        <v>3</v>
      </c>
      <c r="D7" s="17" t="s">
        <v>4</v>
      </c>
      <c r="E7" s="18" t="s">
        <v>224</v>
      </c>
      <c r="F7" s="239" t="s">
        <v>1876</v>
      </c>
      <c r="G7" s="19" t="s">
        <v>1877</v>
      </c>
      <c r="H7" s="138" t="s">
        <v>125</v>
      </c>
      <c r="I7" s="285" t="s">
        <v>128</v>
      </c>
      <c r="J7" s="285" t="s">
        <v>129</v>
      </c>
    </row>
    <row r="8" spans="1:10" s="33" customFormat="1">
      <c r="A8" s="98"/>
      <c r="B8" s="508"/>
      <c r="C8" s="152" t="s">
        <v>221</v>
      </c>
      <c r="D8" s="112" t="s">
        <v>294</v>
      </c>
      <c r="E8" s="181" t="s">
        <v>225</v>
      </c>
      <c r="F8" s="20"/>
      <c r="G8" s="19"/>
      <c r="H8" s="138"/>
      <c r="I8" s="285" t="s">
        <v>130</v>
      </c>
      <c r="J8" s="285" t="s">
        <v>130</v>
      </c>
    </row>
    <row r="9" spans="1:10" s="33" customFormat="1">
      <c r="A9" s="99"/>
      <c r="B9" s="509"/>
      <c r="C9" s="22" t="s">
        <v>131</v>
      </c>
      <c r="D9" s="22" t="s">
        <v>132</v>
      </c>
      <c r="E9" s="24" t="s">
        <v>133</v>
      </c>
      <c r="F9" s="24" t="s">
        <v>134</v>
      </c>
      <c r="G9" s="25" t="s">
        <v>135</v>
      </c>
      <c r="H9" s="139" t="s">
        <v>136</v>
      </c>
      <c r="I9" s="286" t="s">
        <v>137</v>
      </c>
      <c r="J9" s="286" t="s">
        <v>138</v>
      </c>
    </row>
    <row r="10" spans="1:10">
      <c r="A10" s="481" t="s">
        <v>5</v>
      </c>
      <c r="B10" s="482"/>
      <c r="C10" s="482"/>
      <c r="D10" s="482"/>
      <c r="E10" s="482"/>
      <c r="F10" s="482"/>
      <c r="G10" s="482"/>
      <c r="H10" s="482"/>
      <c r="I10" s="482"/>
      <c r="J10" s="483"/>
    </row>
    <row r="11" spans="1:10">
      <c r="A11" s="2" t="s">
        <v>6</v>
      </c>
      <c r="B11" s="94" t="s">
        <v>7</v>
      </c>
      <c r="C11" s="3">
        <f>'10699'!C11+'10866'!C11+'10867'!C11+'10868'!C11+'10869'!C11+'10870'!C11+'13817'!C11+'28849'!C11+'28850'!C11</f>
        <v>921580854.68000007</v>
      </c>
      <c r="D11" s="3">
        <f>'10699'!D11+'10866'!D11+'10867'!D11+'10868'!D11+'10869'!D11+'10870'!D11+'13817'!D11+'28849'!D11+'28850'!D11</f>
        <v>927024040.50999999</v>
      </c>
      <c r="E11" s="27">
        <f>D11-C11</f>
        <v>5443185.8299999237</v>
      </c>
      <c r="F11" s="73">
        <f>(D11/12)*11</f>
        <v>849772037.13416672</v>
      </c>
      <c r="G11" s="27">
        <f>'ผลการดำเนินงาน Planfin 64'!L6</f>
        <v>1058301109.2800003</v>
      </c>
      <c r="H11" s="140">
        <f>G11-F11</f>
        <v>208529072.14583361</v>
      </c>
      <c r="I11" s="287">
        <f>H11/F11</f>
        <v>0.2453941328183642</v>
      </c>
      <c r="J11" s="287">
        <f>G11/D11</f>
        <v>1.1416112884168339</v>
      </c>
    </row>
    <row r="12" spans="1:10">
      <c r="A12" s="2" t="s">
        <v>8</v>
      </c>
      <c r="B12" s="94" t="s">
        <v>9</v>
      </c>
      <c r="C12" s="3">
        <f>'10699'!C12+'10866'!C12+'10867'!C12+'10868'!C12+'10869'!C12+'10870'!C12+'13817'!C12+'28849'!C12+'28850'!C12</f>
        <v>3244824</v>
      </c>
      <c r="D12" s="3">
        <f>'10699'!D12+'10866'!D12+'10867'!D12+'10868'!D12+'10869'!D12+'10870'!D12+'13817'!D12+'28849'!D12+'28850'!D12</f>
        <v>3338000</v>
      </c>
      <c r="E12" s="27">
        <f t="shared" ref="E12:E22" si="0">D12-C12</f>
        <v>93176</v>
      </c>
      <c r="F12" s="73">
        <f t="shared" ref="F12:F22" si="1">(D12/12)*11</f>
        <v>3059833.3333333335</v>
      </c>
      <c r="G12" s="27">
        <f>'ผลการดำเนินงาน Planfin 64'!L7</f>
        <v>3213950</v>
      </c>
      <c r="H12" s="140">
        <f>G12-F12</f>
        <v>154116.66666666651</v>
      </c>
      <c r="I12" s="287">
        <f t="shared" ref="I12:I48" si="2">H12/F12</f>
        <v>5.0367667084263795E-2</v>
      </c>
      <c r="J12" s="287">
        <f t="shared" ref="J12:J25" si="3">G12/D12</f>
        <v>0.96283702816057515</v>
      </c>
    </row>
    <row r="13" spans="1:10">
      <c r="A13" s="2" t="s">
        <v>10</v>
      </c>
      <c r="B13" s="94" t="s">
        <v>11</v>
      </c>
      <c r="C13" s="3">
        <f>'10699'!C13+'10866'!C13+'10867'!C13+'10868'!C13+'10869'!C13+'10870'!C13+'13817'!C13+'28849'!C13+'28850'!C13</f>
        <v>3379419.5700000003</v>
      </c>
      <c r="D13" s="3">
        <f>'10699'!D13+'10866'!D13+'10867'!D13+'10868'!D13+'10869'!D13+'10870'!D13+'13817'!D13+'28849'!D13+'28850'!D13</f>
        <v>4132675.5</v>
      </c>
      <c r="E13" s="27">
        <f t="shared" si="0"/>
        <v>753255.9299999997</v>
      </c>
      <c r="F13" s="73">
        <f t="shared" si="1"/>
        <v>3788285.875</v>
      </c>
      <c r="G13" s="27">
        <f>'ผลการดำเนินงาน Planfin 64'!L8</f>
        <v>6773671.9199999999</v>
      </c>
      <c r="H13" s="140">
        <f t="shared" ref="H13:H20" si="4">G13-F13</f>
        <v>2985386.0449999999</v>
      </c>
      <c r="I13" s="287">
        <f t="shared" si="2"/>
        <v>0.78805722258223188</v>
      </c>
      <c r="J13" s="287">
        <f t="shared" si="3"/>
        <v>1.6390524540337126</v>
      </c>
    </row>
    <row r="14" spans="1:10">
      <c r="A14" s="2" t="s">
        <v>12</v>
      </c>
      <c r="B14" s="94" t="s">
        <v>13</v>
      </c>
      <c r="C14" s="3">
        <f>'10699'!C14+'10866'!C14+'10867'!C14+'10868'!C14+'10869'!C14+'10870'!C14+'13817'!C14+'28849'!C14+'28850'!C14</f>
        <v>23165289.309999999</v>
      </c>
      <c r="D14" s="3">
        <f>'10699'!D14+'10866'!D14+'10867'!D14+'10868'!D14+'10869'!D14+'10870'!D14+'13817'!D14+'28849'!D14+'28850'!D14</f>
        <v>22318803.990000002</v>
      </c>
      <c r="E14" s="27">
        <f t="shared" si="0"/>
        <v>-846485.31999999657</v>
      </c>
      <c r="F14" s="73">
        <f t="shared" si="1"/>
        <v>20458903.657500003</v>
      </c>
      <c r="G14" s="27">
        <f>'ผลการดำเนินงาน Planfin 64'!L9</f>
        <v>22277816.339999992</v>
      </c>
      <c r="H14" s="140">
        <f t="shared" si="4"/>
        <v>1818912.6824999899</v>
      </c>
      <c r="I14" s="287">
        <f t="shared" si="2"/>
        <v>8.8905677105195077E-2</v>
      </c>
      <c r="J14" s="287">
        <f t="shared" si="3"/>
        <v>0.99816353734642882</v>
      </c>
    </row>
    <row r="15" spans="1:10">
      <c r="A15" s="2" t="s">
        <v>14</v>
      </c>
      <c r="B15" s="94" t="s">
        <v>15</v>
      </c>
      <c r="C15" s="3">
        <f>'10699'!C15+'10866'!C15+'10867'!C15+'10868'!C15+'10869'!C15+'10870'!C15+'13817'!C15+'28849'!C15+'28850'!C15</f>
        <v>172123386.20000002</v>
      </c>
      <c r="D15" s="3">
        <f>'10699'!D15+'10866'!D15+'10867'!D15+'10868'!D15+'10869'!D15+'10870'!D15+'13817'!D15+'28849'!D15+'28850'!D15</f>
        <v>176283708.19</v>
      </c>
      <c r="E15" s="27">
        <f t="shared" si="0"/>
        <v>4160321.9899999797</v>
      </c>
      <c r="F15" s="73">
        <f t="shared" si="1"/>
        <v>161593399.17416668</v>
      </c>
      <c r="G15" s="27">
        <f>'ผลการดำเนินงาน Planfin 64'!L10</f>
        <v>169792303.43999997</v>
      </c>
      <c r="H15" s="140">
        <f t="shared" si="4"/>
        <v>8198904.2658332884</v>
      </c>
      <c r="I15" s="287">
        <f t="shared" si="2"/>
        <v>5.0737866198336742E-2</v>
      </c>
      <c r="J15" s="287">
        <f t="shared" si="3"/>
        <v>0.96317637734847539</v>
      </c>
    </row>
    <row r="16" spans="1:10">
      <c r="A16" s="2" t="s">
        <v>16</v>
      </c>
      <c r="B16" s="94" t="s">
        <v>17</v>
      </c>
      <c r="C16" s="3">
        <f>'10699'!C16+'10866'!C16+'10867'!C16+'10868'!C16+'10869'!C16+'10870'!C16+'13817'!C16+'28849'!C16+'28850'!C16</f>
        <v>119953256.95999998</v>
      </c>
      <c r="D16" s="3">
        <f>'10699'!D16+'10866'!D16+'10867'!D16+'10868'!D16+'10869'!D16+'10870'!D16+'13817'!D16+'28849'!D16+'28850'!D16</f>
        <v>114640077.73000002</v>
      </c>
      <c r="E16" s="27">
        <f t="shared" si="0"/>
        <v>-5313179.2299999595</v>
      </c>
      <c r="F16" s="73">
        <f t="shared" si="1"/>
        <v>105086737.91916668</v>
      </c>
      <c r="G16" s="27">
        <f>'ผลการดำเนินงาน Planfin 64'!L11</f>
        <v>181214571.42000002</v>
      </c>
      <c r="H16" s="140">
        <f t="shared" si="4"/>
        <v>76127833.500833333</v>
      </c>
      <c r="I16" s="287">
        <f t="shared" si="2"/>
        <v>0.72442855310049969</v>
      </c>
      <c r="J16" s="287">
        <f t="shared" si="3"/>
        <v>1.5807261736754581</v>
      </c>
    </row>
    <row r="17" spans="1:12">
      <c r="A17" s="2" t="s">
        <v>18</v>
      </c>
      <c r="B17" s="94" t="s">
        <v>19</v>
      </c>
      <c r="C17" s="3">
        <f>'10699'!C17+'10866'!C17+'10867'!C17+'10868'!C17+'10869'!C17+'10870'!C17+'13817'!C17+'28849'!C17+'28850'!C17</f>
        <v>22571528.129999999</v>
      </c>
      <c r="D17" s="3">
        <f>'10699'!D17+'10866'!D17+'10867'!D17+'10868'!D17+'10869'!D17+'10870'!D17+'13817'!D17+'28849'!D17+'28850'!D17</f>
        <v>20659067.100000001</v>
      </c>
      <c r="E17" s="27">
        <f t="shared" si="0"/>
        <v>-1912461.0299999975</v>
      </c>
      <c r="F17" s="73">
        <f t="shared" si="1"/>
        <v>18937478.175000001</v>
      </c>
      <c r="G17" s="27">
        <f>'ผลการดำเนินงาน Planfin 64'!L12</f>
        <v>25526615.779999997</v>
      </c>
      <c r="H17" s="140">
        <f t="shared" si="4"/>
        <v>6589137.6049999967</v>
      </c>
      <c r="I17" s="287">
        <f t="shared" si="2"/>
        <v>0.3479416606641183</v>
      </c>
      <c r="J17" s="287">
        <f t="shared" si="3"/>
        <v>1.2356131889421085</v>
      </c>
    </row>
    <row r="18" spans="1:12">
      <c r="A18" s="2" t="s">
        <v>20</v>
      </c>
      <c r="B18" s="94" t="s">
        <v>21</v>
      </c>
      <c r="C18" s="3">
        <f>'10699'!C18+'10866'!C18+'10867'!C18+'10868'!C18+'10869'!C18+'10870'!C18+'13817'!C18+'28849'!C18+'28850'!C18</f>
        <v>190963555.05000001</v>
      </c>
      <c r="D18" s="3">
        <f>'10699'!D18+'10866'!D18+'10867'!D18+'10868'!D18+'10869'!D18+'10870'!D18+'13817'!D18+'28849'!D18+'28850'!D18</f>
        <v>218495924.13</v>
      </c>
      <c r="E18" s="27">
        <f t="shared" si="0"/>
        <v>27532369.079999983</v>
      </c>
      <c r="F18" s="73">
        <f t="shared" si="1"/>
        <v>200287930.45249999</v>
      </c>
      <c r="G18" s="27">
        <f>'ผลการดำเนินงาน Planfin 64'!L13</f>
        <v>427470259.87</v>
      </c>
      <c r="H18" s="140">
        <f t="shared" si="4"/>
        <v>227182329.41750002</v>
      </c>
      <c r="I18" s="287">
        <f t="shared" si="2"/>
        <v>1.1342786802192171</v>
      </c>
      <c r="J18" s="287">
        <f t="shared" si="3"/>
        <v>1.9564221235342822</v>
      </c>
    </row>
    <row r="19" spans="1:12">
      <c r="A19" s="2" t="s">
        <v>22</v>
      </c>
      <c r="B19" s="94" t="s">
        <v>23</v>
      </c>
      <c r="C19" s="3">
        <f>'10699'!C19+'10866'!C19+'10867'!C19+'10868'!C19+'10869'!C19+'10870'!C19+'13817'!C19+'28849'!C19+'28850'!C19</f>
        <v>496878280.32999998</v>
      </c>
      <c r="D19" s="3">
        <f>'10699'!D19+'10866'!D19+'10867'!D19+'10868'!D19+'10869'!D19+'10870'!D19+'13817'!D19+'28849'!D19+'28850'!D19</f>
        <v>552189424.3499999</v>
      </c>
      <c r="E19" s="27">
        <f t="shared" si="0"/>
        <v>55311144.019999921</v>
      </c>
      <c r="F19" s="73">
        <f t="shared" si="1"/>
        <v>506173638.98749989</v>
      </c>
      <c r="G19" s="27">
        <f>'ผลการดำเนินงาน Planfin 64'!L14</f>
        <v>509864272.46999997</v>
      </c>
      <c r="H19" s="140">
        <f t="shared" si="4"/>
        <v>3690633.4825000763</v>
      </c>
      <c r="I19" s="287">
        <f t="shared" si="2"/>
        <v>7.2912399979628683E-3</v>
      </c>
      <c r="J19" s="287">
        <f t="shared" si="3"/>
        <v>0.92335030333146595</v>
      </c>
    </row>
    <row r="20" spans="1:12">
      <c r="A20" s="2" t="s">
        <v>24</v>
      </c>
      <c r="B20" s="94" t="s">
        <v>25</v>
      </c>
      <c r="C20" s="3">
        <f>'10699'!C20+'10866'!C20+'10867'!C20+'10868'!C20+'10869'!C20+'10870'!C20+'13817'!C20+'28849'!C20+'28850'!C20</f>
        <v>158789638.32999998</v>
      </c>
      <c r="D20" s="3">
        <f>'10699'!D20+'10866'!D20+'10867'!D20+'10868'!D20+'10869'!D20+'10870'!D20+'13817'!D20+'28849'!D20+'28850'!D20</f>
        <v>243025747.01000005</v>
      </c>
      <c r="E20" s="27">
        <f t="shared" si="0"/>
        <v>84236108.680000067</v>
      </c>
      <c r="F20" s="73">
        <f t="shared" si="1"/>
        <v>222773601.4258334</v>
      </c>
      <c r="G20" s="27">
        <f>'ผลการดำเนินงาน Planfin 64'!L15</f>
        <v>241950542.61000001</v>
      </c>
      <c r="H20" s="140">
        <f t="shared" si="4"/>
        <v>19176941.18416661</v>
      </c>
      <c r="I20" s="287">
        <f t="shared" si="2"/>
        <v>8.6082646513891664E-2</v>
      </c>
      <c r="J20" s="287">
        <f t="shared" si="3"/>
        <v>0.99557575930440079</v>
      </c>
    </row>
    <row r="21" spans="1:12">
      <c r="A21" s="142" t="s">
        <v>192</v>
      </c>
      <c r="B21" s="143" t="s">
        <v>193</v>
      </c>
      <c r="C21" s="3">
        <f>'10699'!C21+'10866'!C21+'10867'!C21+'10868'!C21+'10869'!C21+'10870'!C21+'13817'!C21+'28849'!C21+'28850'!C21</f>
        <v>0</v>
      </c>
      <c r="D21" s="3">
        <f>'10699'!D21+'10866'!D21+'10867'!D21+'10868'!D21+'10869'!D21+'10870'!D21+'13817'!D21+'28849'!D21+'28850'!D21</f>
        <v>0</v>
      </c>
      <c r="E21" s="27">
        <f t="shared" ref="E21" si="5">D21-C21</f>
        <v>0</v>
      </c>
      <c r="F21" s="73">
        <f t="shared" si="1"/>
        <v>0</v>
      </c>
      <c r="G21" s="27">
        <f>'ผลการดำเนินงาน Planfin 64'!L16</f>
        <v>261725</v>
      </c>
      <c r="H21" s="140">
        <f t="shared" ref="H21" si="6">G21-F21</f>
        <v>261725</v>
      </c>
      <c r="I21" s="287" t="e">
        <f t="shared" si="2"/>
        <v>#DIV/0!</v>
      </c>
      <c r="J21" s="287" t="e">
        <f t="shared" si="3"/>
        <v>#DIV/0!</v>
      </c>
    </row>
    <row r="22" spans="1:12">
      <c r="A22" s="2" t="s">
        <v>26</v>
      </c>
      <c r="B22" s="94" t="s">
        <v>27</v>
      </c>
      <c r="C22" s="3">
        <f>'10699'!C22+'10866'!C22+'10867'!C22+'10868'!C22+'10869'!C22+'10870'!C22+'13817'!C22+'28849'!C22+'28850'!C22</f>
        <v>154778623.96000001</v>
      </c>
      <c r="D22" s="3">
        <f>'10699'!D22+'10866'!D22+'10867'!D22+'10868'!D22+'10869'!D22+'10870'!D22+'13817'!D22+'28849'!D22+'28850'!D22</f>
        <v>462375481.42000002</v>
      </c>
      <c r="E22" s="27">
        <f t="shared" si="0"/>
        <v>307596857.46000004</v>
      </c>
      <c r="F22" s="73">
        <f t="shared" si="1"/>
        <v>423844191.30166668</v>
      </c>
      <c r="G22" s="27">
        <f>'ผลการดำเนินงาน Planfin 64'!L17</f>
        <v>193102384.54999998</v>
      </c>
      <c r="H22" s="140">
        <f>G22-F22</f>
        <v>-230741806.75166669</v>
      </c>
      <c r="I22" s="287">
        <f t="shared" si="2"/>
        <v>-0.54440242779554482</v>
      </c>
      <c r="J22" s="287">
        <f t="shared" si="3"/>
        <v>0.41763110785408386</v>
      </c>
    </row>
    <row r="23" spans="1:12" s="32" customFormat="1">
      <c r="A23" s="96" t="s">
        <v>28</v>
      </c>
      <c r="B23" s="58" t="s">
        <v>29</v>
      </c>
      <c r="C23" s="5">
        <f>SUM(C11:C22)</f>
        <v>2267428656.52</v>
      </c>
      <c r="D23" s="5">
        <f>SUM(D11:D22)</f>
        <v>2744482949.9300003</v>
      </c>
      <c r="E23" s="31">
        <f>D23-C23</f>
        <v>477054293.41000032</v>
      </c>
      <c r="F23" s="5">
        <f>SUM(F11:F22)</f>
        <v>2515776037.4358335</v>
      </c>
      <c r="G23" s="5">
        <f>SUM(G11:G22)</f>
        <v>2839749222.6800003</v>
      </c>
      <c r="H23" s="5">
        <f>G23-F23</f>
        <v>323973185.24416685</v>
      </c>
      <c r="I23" s="288">
        <f t="shared" si="2"/>
        <v>0.12877664005988848</v>
      </c>
      <c r="J23" s="288">
        <f t="shared" si="3"/>
        <v>1.0347119200548978</v>
      </c>
    </row>
    <row r="24" spans="1:12" s="32" customFormat="1">
      <c r="A24" s="84" t="s">
        <v>188</v>
      </c>
      <c r="B24" s="77" t="s">
        <v>155</v>
      </c>
      <c r="C24" s="78">
        <f>C23-C22</f>
        <v>2112650032.5599999</v>
      </c>
      <c r="D24" s="78">
        <f>D23-D22</f>
        <v>2282107468.5100002</v>
      </c>
      <c r="E24" s="83">
        <f>D24-C24</f>
        <v>169457435.95000029</v>
      </c>
      <c r="F24" s="78">
        <f>F23-F22</f>
        <v>2091931846.1341667</v>
      </c>
      <c r="G24" s="78">
        <f>G23-G22</f>
        <v>2646646838.1300001</v>
      </c>
      <c r="H24" s="78">
        <f>G24-F24</f>
        <v>554714991.9958334</v>
      </c>
      <c r="I24" s="289">
        <f t="shared" si="2"/>
        <v>0.26516876877271678</v>
      </c>
      <c r="J24" s="289">
        <f t="shared" si="3"/>
        <v>1.1597380380416569</v>
      </c>
    </row>
    <row r="25" spans="1:12" s="32" customFormat="1">
      <c r="A25" s="245"/>
      <c r="B25" s="183" t="s">
        <v>217</v>
      </c>
      <c r="C25" s="184">
        <f>C24-C21</f>
        <v>2112650032.5599999</v>
      </c>
      <c r="D25" s="184">
        <f>D24-D21</f>
        <v>2282107468.5100002</v>
      </c>
      <c r="E25" s="247">
        <f>D25-C25</f>
        <v>169457435.95000029</v>
      </c>
      <c r="F25" s="184">
        <f>F24-F21</f>
        <v>2091931846.1341667</v>
      </c>
      <c r="G25" s="184">
        <f>G24-G21</f>
        <v>2646385113.1300001</v>
      </c>
      <c r="H25" s="184">
        <f>G25-F25</f>
        <v>554453266.9958334</v>
      </c>
      <c r="I25" s="290">
        <f t="shared" si="2"/>
        <v>0.26504365714420763</v>
      </c>
      <c r="J25" s="290">
        <f t="shared" si="3"/>
        <v>1.1596233523821902</v>
      </c>
      <c r="L25" s="280"/>
    </row>
    <row r="26" spans="1:12">
      <c r="A26" s="481" t="s">
        <v>30</v>
      </c>
      <c r="B26" s="482"/>
      <c r="C26" s="482"/>
      <c r="D26" s="482"/>
      <c r="E26" s="482"/>
      <c r="F26" s="482"/>
      <c r="G26" s="482"/>
      <c r="H26" s="482"/>
      <c r="I26" s="482"/>
      <c r="J26" s="483"/>
    </row>
    <row r="27" spans="1:12">
      <c r="A27" s="2" t="s">
        <v>31</v>
      </c>
      <c r="B27" s="94" t="s">
        <v>32</v>
      </c>
      <c r="C27" s="3">
        <f>'10699'!C27+'10866'!C27+'10867'!C27+'10868'!C27+'10869'!C27+'10870'!C27+'13817'!C27+'28849'!C27+'28850'!C27</f>
        <v>248601622.58999997</v>
      </c>
      <c r="D27" s="3">
        <f>'10699'!D27+'10866'!D27+'10867'!D27+'10868'!D27+'10869'!D27+'10870'!D27+'13817'!D27+'28849'!D27+'28850'!D27</f>
        <v>270776744.44999999</v>
      </c>
      <c r="E27" s="27">
        <f t="shared" ref="E27:E41" si="7">D27-C27</f>
        <v>22175121.860000014</v>
      </c>
      <c r="F27" s="73">
        <f>(D27/12)*11</f>
        <v>248212015.74583334</v>
      </c>
      <c r="G27" s="27">
        <f>'ผลการดำเนินงาน Planfin 64'!L22</f>
        <v>259760995.62</v>
      </c>
      <c r="H27" s="140">
        <f t="shared" ref="H27:H41" si="8">G27-F27</f>
        <v>11548979.874166667</v>
      </c>
      <c r="I27" s="287">
        <f t="shared" si="2"/>
        <v>4.6528689755264342E-2</v>
      </c>
      <c r="J27" s="287">
        <f>G27/D27</f>
        <v>0.95931796560899241</v>
      </c>
    </row>
    <row r="28" spans="1:12">
      <c r="A28" s="2" t="s">
        <v>33</v>
      </c>
      <c r="B28" s="94" t="s">
        <v>34</v>
      </c>
      <c r="C28" s="3">
        <f>'10699'!C28+'10866'!C28+'10867'!C28+'10868'!C28+'10869'!C28+'10870'!C28+'13817'!C28+'28849'!C28+'28850'!C28</f>
        <v>95647053.839999974</v>
      </c>
      <c r="D28" s="3">
        <f>'10699'!D28+'10866'!D28+'10867'!D28+'10868'!D28+'10869'!D28+'10870'!D28+'13817'!D28+'28849'!D28+'28850'!D28</f>
        <v>100437014.33000001</v>
      </c>
      <c r="E28" s="27">
        <f t="shared" si="7"/>
        <v>4789960.4900000393</v>
      </c>
      <c r="F28" s="73">
        <f t="shared" ref="F28:F41" si="9">(D28/12)*11</f>
        <v>92067263.135833353</v>
      </c>
      <c r="G28" s="27">
        <f>'ผลการดำเนินงาน Planfin 64'!L23</f>
        <v>91761755.159999982</v>
      </c>
      <c r="H28" s="140">
        <f t="shared" si="8"/>
        <v>-305507.97583337128</v>
      </c>
      <c r="I28" s="287">
        <f t="shared" si="2"/>
        <v>-3.3183127794581416E-3</v>
      </c>
      <c r="J28" s="287">
        <f t="shared" ref="J28:J48" si="10">G28/D28</f>
        <v>0.91362487995216346</v>
      </c>
    </row>
    <row r="29" spans="1:12">
      <c r="A29" s="2" t="s">
        <v>35</v>
      </c>
      <c r="B29" s="94" t="s">
        <v>36</v>
      </c>
      <c r="C29" s="3">
        <f>'10699'!C29+'10866'!C29+'10867'!C29+'10868'!C29+'10869'!C29+'10870'!C29+'13817'!C29+'28849'!C29+'28850'!C29</f>
        <v>3817055</v>
      </c>
      <c r="D29" s="3">
        <f>'10699'!D29+'10866'!D29+'10867'!D29+'10868'!D29+'10869'!D29+'10870'!D29+'13817'!D29+'28849'!D29+'28850'!D29</f>
        <v>4646419.04</v>
      </c>
      <c r="E29" s="27">
        <f t="shared" si="7"/>
        <v>829364.04</v>
      </c>
      <c r="F29" s="73">
        <f t="shared" si="9"/>
        <v>4259217.4533333331</v>
      </c>
      <c r="G29" s="27">
        <f>'ผลการดำเนินงาน Planfin 64'!L24</f>
        <v>2982721.6999999993</v>
      </c>
      <c r="H29" s="140">
        <f t="shared" si="8"/>
        <v>-1276495.7533333339</v>
      </c>
      <c r="I29" s="287">
        <f t="shared" si="2"/>
        <v>-0.29970194462232197</v>
      </c>
      <c r="J29" s="287">
        <f t="shared" si="10"/>
        <v>0.64193988409620484</v>
      </c>
    </row>
    <row r="30" spans="1:12">
      <c r="A30" s="2" t="s">
        <v>37</v>
      </c>
      <c r="B30" s="94" t="s">
        <v>38</v>
      </c>
      <c r="C30" s="3">
        <f>'10699'!C30+'10866'!C30+'10867'!C30+'10868'!C30+'10869'!C30+'10870'!C30+'13817'!C30+'28849'!C30+'28850'!C30</f>
        <v>55628660.520000003</v>
      </c>
      <c r="D30" s="3">
        <f>'10699'!D30+'10866'!D30+'10867'!D30+'10868'!D30+'10869'!D30+'10870'!D30+'13817'!D30+'28849'!D30+'28850'!D30</f>
        <v>72276893.74000001</v>
      </c>
      <c r="E30" s="27">
        <f t="shared" si="7"/>
        <v>16648233.220000006</v>
      </c>
      <c r="F30" s="73">
        <f t="shared" si="9"/>
        <v>66253819.261666678</v>
      </c>
      <c r="G30" s="27">
        <f>'ผลการดำเนินงาน Planfin 64'!L25</f>
        <v>120568847.39999998</v>
      </c>
      <c r="H30" s="140">
        <f t="shared" si="8"/>
        <v>54315028.138333298</v>
      </c>
      <c r="I30" s="287">
        <f t="shared" si="2"/>
        <v>0.81980222036435935</v>
      </c>
      <c r="J30" s="287">
        <f t="shared" si="10"/>
        <v>1.668152035333996</v>
      </c>
    </row>
    <row r="31" spans="1:12">
      <c r="A31" s="2" t="s">
        <v>39</v>
      </c>
      <c r="B31" s="94" t="s">
        <v>40</v>
      </c>
      <c r="C31" s="3">
        <f>'10699'!C31+'10866'!C31+'10867'!C31+'10868'!C31+'10869'!C31+'10870'!C31+'13817'!C31+'28849'!C31+'28850'!C31</f>
        <v>497212122.69</v>
      </c>
      <c r="D31" s="3">
        <f>'10699'!D31+'10866'!D31+'10867'!D31+'10868'!D31+'10869'!D31+'10870'!D31+'13817'!D31+'28849'!D31+'28850'!D31</f>
        <v>552257427.06999993</v>
      </c>
      <c r="E31" s="27">
        <f t="shared" si="7"/>
        <v>55045304.379999936</v>
      </c>
      <c r="F31" s="73">
        <f t="shared" si="9"/>
        <v>506235974.81416661</v>
      </c>
      <c r="G31" s="27">
        <f>'ผลการดำเนินงาน Planfin 64'!L26</f>
        <v>510264450.49000001</v>
      </c>
      <c r="H31" s="140">
        <f t="shared" si="8"/>
        <v>4028475.6758334041</v>
      </c>
      <c r="I31" s="287">
        <f t="shared" si="2"/>
        <v>7.9577032772358992E-3</v>
      </c>
      <c r="J31" s="287">
        <f t="shared" si="10"/>
        <v>0.92396122800413294</v>
      </c>
    </row>
    <row r="32" spans="1:12">
      <c r="A32" s="2" t="s">
        <v>41</v>
      </c>
      <c r="B32" s="94" t="s">
        <v>42</v>
      </c>
      <c r="C32" s="3">
        <f>'10699'!C32+'10866'!C32+'10867'!C32+'10868'!C32+'10869'!C32+'10870'!C32+'13817'!C32+'28849'!C32+'28850'!C32</f>
        <v>179779250.84999999</v>
      </c>
      <c r="D32" s="3">
        <f>'10699'!D32+'10866'!D32+'10867'!D32+'10868'!D32+'10869'!D32+'10870'!D32+'13817'!D32+'28849'!D32+'28850'!D32</f>
        <v>152874982</v>
      </c>
      <c r="E32" s="27">
        <f t="shared" si="7"/>
        <v>-26904268.849999994</v>
      </c>
      <c r="F32" s="73">
        <f t="shared" si="9"/>
        <v>140135400.16666669</v>
      </c>
      <c r="G32" s="27">
        <f>'ผลการดำเนินงาน Planfin 64'!L27</f>
        <v>147182015.31</v>
      </c>
      <c r="H32" s="140">
        <f t="shared" si="8"/>
        <v>7046615.1433333158</v>
      </c>
      <c r="I32" s="287">
        <f t="shared" si="2"/>
        <v>5.0284333116061987E-2</v>
      </c>
      <c r="J32" s="287">
        <f t="shared" si="10"/>
        <v>0.96276063868972361</v>
      </c>
    </row>
    <row r="33" spans="1:10">
      <c r="A33" s="2" t="s">
        <v>43</v>
      </c>
      <c r="B33" s="94" t="s">
        <v>44</v>
      </c>
      <c r="C33" s="3">
        <f>'10699'!C33+'10866'!C33+'10867'!C33+'10868'!C33+'10869'!C33+'10870'!C33+'13817'!C33+'28849'!C33+'28850'!C33</f>
        <v>326222842.27999997</v>
      </c>
      <c r="D33" s="3">
        <f>'10699'!D33+'10866'!D33+'10867'!D33+'10868'!D33+'10869'!D33+'10870'!D33+'13817'!D33+'28849'!D33+'28850'!D33</f>
        <v>337284027</v>
      </c>
      <c r="E33" s="27">
        <f t="shared" si="7"/>
        <v>11061184.720000029</v>
      </c>
      <c r="F33" s="73">
        <f t="shared" si="9"/>
        <v>309177024.75</v>
      </c>
      <c r="G33" s="27">
        <f>'ผลการดำเนินงาน Planfin 64'!L28</f>
        <v>318062424.56</v>
      </c>
      <c r="H33" s="140">
        <f t="shared" si="8"/>
        <v>8885399.8100000024</v>
      </c>
      <c r="I33" s="287">
        <f t="shared" si="2"/>
        <v>2.8738874815115129E-2</v>
      </c>
      <c r="J33" s="287">
        <f t="shared" si="10"/>
        <v>0.94301063524718887</v>
      </c>
    </row>
    <row r="34" spans="1:10">
      <c r="A34" s="2" t="s">
        <v>45</v>
      </c>
      <c r="B34" s="94" t="s">
        <v>46</v>
      </c>
      <c r="C34" s="3">
        <f>'10699'!C34+'10866'!C34+'10867'!C34+'10868'!C34+'10869'!C34+'10870'!C34+'13817'!C34+'28849'!C34+'28850'!C34</f>
        <v>38180423.159999996</v>
      </c>
      <c r="D34" s="3">
        <f>'10699'!D34+'10866'!D34+'10867'!D34+'10868'!D34+'10869'!D34+'10870'!D34+'13817'!D34+'28849'!D34+'28850'!D34</f>
        <v>37314948.119999997</v>
      </c>
      <c r="E34" s="27">
        <f t="shared" si="7"/>
        <v>-865475.03999999911</v>
      </c>
      <c r="F34" s="73">
        <f t="shared" si="9"/>
        <v>34205369.109999999</v>
      </c>
      <c r="G34" s="27">
        <f>'ผลการดำเนินงาน Planfin 64'!L29</f>
        <v>32907580.649999999</v>
      </c>
      <c r="H34" s="140">
        <f t="shared" si="8"/>
        <v>-1297788.4600000009</v>
      </c>
      <c r="I34" s="287">
        <f t="shared" si="2"/>
        <v>-3.7941074567167589E-2</v>
      </c>
      <c r="J34" s="287">
        <f t="shared" si="10"/>
        <v>0.88188734831342974</v>
      </c>
    </row>
    <row r="35" spans="1:10">
      <c r="A35" s="2" t="s">
        <v>47</v>
      </c>
      <c r="B35" s="94" t="s">
        <v>48</v>
      </c>
      <c r="C35" s="3">
        <f>'10699'!C35+'10866'!C35+'10867'!C35+'10868'!C35+'10869'!C35+'10870'!C35+'13817'!C35+'28849'!C35+'28850'!C35</f>
        <v>159365644.74000004</v>
      </c>
      <c r="D35" s="3">
        <f>'10699'!D35+'10866'!D35+'10867'!D35+'10868'!D35+'10869'!D35+'10870'!D35+'13817'!D35+'28849'!D35+'28850'!D35</f>
        <v>145464857.41999999</v>
      </c>
      <c r="E35" s="27">
        <f t="shared" si="7"/>
        <v>-13900787.320000052</v>
      </c>
      <c r="F35" s="73">
        <f t="shared" si="9"/>
        <v>133342785.96833333</v>
      </c>
      <c r="G35" s="27">
        <f>'ผลการดำเนินงาน Planfin 64'!L30</f>
        <v>137355985.63</v>
      </c>
      <c r="H35" s="140">
        <f t="shared" si="8"/>
        <v>4013199.6616666615</v>
      </c>
      <c r="I35" s="287">
        <f t="shared" si="2"/>
        <v>3.0096863752492233E-2</v>
      </c>
      <c r="J35" s="287">
        <f t="shared" si="10"/>
        <v>0.94425545843978465</v>
      </c>
    </row>
    <row r="36" spans="1:10">
      <c r="A36" s="2" t="s">
        <v>49</v>
      </c>
      <c r="B36" s="94" t="s">
        <v>50</v>
      </c>
      <c r="C36" s="3">
        <f>'10699'!C36+'10866'!C36+'10867'!C36+'10868'!C36+'10869'!C36+'10870'!C36+'13817'!C36+'28849'!C36+'28850'!C36</f>
        <v>55036836.509999998</v>
      </c>
      <c r="D36" s="3">
        <f>'10699'!D36+'10866'!D36+'10867'!D36+'10868'!D36+'10869'!D36+'10870'!D36+'13817'!D36+'28849'!D36+'28850'!D36</f>
        <v>50896745.159999996</v>
      </c>
      <c r="E36" s="27">
        <f t="shared" si="7"/>
        <v>-4140091.3500000015</v>
      </c>
      <c r="F36" s="73">
        <f t="shared" si="9"/>
        <v>46655349.729999997</v>
      </c>
      <c r="G36" s="27">
        <f>'ผลการดำเนินงาน Planfin 64'!L31</f>
        <v>46763898.930000007</v>
      </c>
      <c r="H36" s="140">
        <f t="shared" si="8"/>
        <v>108549.20000001043</v>
      </c>
      <c r="I36" s="287">
        <f t="shared" si="2"/>
        <v>2.3266185041629188E-3</v>
      </c>
      <c r="J36" s="287">
        <f t="shared" si="10"/>
        <v>0.91879940029548268</v>
      </c>
    </row>
    <row r="37" spans="1:10">
      <c r="A37" s="2" t="s">
        <v>51</v>
      </c>
      <c r="B37" s="94" t="s">
        <v>52</v>
      </c>
      <c r="C37" s="3">
        <f>'10699'!C37+'10866'!C37+'10867'!C37+'10868'!C37+'10869'!C37+'10870'!C37+'13817'!C37+'28849'!C37+'28850'!C37</f>
        <v>60497061.850000001</v>
      </c>
      <c r="D37" s="3">
        <f>'10699'!D37+'10866'!D37+'10867'!D37+'10868'!D37+'10869'!D37+'10870'!D37+'13817'!D37+'28849'!D37+'28850'!D37</f>
        <v>61026553.599999994</v>
      </c>
      <c r="E37" s="27">
        <f t="shared" si="7"/>
        <v>529491.74999999255</v>
      </c>
      <c r="F37" s="73">
        <f t="shared" si="9"/>
        <v>55941007.466666661</v>
      </c>
      <c r="G37" s="27">
        <f>'ผลการดำเนินงาน Planfin 64'!L32</f>
        <v>57737473.430000007</v>
      </c>
      <c r="H37" s="140">
        <f t="shared" si="8"/>
        <v>1796465.9633333459</v>
      </c>
      <c r="I37" s="287">
        <f t="shared" si="2"/>
        <v>3.2113579012744788E-2</v>
      </c>
      <c r="J37" s="287">
        <f t="shared" si="10"/>
        <v>0.94610411409501605</v>
      </c>
    </row>
    <row r="38" spans="1:10">
      <c r="A38" s="2" t="s">
        <v>53</v>
      </c>
      <c r="B38" s="94" t="s">
        <v>54</v>
      </c>
      <c r="C38" s="3">
        <f>'10699'!C38+'10866'!C38+'10867'!C38+'10868'!C38+'10869'!C38+'10870'!C38+'13817'!C38+'28849'!C38+'28850'!C38</f>
        <v>146984424.12</v>
      </c>
      <c r="D38" s="3">
        <f>'10699'!D38+'10866'!D38+'10867'!D38+'10868'!D38+'10869'!D38+'10870'!D38+'13817'!D38+'28849'!D38+'28850'!D38</f>
        <v>155297266.19999999</v>
      </c>
      <c r="E38" s="27">
        <f t="shared" si="7"/>
        <v>8312842.0799999833</v>
      </c>
      <c r="F38" s="73">
        <f t="shared" si="9"/>
        <v>142355827.34999999</v>
      </c>
      <c r="G38" s="27">
        <f>'ผลการดำเนินงาน Planfin 64'!L33</f>
        <v>144052210.16</v>
      </c>
      <c r="H38" s="140">
        <f t="shared" si="8"/>
        <v>1696382.8100000024</v>
      </c>
      <c r="I38" s="287">
        <f t="shared" si="2"/>
        <v>1.1916497143662609E-2</v>
      </c>
      <c r="J38" s="287">
        <f t="shared" si="10"/>
        <v>0.92759012238169081</v>
      </c>
    </row>
    <row r="39" spans="1:10">
      <c r="A39" s="2" t="s">
        <v>55</v>
      </c>
      <c r="B39" s="94" t="s">
        <v>56</v>
      </c>
      <c r="C39" s="3">
        <f>'10699'!C39+'10866'!C39+'10867'!C39+'10868'!C39+'10869'!C39+'10870'!C39+'13817'!C39+'28849'!C39+'28850'!C39</f>
        <v>20203357.91</v>
      </c>
      <c r="D39" s="3">
        <f>'10699'!D39+'10866'!D39+'10867'!D39+'10868'!D39+'10869'!D39+'10870'!D39+'13817'!D39+'28849'!D39+'28850'!D39</f>
        <v>22290775.170000002</v>
      </c>
      <c r="E39" s="27">
        <f t="shared" si="7"/>
        <v>2087417.2600000016</v>
      </c>
      <c r="F39" s="73">
        <f t="shared" si="9"/>
        <v>20433210.572500002</v>
      </c>
      <c r="G39" s="27">
        <f>'ผลการดำเนินงาน Planfin 64'!L34</f>
        <v>5020593.18</v>
      </c>
      <c r="H39" s="140">
        <f t="shared" si="8"/>
        <v>-15412617.392500002</v>
      </c>
      <c r="I39" s="287">
        <f t="shared" si="2"/>
        <v>-0.7542924954359862</v>
      </c>
      <c r="J39" s="287">
        <f t="shared" si="10"/>
        <v>0.22523187918367935</v>
      </c>
    </row>
    <row r="40" spans="1:10">
      <c r="A40" s="142" t="s">
        <v>57</v>
      </c>
      <c r="B40" s="143" t="s">
        <v>58</v>
      </c>
      <c r="C40" s="3">
        <f>'10699'!C40+'10866'!C40+'10867'!C40+'10868'!C40+'10869'!C40+'10870'!C40+'13817'!C40+'28849'!C40+'28850'!C40</f>
        <v>128076758.63</v>
      </c>
      <c r="D40" s="3">
        <f>'10699'!D40+'10866'!D40+'10867'!D40+'10868'!D40+'10869'!D40+'10870'!D40+'13817'!D40+'28849'!D40+'28850'!D40</f>
        <v>107465662.12</v>
      </c>
      <c r="E40" s="27">
        <f t="shared" ref="E40" si="11">D40-C40</f>
        <v>-20611096.50999999</v>
      </c>
      <c r="F40" s="73">
        <f t="shared" si="9"/>
        <v>98510190.276666671</v>
      </c>
      <c r="G40" s="27">
        <f>'ผลการดำเนินงาน Planfin 64'!L35</f>
        <v>97222382</v>
      </c>
      <c r="H40" s="140">
        <f t="shared" ref="H40" si="12">G40-F40</f>
        <v>-1287808.276666671</v>
      </c>
      <c r="I40" s="287">
        <f t="shared" si="2"/>
        <v>-1.307284325661996E-2</v>
      </c>
      <c r="J40" s="287">
        <f t="shared" si="10"/>
        <v>0.904683227014765</v>
      </c>
    </row>
    <row r="41" spans="1:10">
      <c r="A41" s="2" t="s">
        <v>194</v>
      </c>
      <c r="B41" s="145" t="s">
        <v>195</v>
      </c>
      <c r="C41" s="3">
        <f>'10699'!C41+'10866'!C41+'10867'!C41+'10868'!C41+'10869'!C41+'10870'!C41+'13817'!C41+'28849'!C41+'28850'!C41</f>
        <v>591026.81000000006</v>
      </c>
      <c r="D41" s="3">
        <f>'10699'!D41+'10866'!D41+'10867'!D41+'10868'!D41+'10869'!D41+'10870'!D41+'13817'!D41+'28849'!D41+'28850'!D41</f>
        <v>0</v>
      </c>
      <c r="E41" s="27">
        <f t="shared" si="7"/>
        <v>-591026.81000000006</v>
      </c>
      <c r="F41" s="73">
        <f t="shared" si="9"/>
        <v>0</v>
      </c>
      <c r="G41" s="27">
        <f>'ผลการดำเนินงาน Planfin 64'!L36</f>
        <v>524023.03</v>
      </c>
      <c r="H41" s="140">
        <f t="shared" si="8"/>
        <v>524023.03</v>
      </c>
      <c r="I41" s="287" t="e">
        <f t="shared" si="2"/>
        <v>#DIV/0!</v>
      </c>
      <c r="J41" s="287" t="e">
        <f t="shared" si="10"/>
        <v>#DIV/0!</v>
      </c>
    </row>
    <row r="42" spans="1:10" s="32" customFormat="1">
      <c r="A42" s="30" t="s">
        <v>59</v>
      </c>
      <c r="B42" s="4" t="s">
        <v>60</v>
      </c>
      <c r="C42" s="5">
        <f t="shared" ref="C42:H42" si="13">SUM(C27:C41)</f>
        <v>2015844141.4999995</v>
      </c>
      <c r="D42" s="5">
        <f t="shared" si="13"/>
        <v>2070310315.4200001</v>
      </c>
      <c r="E42" s="5">
        <f t="shared" si="13"/>
        <v>54466173.919999957</v>
      </c>
      <c r="F42" s="5">
        <f>SUM(F27:F41)</f>
        <v>1897784455.8016663</v>
      </c>
      <c r="G42" s="5">
        <f t="shared" si="13"/>
        <v>1972167357.2500002</v>
      </c>
      <c r="H42" s="5">
        <f t="shared" si="13"/>
        <v>74382901.448333338</v>
      </c>
      <c r="I42" s="288">
        <f t="shared" si="2"/>
        <v>3.9194599376625387E-2</v>
      </c>
      <c r="J42" s="288">
        <f t="shared" si="10"/>
        <v>0.95259504942857331</v>
      </c>
    </row>
    <row r="43" spans="1:10" s="32" customFormat="1">
      <c r="A43" s="84" t="s">
        <v>189</v>
      </c>
      <c r="B43" s="77" t="s">
        <v>156</v>
      </c>
      <c r="C43" s="78">
        <f t="shared" ref="C43:H43" si="14">C42-C38</f>
        <v>1868859717.3799996</v>
      </c>
      <c r="D43" s="78">
        <f t="shared" si="14"/>
        <v>1915013049.22</v>
      </c>
      <c r="E43" s="78">
        <f t="shared" si="14"/>
        <v>46153331.839999974</v>
      </c>
      <c r="F43" s="78">
        <f>F42-F38</f>
        <v>1755428628.4516664</v>
      </c>
      <c r="G43" s="78">
        <f t="shared" si="14"/>
        <v>1828115147.0900002</v>
      </c>
      <c r="H43" s="78">
        <f t="shared" si="14"/>
        <v>72686518.638333336</v>
      </c>
      <c r="I43" s="289">
        <f t="shared" si="2"/>
        <v>4.1406706863636338E-2</v>
      </c>
      <c r="J43" s="289">
        <f t="shared" si="10"/>
        <v>0.95462281462499998</v>
      </c>
    </row>
    <row r="44" spans="1:10" s="32" customFormat="1" ht="25.5">
      <c r="A44" s="246"/>
      <c r="B44" s="183" t="s">
        <v>218</v>
      </c>
      <c r="C44" s="189">
        <f t="shared" ref="C44:H44" si="15">C43-C41</f>
        <v>1868268690.5699997</v>
      </c>
      <c r="D44" s="189">
        <f t="shared" si="15"/>
        <v>1915013049.22</v>
      </c>
      <c r="E44" s="189">
        <f t="shared" si="15"/>
        <v>46744358.649999976</v>
      </c>
      <c r="F44" s="189">
        <f>F43-F41</f>
        <v>1755428628.4516664</v>
      </c>
      <c r="G44" s="189">
        <f t="shared" si="15"/>
        <v>1827591124.0600002</v>
      </c>
      <c r="H44" s="189">
        <f t="shared" si="15"/>
        <v>72162495.608333334</v>
      </c>
      <c r="I44" s="290">
        <f t="shared" si="2"/>
        <v>4.1108191149863228E-2</v>
      </c>
      <c r="J44" s="290">
        <f t="shared" si="10"/>
        <v>0.95434917522070806</v>
      </c>
    </row>
    <row r="45" spans="1:10">
      <c r="A45" s="510"/>
      <c r="B45" s="511"/>
      <c r="C45" s="511"/>
      <c r="D45" s="511"/>
      <c r="E45" s="511"/>
      <c r="F45" s="511"/>
      <c r="G45" s="511"/>
      <c r="H45" s="511"/>
      <c r="I45" s="511"/>
      <c r="J45" s="512"/>
    </row>
    <row r="46" spans="1:10" s="32" customFormat="1">
      <c r="A46" s="100" t="s">
        <v>61</v>
      </c>
      <c r="B46" s="192" t="s">
        <v>62</v>
      </c>
      <c r="C46" s="5">
        <f>C23-C42</f>
        <v>251584515.02000046</v>
      </c>
      <c r="D46" s="5">
        <f>D23-D42</f>
        <v>674172634.51000023</v>
      </c>
      <c r="E46" s="5">
        <f t="shared" ref="E46" si="16">E23-E42</f>
        <v>422588119.49000037</v>
      </c>
      <c r="F46" s="5">
        <f t="shared" ref="F46" si="17">F23-F42</f>
        <v>617991581.63416719</v>
      </c>
      <c r="G46" s="100">
        <f>G23-G42</f>
        <v>867581865.43000007</v>
      </c>
      <c r="H46" s="31">
        <f>G46-F46</f>
        <v>249590283.79583287</v>
      </c>
      <c r="I46" s="288">
        <f t="shared" si="2"/>
        <v>0.4038732746744485</v>
      </c>
      <c r="J46" s="288">
        <f t="shared" si="10"/>
        <v>1.2868838351182452</v>
      </c>
    </row>
    <row r="47" spans="1:10">
      <c r="A47" s="196" t="s">
        <v>63</v>
      </c>
      <c r="B47" s="197" t="s">
        <v>65</v>
      </c>
      <c r="C47" s="281" t="str">
        <f>IF(D47&gt;0,"แผนเกินดุล",IF(D47=0,"สมดุล","ขาดดุล"))</f>
        <v>แผนเกินดุล</v>
      </c>
      <c r="D47" s="198">
        <f>D46-D22+D38</f>
        <v>367094419.2900002</v>
      </c>
      <c r="E47" s="198">
        <f>E24-E43</f>
        <v>123304104.11000031</v>
      </c>
      <c r="F47" s="198">
        <f>F24-F43</f>
        <v>336503217.68250036</v>
      </c>
      <c r="G47" s="198">
        <f>G24-G43</f>
        <v>818531691.03999996</v>
      </c>
      <c r="H47" s="282">
        <f>G47-F47</f>
        <v>482028473.3574996</v>
      </c>
      <c r="I47" s="291">
        <f>H47/F47</f>
        <v>1.432463192112196</v>
      </c>
      <c r="J47" s="291">
        <f t="shared" si="10"/>
        <v>2.2297579261028475</v>
      </c>
    </row>
    <row r="48" spans="1:10" ht="25.5">
      <c r="A48" s="182" t="s">
        <v>64</v>
      </c>
      <c r="B48" s="203" t="s">
        <v>219</v>
      </c>
      <c r="C48" s="283" t="str">
        <f>IF(D48&gt;0,"แผนเกินดุล",IF(D48=0,"สมดุล","ขาดดุล"))</f>
        <v>แผนเกินดุล</v>
      </c>
      <c r="D48" s="204">
        <f>(D23-D21-D22)-(D42-D38-D41)</f>
        <v>367094419.2900002</v>
      </c>
      <c r="E48" s="204">
        <f>E25-E44</f>
        <v>122713077.30000031</v>
      </c>
      <c r="F48" s="204">
        <f>F25-F44</f>
        <v>336503217.68250036</v>
      </c>
      <c r="G48" s="204">
        <f>G25-G44</f>
        <v>818793989.06999993</v>
      </c>
      <c r="H48" s="204">
        <f>G48-F48</f>
        <v>482290771.38749957</v>
      </c>
      <c r="I48" s="293">
        <f t="shared" si="2"/>
        <v>1.4332426736036552</v>
      </c>
      <c r="J48" s="293">
        <f t="shared" si="10"/>
        <v>2.2304724508033518</v>
      </c>
    </row>
    <row r="49" spans="1:11">
      <c r="A49" s="2"/>
      <c r="B49" s="94" t="s">
        <v>66</v>
      </c>
      <c r="C49" s="115"/>
      <c r="D49" s="167">
        <f>IF(D48&lt;=0,0,ROUNDUP((D48*20%),2))</f>
        <v>73418883.859999999</v>
      </c>
      <c r="E49" s="51"/>
      <c r="I49" s="294"/>
      <c r="J49" s="294"/>
      <c r="K49" s="295"/>
    </row>
    <row r="50" spans="1:11">
      <c r="A50" s="2"/>
      <c r="B50" s="94" t="s">
        <v>67</v>
      </c>
      <c r="C50" s="115" t="str">
        <f>IF(D50&gt;=0,"ไม่เกิน","เกิน")</f>
        <v>ไม่เกิน</v>
      </c>
      <c r="D50" s="168">
        <f>IF(D48&lt;0,0-C118,((D48*20%)-C118))</f>
        <v>28931902.778000042</v>
      </c>
      <c r="E50" s="51"/>
      <c r="I50" s="294"/>
      <c r="J50" s="294"/>
      <c r="K50" s="295"/>
    </row>
    <row r="51" spans="1:11">
      <c r="A51" s="2" t="s">
        <v>68</v>
      </c>
      <c r="B51" s="148" t="s">
        <v>227</v>
      </c>
      <c r="C51" s="3">
        <f>'10699'!C51+'10866'!C51+'10867'!C51+'10868'!C51+'10869'!C51+'10870'!C51+'13817'!C51+'28849'!C51+'28850'!C51</f>
        <v>623500831.28999996</v>
      </c>
      <c r="D51" s="3">
        <f>C51</f>
        <v>623500831.28999996</v>
      </c>
      <c r="E51" s="51"/>
      <c r="I51" s="294"/>
      <c r="J51" s="294"/>
      <c r="K51" s="295"/>
    </row>
    <row r="52" spans="1:11">
      <c r="A52" s="2" t="s">
        <v>69</v>
      </c>
      <c r="B52" s="148" t="s">
        <v>228</v>
      </c>
      <c r="C52" s="3">
        <f>'10699'!C52+'10866'!C52+'10867'!C52+'10868'!C52+'10869'!C52+'10870'!C52+'13817'!C52+'28849'!C52+'28850'!C52</f>
        <v>673363789.31000006</v>
      </c>
      <c r="D52" s="3">
        <f>C52</f>
        <v>673363789.31000006</v>
      </c>
      <c r="E52" s="51"/>
      <c r="I52" s="294"/>
      <c r="J52" s="294"/>
      <c r="K52" s="295"/>
    </row>
    <row r="53" spans="1:11">
      <c r="A53" s="2" t="s">
        <v>70</v>
      </c>
      <c r="B53" s="148" t="s">
        <v>229</v>
      </c>
      <c r="C53" s="7">
        <f>'10699'!C53+'10866'!C53+'10867'!C53+'10868'!C53+'10869'!C53+'10870'!C53+'13817'!C53+'28849'!C53+'28850'!C53</f>
        <v>-329920690.25999999</v>
      </c>
      <c r="D53" s="7">
        <f>C53</f>
        <v>-329920690.25999999</v>
      </c>
      <c r="E53" s="51"/>
      <c r="I53" s="294"/>
      <c r="J53" s="294"/>
      <c r="K53" s="295"/>
    </row>
    <row r="54" spans="1:11">
      <c r="A54" s="2" t="s">
        <v>208</v>
      </c>
      <c r="B54" s="153" t="s">
        <v>230</v>
      </c>
      <c r="C54" s="7">
        <f>'10699'!C54+'10866'!C54+'10867'!C54+'10868'!C54+'10869'!C54+'10870'!C54+'13817'!C54+'28849'!C54+'28850'!C54</f>
        <v>343443099.05000001</v>
      </c>
      <c r="D54" s="7">
        <f>C54</f>
        <v>343443099.05000001</v>
      </c>
      <c r="E54" s="51"/>
      <c r="I54" s="294"/>
      <c r="J54" s="294"/>
      <c r="K54" s="295"/>
    </row>
    <row r="55" spans="1:11">
      <c r="A55" s="9" t="s">
        <v>154</v>
      </c>
      <c r="B55" s="8"/>
      <c r="H55" s="136"/>
      <c r="I55" s="294"/>
      <c r="J55" s="294"/>
      <c r="K55" s="295"/>
    </row>
    <row r="56" spans="1:11">
      <c r="A56" s="491" t="s">
        <v>1882</v>
      </c>
      <c r="B56" s="491"/>
      <c r="C56" s="491"/>
      <c r="H56" s="136"/>
      <c r="I56" s="294"/>
      <c r="J56" s="294"/>
      <c r="K56" s="295"/>
    </row>
    <row r="57" spans="1:11">
      <c r="A57" s="9"/>
      <c r="B57" s="8"/>
      <c r="H57" s="136"/>
      <c r="I57" s="294"/>
      <c r="J57" s="294"/>
      <c r="K57" s="295"/>
    </row>
    <row r="58" spans="1:11">
      <c r="A58" s="9"/>
      <c r="B58" s="8"/>
      <c r="H58" s="136"/>
      <c r="I58" s="294"/>
      <c r="J58" s="294"/>
      <c r="K58" s="295"/>
    </row>
    <row r="59" spans="1:11">
      <c r="A59" s="9"/>
      <c r="B59" s="8"/>
      <c r="H59" s="136"/>
    </row>
    <row r="60" spans="1:11">
      <c r="A60" s="9"/>
      <c r="B60" s="8"/>
      <c r="G60" s="36"/>
      <c r="H60" s="136"/>
    </row>
    <row r="61" spans="1:11">
      <c r="A61" s="9"/>
      <c r="B61" s="8"/>
      <c r="H61" s="136"/>
    </row>
    <row r="62" spans="1:11">
      <c r="A62" s="9"/>
      <c r="B62" s="8"/>
      <c r="H62" s="136"/>
    </row>
    <row r="63" spans="1:11">
      <c r="A63" s="9"/>
      <c r="B63" s="8"/>
      <c r="H63" s="136"/>
    </row>
    <row r="64" spans="1:11" s="9" customFormat="1">
      <c r="B64" s="53"/>
      <c r="H64" s="121"/>
      <c r="I64" s="248"/>
      <c r="J64" s="248"/>
    </row>
    <row r="65" spans="1:10" s="9" customFormat="1" ht="12.75" customHeight="1">
      <c r="A65" s="1"/>
      <c r="B65" s="479" t="s">
        <v>71</v>
      </c>
      <c r="C65" s="480"/>
      <c r="D65" s="480"/>
      <c r="E65" s="480"/>
      <c r="H65" s="121"/>
      <c r="I65" s="248"/>
      <c r="J65" s="248"/>
    </row>
    <row r="66" spans="1:10" s="9" customFormat="1">
      <c r="A66" s="1"/>
      <c r="B66" s="154" t="s">
        <v>2</v>
      </c>
      <c r="C66" s="10" t="s">
        <v>226</v>
      </c>
      <c r="D66" s="45"/>
      <c r="E66" s="45"/>
      <c r="H66" s="121"/>
      <c r="I66" s="248"/>
      <c r="J66" s="248"/>
    </row>
    <row r="67" spans="1:10" s="9" customFormat="1">
      <c r="A67" s="1"/>
      <c r="B67" s="148" t="s">
        <v>72</v>
      </c>
      <c r="C67" s="3">
        <f>'10699'!C67+'10866'!C67+'10867'!C67+'10868'!C67+'10869'!C67+'10870'!C67+'13817'!C67+'28849'!C67+'28850'!C67</f>
        <v>233661870.13000003</v>
      </c>
      <c r="D67" s="1"/>
      <c r="E67" s="1"/>
      <c r="H67" s="121"/>
      <c r="I67" s="248"/>
      <c r="J67" s="248"/>
    </row>
    <row r="68" spans="1:10" s="9" customFormat="1">
      <c r="A68" s="1"/>
      <c r="B68" s="148" t="s">
        <v>73</v>
      </c>
      <c r="C68" s="3">
        <f>'10699'!C68+'10866'!C68+'10867'!C68+'10868'!C68+'10869'!C68+'10870'!C68+'13817'!C68+'28849'!C68+'28850'!C68</f>
        <v>116722809.41999999</v>
      </c>
      <c r="D68" s="1"/>
      <c r="E68" s="1"/>
      <c r="H68" s="121"/>
      <c r="I68" s="248"/>
      <c r="J68" s="248"/>
    </row>
    <row r="69" spans="1:10" s="9" customFormat="1">
      <c r="A69" s="1"/>
      <c r="B69" s="148" t="s">
        <v>74</v>
      </c>
      <c r="C69" s="3">
        <f>'10699'!C69+'10866'!C69+'10867'!C69+'10868'!C69+'10869'!C69+'10870'!C69+'13817'!C69+'28849'!C69+'28850'!C69</f>
        <v>73601201.349999994</v>
      </c>
      <c r="D69" s="1"/>
      <c r="E69" s="1"/>
      <c r="H69" s="121"/>
      <c r="I69" s="248"/>
      <c r="J69" s="248"/>
    </row>
    <row r="70" spans="1:10" s="9" customFormat="1">
      <c r="A70" s="1"/>
      <c r="B70" s="86" t="s">
        <v>160</v>
      </c>
      <c r="C70" s="87">
        <f>SUM(C67:C69)</f>
        <v>423985880.89999998</v>
      </c>
      <c r="D70" s="1"/>
      <c r="E70" s="1"/>
      <c r="H70" s="121"/>
      <c r="I70" s="248"/>
      <c r="J70" s="248"/>
    </row>
    <row r="71" spans="1:10" s="9" customFormat="1">
      <c r="A71" s="1"/>
      <c r="B71" s="90"/>
      <c r="C71" s="91"/>
      <c r="D71" s="1"/>
      <c r="E71" s="1"/>
      <c r="H71" s="121"/>
      <c r="I71" s="248"/>
      <c r="J71" s="248"/>
    </row>
    <row r="72" spans="1:10" s="9" customFormat="1">
      <c r="A72" s="1"/>
      <c r="B72" s="90"/>
      <c r="C72" s="91"/>
      <c r="D72" s="1"/>
      <c r="E72" s="1"/>
      <c r="H72" s="121"/>
      <c r="I72" s="248"/>
      <c r="J72" s="248"/>
    </row>
    <row r="73" spans="1:10" s="9" customFormat="1">
      <c r="A73" s="1"/>
      <c r="B73" s="470" t="s">
        <v>75</v>
      </c>
      <c r="C73" s="471"/>
      <c r="D73" s="471"/>
      <c r="E73" s="471"/>
      <c r="H73" s="121"/>
      <c r="I73" s="248"/>
      <c r="J73" s="248"/>
    </row>
    <row r="74" spans="1:10" s="9" customFormat="1">
      <c r="A74" s="1"/>
      <c r="B74" s="154" t="s">
        <v>2</v>
      </c>
      <c r="C74" s="10" t="s">
        <v>226</v>
      </c>
      <c r="D74" s="45"/>
      <c r="E74" s="45"/>
      <c r="H74" s="121"/>
      <c r="I74" s="248"/>
      <c r="J74" s="248"/>
    </row>
    <row r="75" spans="1:10" s="9" customFormat="1">
      <c r="A75" s="1"/>
      <c r="B75" s="148" t="s">
        <v>76</v>
      </c>
      <c r="C75" s="3">
        <f>'10699'!C75+'10866'!C75+'10867'!C75+'10868'!C75+'10869'!C75+'10870'!C75+'13817'!C75+'28849'!C75+'28850'!C75</f>
        <v>8329288.1399999997</v>
      </c>
      <c r="D75" s="1"/>
      <c r="E75" s="1"/>
      <c r="H75" s="121"/>
      <c r="I75" s="248"/>
      <c r="J75" s="248"/>
    </row>
    <row r="76" spans="1:10" s="9" customFormat="1">
      <c r="A76" s="1"/>
      <c r="B76" s="148" t="s">
        <v>77</v>
      </c>
      <c r="C76" s="3">
        <f>'10699'!C76+'10866'!C76+'10867'!C76+'10868'!C76+'10869'!C76+'10870'!C76+'13817'!C76+'28849'!C76+'28850'!C76</f>
        <v>455255</v>
      </c>
      <c r="D76" s="1"/>
      <c r="E76" s="1"/>
      <c r="H76" s="121"/>
      <c r="I76" s="248"/>
      <c r="J76" s="248"/>
    </row>
    <row r="77" spans="1:10" s="9" customFormat="1">
      <c r="A77" s="1"/>
      <c r="B77" s="148" t="s">
        <v>78</v>
      </c>
      <c r="C77" s="3">
        <f>'10699'!C77+'10866'!C77+'10867'!C77+'10868'!C77+'10869'!C77+'10870'!C77+'13817'!C77+'28849'!C77+'28850'!C77</f>
        <v>8483305</v>
      </c>
      <c r="D77" s="1"/>
      <c r="E77" s="1"/>
      <c r="H77" s="121"/>
      <c r="I77" s="248"/>
      <c r="J77" s="248"/>
    </row>
    <row r="78" spans="1:10" s="9" customFormat="1">
      <c r="A78" s="1"/>
      <c r="B78" s="148" t="s">
        <v>79</v>
      </c>
      <c r="C78" s="3">
        <f>'10699'!C78+'10866'!C78+'10867'!C78+'10868'!C78+'10869'!C78+'10870'!C78+'13817'!C78+'28849'!C78+'28850'!C78</f>
        <v>1681927</v>
      </c>
      <c r="D78" s="1"/>
      <c r="E78" s="1"/>
      <c r="H78" s="121"/>
      <c r="I78" s="248"/>
      <c r="J78" s="248"/>
    </row>
    <row r="79" spans="1:10" s="9" customFormat="1">
      <c r="A79" s="1"/>
      <c r="B79" s="148" t="s">
        <v>80</v>
      </c>
      <c r="C79" s="3">
        <f>'10699'!C79+'10866'!C79+'10867'!C79+'10868'!C79+'10869'!C79+'10870'!C79+'13817'!C79+'28849'!C79+'28850'!C79</f>
        <v>277230</v>
      </c>
      <c r="D79" s="1"/>
      <c r="E79" s="1"/>
      <c r="H79" s="121"/>
      <c r="I79" s="248"/>
      <c r="J79" s="248"/>
    </row>
    <row r="80" spans="1:10" s="9" customFormat="1">
      <c r="A80" s="1"/>
      <c r="B80" s="148" t="s">
        <v>81</v>
      </c>
      <c r="C80" s="3">
        <f>'10699'!C80+'10866'!C80+'10867'!C80+'10868'!C80+'10869'!C80+'10870'!C80+'13817'!C80+'28849'!C80+'28850'!C80</f>
        <v>3855666</v>
      </c>
      <c r="D80" s="1"/>
      <c r="E80" s="1"/>
      <c r="H80" s="121"/>
      <c r="I80" s="248"/>
      <c r="J80" s="248"/>
    </row>
    <row r="81" spans="1:13" s="9" customFormat="1">
      <c r="A81" s="1"/>
      <c r="B81" s="148" t="s">
        <v>82</v>
      </c>
      <c r="C81" s="3">
        <f>'10699'!C81+'10866'!C81+'10867'!C81+'10868'!C81+'10869'!C81+'10870'!C81+'13817'!C81+'28849'!C81+'28850'!C81</f>
        <v>14505869.199999999</v>
      </c>
      <c r="D81" s="1"/>
      <c r="E81" s="1"/>
      <c r="H81" s="121"/>
      <c r="I81" s="248"/>
      <c r="J81" s="248"/>
    </row>
    <row r="82" spans="1:13" s="9" customFormat="1">
      <c r="A82" s="1"/>
      <c r="B82" s="148" t="s">
        <v>83</v>
      </c>
      <c r="C82" s="3">
        <f>'10699'!C82+'10866'!C82+'10867'!C82+'10868'!C82+'10869'!C82+'10870'!C82+'13817'!C82+'28849'!C82+'28850'!C82</f>
        <v>17113741</v>
      </c>
      <c r="D82" s="1"/>
      <c r="E82" s="1"/>
      <c r="H82" s="121"/>
      <c r="I82" s="248"/>
      <c r="J82" s="248"/>
    </row>
    <row r="83" spans="1:13" s="9" customFormat="1">
      <c r="A83" s="1"/>
      <c r="B83" s="148" t="s">
        <v>84</v>
      </c>
      <c r="C83" s="3">
        <f>'10699'!C83+'10866'!C83+'10867'!C83+'10868'!C83+'10869'!C83+'10870'!C83+'13817'!C83+'28849'!C83+'28850'!C83</f>
        <v>2487985</v>
      </c>
      <c r="D83" s="1"/>
      <c r="E83" s="1"/>
      <c r="H83" s="121"/>
      <c r="I83" s="248"/>
      <c r="J83" s="248"/>
    </row>
    <row r="84" spans="1:13" s="9" customFormat="1">
      <c r="A84" s="1"/>
      <c r="B84" s="148" t="s">
        <v>85</v>
      </c>
      <c r="C84" s="3">
        <f>'10699'!C84+'10866'!C84+'10867'!C84+'10868'!C84+'10869'!C84+'10870'!C84+'13817'!C84+'28849'!C84+'28850'!C84</f>
        <v>2292276</v>
      </c>
      <c r="D84" s="1"/>
      <c r="E84" s="1"/>
      <c r="H84" s="121"/>
      <c r="I84" s="248"/>
      <c r="J84" s="248"/>
    </row>
    <row r="85" spans="1:13" s="9" customFormat="1">
      <c r="A85" s="1"/>
      <c r="B85" s="148" t="s">
        <v>86</v>
      </c>
      <c r="C85" s="3">
        <f>'10699'!C85+'10866'!C85+'10867'!C85+'10868'!C85+'10869'!C85+'10870'!C85+'13817'!C85+'28849'!C85+'28850'!C85</f>
        <v>1858158.6</v>
      </c>
      <c r="D85" s="1"/>
      <c r="E85" s="1"/>
      <c r="H85" s="121"/>
      <c r="I85" s="248"/>
      <c r="J85" s="248"/>
    </row>
    <row r="86" spans="1:13" s="9" customFormat="1">
      <c r="A86" s="1"/>
      <c r="B86" s="148" t="s">
        <v>186</v>
      </c>
      <c r="C86" s="3">
        <f>'10699'!C86+'10866'!C86+'10867'!C86+'10868'!C86+'10869'!C86+'10870'!C86+'13817'!C86+'28849'!C86+'28850'!C86</f>
        <v>2822293.5</v>
      </c>
      <c r="D86" s="45"/>
      <c r="E86" s="45"/>
      <c r="I86" s="248"/>
      <c r="J86" s="248"/>
      <c r="K86" s="121"/>
      <c r="L86" s="121"/>
      <c r="M86" s="121"/>
    </row>
    <row r="87" spans="1:13" s="9" customFormat="1">
      <c r="A87" s="1"/>
      <c r="B87" s="86" t="s">
        <v>160</v>
      </c>
      <c r="C87" s="92">
        <f>SUM(C75:C86)</f>
        <v>64162994.440000005</v>
      </c>
      <c r="D87" s="1"/>
      <c r="E87" s="1"/>
      <c r="H87" s="121"/>
      <c r="I87" s="248"/>
      <c r="J87" s="248"/>
    </row>
    <row r="88" spans="1:13" s="9" customFormat="1">
      <c r="A88" s="1"/>
      <c r="B88" s="90"/>
      <c r="C88" s="93"/>
      <c r="D88" s="1"/>
      <c r="E88" s="1"/>
      <c r="H88" s="121"/>
      <c r="I88" s="248"/>
      <c r="J88" s="248"/>
    </row>
    <row r="89" spans="1:13" s="9" customFormat="1">
      <c r="A89" s="1"/>
      <c r="B89" s="8"/>
      <c r="C89" s="1"/>
      <c r="D89" s="1"/>
      <c r="E89" s="1"/>
      <c r="H89" s="121"/>
      <c r="I89" s="248"/>
      <c r="J89" s="248"/>
    </row>
    <row r="90" spans="1:13" s="9" customFormat="1">
      <c r="A90" s="1"/>
      <c r="B90" s="470" t="s">
        <v>87</v>
      </c>
      <c r="C90" s="471"/>
      <c r="D90" s="471"/>
      <c r="E90" s="471"/>
      <c r="H90" s="121"/>
      <c r="I90" s="248"/>
      <c r="J90" s="248"/>
    </row>
    <row r="91" spans="1:13" s="9" customFormat="1">
      <c r="A91" s="1"/>
      <c r="B91" s="154" t="s">
        <v>2</v>
      </c>
      <c r="C91" s="154" t="s">
        <v>88</v>
      </c>
      <c r="D91" s="45"/>
      <c r="E91" s="45"/>
      <c r="H91" s="121"/>
      <c r="I91" s="248"/>
      <c r="J91" s="248"/>
    </row>
    <row r="92" spans="1:13" s="9" customFormat="1">
      <c r="A92" s="1"/>
      <c r="B92" s="469" t="s">
        <v>231</v>
      </c>
      <c r="C92" s="469"/>
      <c r="D92" s="160"/>
      <c r="E92" s="45"/>
      <c r="H92" s="121"/>
      <c r="I92" s="248"/>
      <c r="J92" s="248"/>
    </row>
    <row r="93" spans="1:13" s="9" customFormat="1">
      <c r="A93" s="1"/>
      <c r="B93" s="224" t="s">
        <v>232</v>
      </c>
      <c r="C93" s="5">
        <f>SUM(C94:C101)</f>
        <v>955024930.3499999</v>
      </c>
      <c r="D93" s="1"/>
      <c r="E93" s="1"/>
      <c r="H93" s="121"/>
      <c r="I93" s="248"/>
      <c r="J93" s="248"/>
    </row>
    <row r="94" spans="1:13" s="9" customFormat="1">
      <c r="A94" s="1"/>
      <c r="B94" s="224" t="s">
        <v>89</v>
      </c>
      <c r="C94" s="3">
        <f>'10699'!C94+'10866'!C94+'10867'!C94+'10868'!C94+'10869'!C94+'10870'!C94+'13817'!C94+'28849'!C94+'28850'!C94</f>
        <v>241616935.69</v>
      </c>
      <c r="D94" s="1"/>
      <c r="E94" s="1"/>
      <c r="H94" s="121"/>
      <c r="I94" s="248"/>
      <c r="J94" s="248"/>
    </row>
    <row r="95" spans="1:13" s="9" customFormat="1">
      <c r="A95" s="1"/>
      <c r="B95" s="224" t="s">
        <v>90</v>
      </c>
      <c r="C95" s="3">
        <f>'10699'!C95+'10866'!C95+'10867'!C95+'10868'!C95+'10869'!C95+'10870'!C95+'13817'!C95+'28849'!C95+'28850'!C95</f>
        <v>112366450.16000001</v>
      </c>
      <c r="D95" s="1"/>
      <c r="E95" s="1"/>
      <c r="H95" s="121"/>
      <c r="I95" s="248"/>
      <c r="J95" s="248"/>
    </row>
    <row r="96" spans="1:13" s="9" customFormat="1">
      <c r="A96" s="1"/>
      <c r="B96" s="224" t="s">
        <v>91</v>
      </c>
      <c r="C96" s="3">
        <f>'10699'!C96+'10866'!C96+'10867'!C96+'10868'!C96+'10869'!C96+'10870'!C96+'13817'!C96+'28849'!C96+'28850'!C96</f>
        <v>69515986.109999999</v>
      </c>
      <c r="D96" s="1"/>
      <c r="E96" s="1"/>
      <c r="H96" s="121"/>
      <c r="I96" s="248"/>
      <c r="J96" s="248"/>
    </row>
    <row r="97" spans="1:10" s="9" customFormat="1">
      <c r="A97" s="1"/>
      <c r="B97" s="224" t="s">
        <v>92</v>
      </c>
      <c r="C97" s="3">
        <f>'10699'!C97+'10866'!C97+'10867'!C97+'10868'!C97+'10869'!C97+'10870'!C97+'13817'!C97+'28849'!C97+'28850'!C97</f>
        <v>57864713.570000008</v>
      </c>
      <c r="D97" s="1"/>
      <c r="E97" s="1"/>
      <c r="H97" s="121"/>
      <c r="I97" s="248"/>
      <c r="J97" s="248"/>
    </row>
    <row r="98" spans="1:10" s="9" customFormat="1">
      <c r="A98" s="1"/>
      <c r="B98" s="224" t="s">
        <v>93</v>
      </c>
      <c r="C98" s="3">
        <f>'10699'!C98+'10866'!C98+'10867'!C98+'10868'!C98+'10869'!C98+'10870'!C98+'13817'!C98+'28849'!C98+'28850'!C98</f>
        <v>167978188.5</v>
      </c>
      <c r="D98" s="1"/>
      <c r="E98" s="1"/>
      <c r="H98" s="121"/>
      <c r="I98" s="248"/>
      <c r="J98" s="248"/>
    </row>
    <row r="99" spans="1:10" s="9" customFormat="1">
      <c r="A99" s="1"/>
      <c r="B99" s="224" t="s">
        <v>94</v>
      </c>
      <c r="C99" s="3">
        <f>'10699'!C99+'10866'!C99+'10867'!C99+'10868'!C99+'10869'!C99+'10870'!C99+'13817'!C99+'28849'!C99+'28850'!C99</f>
        <v>93847246.370000005</v>
      </c>
      <c r="D99" s="1"/>
      <c r="E99" s="1"/>
      <c r="H99" s="121"/>
      <c r="I99" s="248"/>
      <c r="J99" s="248"/>
    </row>
    <row r="100" spans="1:10" s="9" customFormat="1">
      <c r="A100" s="1"/>
      <c r="B100" s="224" t="s">
        <v>95</v>
      </c>
      <c r="C100" s="3">
        <f>'10699'!C100+'10866'!C100+'10867'!C100+'10868'!C100+'10869'!C100+'10870'!C100+'13817'!C100+'28849'!C100+'28850'!C100</f>
        <v>59814075.909999996</v>
      </c>
      <c r="D100" s="1"/>
      <c r="E100" s="1"/>
      <c r="H100" s="121"/>
      <c r="I100" s="248"/>
      <c r="J100" s="248"/>
    </row>
    <row r="101" spans="1:10" s="9" customFormat="1">
      <c r="A101" s="1"/>
      <c r="B101" s="224" t="s">
        <v>96</v>
      </c>
      <c r="C101" s="3">
        <f>'10699'!C101+'10866'!C101+'10867'!C101+'10868'!C101+'10869'!C101+'10870'!C101+'13817'!C101+'28849'!C101+'28850'!C101</f>
        <v>152021334.03999996</v>
      </c>
      <c r="D101" s="1"/>
      <c r="E101" s="1"/>
      <c r="H101" s="121"/>
      <c r="I101" s="248"/>
      <c r="J101" s="248"/>
    </row>
    <row r="102" spans="1:10" s="9" customFormat="1">
      <c r="A102" s="1"/>
      <c r="B102" s="49"/>
      <c r="C102" s="50"/>
      <c r="D102" s="1"/>
      <c r="E102" s="1"/>
      <c r="H102" s="121"/>
      <c r="I102" s="248"/>
      <c r="J102" s="248"/>
    </row>
    <row r="103" spans="1:10" s="9" customFormat="1">
      <c r="A103" s="1"/>
      <c r="B103" s="8"/>
      <c r="C103" s="1"/>
      <c r="D103" s="1"/>
      <c r="E103" s="1"/>
      <c r="H103" s="121"/>
      <c r="I103" s="248"/>
      <c r="J103" s="248"/>
    </row>
    <row r="104" spans="1:10" s="9" customFormat="1">
      <c r="A104" s="1"/>
      <c r="B104" s="470" t="s">
        <v>97</v>
      </c>
      <c r="C104" s="471"/>
      <c r="D104" s="471"/>
      <c r="E104" s="471"/>
      <c r="H104" s="121"/>
      <c r="I104" s="248"/>
      <c r="J104" s="248"/>
    </row>
    <row r="105" spans="1:10" s="9" customFormat="1">
      <c r="A105" s="1"/>
      <c r="B105" s="154" t="s">
        <v>2</v>
      </c>
      <c r="C105" s="154" t="s">
        <v>88</v>
      </c>
      <c r="D105" s="45"/>
      <c r="E105" s="45"/>
      <c r="H105" s="121"/>
      <c r="I105" s="248"/>
      <c r="J105" s="248"/>
    </row>
    <row r="106" spans="1:10" s="9" customFormat="1">
      <c r="A106" s="1"/>
      <c r="B106" s="472" t="s">
        <v>233</v>
      </c>
      <c r="C106" s="472"/>
      <c r="D106" s="160"/>
      <c r="E106" s="45"/>
      <c r="H106" s="121"/>
      <c r="I106" s="248"/>
      <c r="J106" s="248"/>
    </row>
    <row r="107" spans="1:10" s="9" customFormat="1">
      <c r="A107" s="1"/>
      <c r="B107" s="148" t="s">
        <v>234</v>
      </c>
      <c r="C107" s="5">
        <f>SUM(C108:C114)</f>
        <v>1237678760.47</v>
      </c>
      <c r="D107" s="1"/>
      <c r="E107" s="1"/>
      <c r="H107" s="121"/>
      <c r="I107" s="248"/>
      <c r="J107" s="248"/>
    </row>
    <row r="108" spans="1:10" s="9" customFormat="1">
      <c r="A108" s="1"/>
      <c r="B108" s="148" t="s">
        <v>98</v>
      </c>
      <c r="C108" s="3">
        <f>'10699'!C108+'10866'!C108+'10867'!C108+'10868'!C108+'10869'!C108+'10870'!C108+'13817'!C108+'28849'!C108+'28850'!C108</f>
        <v>739579046.26999998</v>
      </c>
      <c r="D108" s="1"/>
      <c r="E108" s="1"/>
      <c r="H108" s="121"/>
      <c r="I108" s="248"/>
      <c r="J108" s="248"/>
    </row>
    <row r="109" spans="1:10" s="9" customFormat="1">
      <c r="A109" s="1"/>
      <c r="B109" s="148" t="s">
        <v>209</v>
      </c>
      <c r="C109" s="3">
        <f>'10699'!C109+'10866'!C109+'10867'!C109+'10868'!C109+'10869'!C109+'10870'!C109+'13817'!C109+'28849'!C109+'28850'!C109</f>
        <v>3740139.93</v>
      </c>
      <c r="D109" s="1"/>
      <c r="E109" s="1"/>
      <c r="H109" s="121"/>
      <c r="I109" s="248"/>
      <c r="J109" s="248"/>
    </row>
    <row r="110" spans="1:10" s="9" customFormat="1">
      <c r="A110" s="1"/>
      <c r="B110" s="148" t="s">
        <v>102</v>
      </c>
      <c r="C110" s="3">
        <f>'10699'!C110+'10866'!C110+'10867'!C110+'10868'!C110+'10869'!C110+'10870'!C110+'13817'!C110+'28849'!C110+'28850'!C110</f>
        <v>20979398.699999999</v>
      </c>
      <c r="D110" s="1"/>
      <c r="E110" s="1"/>
      <c r="H110" s="121"/>
      <c r="I110" s="248"/>
      <c r="J110" s="248"/>
    </row>
    <row r="111" spans="1:10" s="9" customFormat="1">
      <c r="A111" s="1"/>
      <c r="B111" s="148" t="s">
        <v>100</v>
      </c>
      <c r="C111" s="3">
        <f>'10699'!C111+'10866'!C111+'10867'!C111+'10868'!C111+'10869'!C111+'10870'!C111+'13817'!C111+'28849'!C111+'28850'!C111</f>
        <v>176211792.15000001</v>
      </c>
      <c r="D111" s="1"/>
      <c r="E111" s="1"/>
      <c r="H111" s="121"/>
      <c r="I111" s="248"/>
      <c r="J111" s="248"/>
    </row>
    <row r="112" spans="1:10" s="9" customFormat="1">
      <c r="A112" s="1"/>
      <c r="B112" s="148" t="s">
        <v>99</v>
      </c>
      <c r="C112" s="3">
        <f>'10699'!C112+'10866'!C112+'10867'!C112+'10868'!C112+'10869'!C112+'10870'!C112+'13817'!C112+'28849'!C112+'28850'!C112</f>
        <v>97860503.940000013</v>
      </c>
      <c r="D112" s="1"/>
      <c r="E112" s="1"/>
      <c r="H112" s="121"/>
      <c r="I112" s="248"/>
      <c r="J112" s="248"/>
    </row>
    <row r="113" spans="1:13" s="9" customFormat="1">
      <c r="A113" s="1"/>
      <c r="B113" s="148" t="s">
        <v>101</v>
      </c>
      <c r="C113" s="3">
        <f>'10699'!C113+'10866'!C113+'10867'!C113+'10868'!C113+'10869'!C113+'10870'!C113+'13817'!C113+'28849'!C113+'28850'!C113</f>
        <v>15560777.199999999</v>
      </c>
      <c r="D113" s="1"/>
      <c r="E113" s="1"/>
      <c r="H113" s="121"/>
      <c r="I113" s="248"/>
      <c r="J113" s="248"/>
    </row>
    <row r="114" spans="1:13" s="9" customFormat="1">
      <c r="A114" s="1"/>
      <c r="B114" s="148" t="s">
        <v>103</v>
      </c>
      <c r="C114" s="3">
        <f>'10699'!C114+'10866'!C114+'10867'!C114+'10868'!C114+'10869'!C114+'10870'!C114+'13817'!C114+'28849'!C114+'28850'!C114</f>
        <v>183747102.28</v>
      </c>
      <c r="D114" s="1"/>
      <c r="E114" s="1"/>
      <c r="H114" s="121"/>
      <c r="I114" s="248"/>
      <c r="J114" s="248"/>
    </row>
    <row r="115" spans="1:13" s="9" customFormat="1">
      <c r="A115" s="1"/>
      <c r="B115" s="8"/>
      <c r="C115" s="1"/>
      <c r="D115" s="1"/>
      <c r="E115" s="1"/>
      <c r="H115" s="121"/>
      <c r="I115" s="248"/>
      <c r="J115" s="248"/>
    </row>
    <row r="116" spans="1:13" s="9" customFormat="1">
      <c r="A116" s="1"/>
      <c r="B116" s="470" t="s">
        <v>104</v>
      </c>
      <c r="C116" s="471"/>
      <c r="D116" s="471"/>
      <c r="E116" s="471"/>
      <c r="H116" s="121"/>
      <c r="I116" s="248"/>
      <c r="J116" s="248"/>
    </row>
    <row r="117" spans="1:13" s="9" customFormat="1">
      <c r="A117" s="1"/>
      <c r="B117" s="154" t="s">
        <v>2</v>
      </c>
      <c r="C117" s="10" t="s">
        <v>88</v>
      </c>
      <c r="D117" s="1"/>
      <c r="E117" s="1"/>
      <c r="H117" s="121"/>
      <c r="I117" s="248"/>
      <c r="J117" s="248"/>
    </row>
    <row r="118" spans="1:13" s="9" customFormat="1">
      <c r="A118" s="1"/>
      <c r="B118" s="148" t="s">
        <v>235</v>
      </c>
      <c r="C118" s="3">
        <f>'10699'!C118+'10866'!C118+'10867'!C118+'10868'!C118+'10869'!C118+'10870'!C118+'13817'!C118+'28849'!C118+'28850'!C118</f>
        <v>44486981.079999998</v>
      </c>
      <c r="D118" s="1"/>
      <c r="E118" s="1"/>
      <c r="H118" s="121"/>
      <c r="I118" s="248"/>
      <c r="J118" s="248"/>
    </row>
    <row r="119" spans="1:13" s="9" customFormat="1">
      <c r="A119" s="1"/>
      <c r="B119" s="148" t="s">
        <v>236</v>
      </c>
      <c r="C119" s="3">
        <f>'10699'!C119+'10866'!C119+'10867'!C119+'10868'!C119+'10869'!C119+'10870'!C119+'13817'!C119+'28849'!C119+'28850'!C119</f>
        <v>39454119.43</v>
      </c>
      <c r="D119" s="1"/>
      <c r="E119" s="1"/>
      <c r="H119" s="121"/>
      <c r="I119" s="248"/>
      <c r="J119" s="248"/>
    </row>
    <row r="120" spans="1:13" s="9" customFormat="1">
      <c r="A120" s="1"/>
      <c r="B120" s="148" t="s">
        <v>237</v>
      </c>
      <c r="C120" s="3">
        <f>'10699'!C120+'10866'!C120+'10867'!C120+'10868'!C120+'10869'!C120+'10870'!C120+'13817'!C120+'28849'!C120+'28850'!C120</f>
        <v>420804429.97000003</v>
      </c>
      <c r="D120" s="1"/>
      <c r="E120" s="1"/>
      <c r="H120" s="121"/>
      <c r="I120" s="248"/>
      <c r="J120" s="248"/>
    </row>
    <row r="121" spans="1:13" s="9" customFormat="1">
      <c r="A121" s="1"/>
      <c r="B121" s="148" t="s">
        <v>238</v>
      </c>
      <c r="C121" s="3">
        <f>'10699'!C121+'10866'!C121+'10867'!C121+'10868'!C121+'10869'!C121+'10870'!C121+'13817'!C121+'28849'!C121+'28850'!C121</f>
        <v>205000</v>
      </c>
      <c r="D121" s="1"/>
      <c r="E121" s="1"/>
      <c r="H121" s="121"/>
      <c r="I121" s="248"/>
      <c r="J121" s="248"/>
    </row>
    <row r="122" spans="1:13" s="9" customFormat="1">
      <c r="A122" s="1"/>
      <c r="B122" s="148" t="s">
        <v>239</v>
      </c>
      <c r="C122" s="3">
        <f>'10699'!C122+'10866'!C122+'10867'!C122+'10868'!C122+'10869'!C122+'10870'!C122+'13817'!C122+'28849'!C122+'28850'!C122</f>
        <v>15028000</v>
      </c>
      <c r="D122" s="45"/>
      <c r="E122" s="45"/>
      <c r="I122" s="248"/>
      <c r="J122" s="248"/>
      <c r="K122" s="121"/>
      <c r="L122" s="121"/>
      <c r="M122" s="121"/>
    </row>
    <row r="123" spans="1:13" s="9" customFormat="1">
      <c r="A123" s="1"/>
      <c r="B123" s="162" t="s">
        <v>190</v>
      </c>
      <c r="C123" s="5">
        <f>SUM(C118:C122)</f>
        <v>519978530.48000002</v>
      </c>
      <c r="D123" s="1"/>
      <c r="E123" s="1"/>
      <c r="H123" s="121"/>
      <c r="I123" s="248"/>
      <c r="J123" s="248"/>
    </row>
    <row r="124" spans="1:13" s="9" customFormat="1">
      <c r="A124" s="1"/>
      <c r="B124" s="117"/>
      <c r="C124" s="118"/>
      <c r="D124" s="1"/>
      <c r="E124" s="1"/>
      <c r="H124" s="121"/>
      <c r="I124" s="248"/>
      <c r="J124" s="248"/>
    </row>
    <row r="125" spans="1:13" s="9" customFormat="1">
      <c r="A125" s="1"/>
      <c r="B125" s="470" t="s">
        <v>105</v>
      </c>
      <c r="C125" s="471"/>
      <c r="D125" s="471"/>
      <c r="E125" s="471"/>
      <c r="I125" s="248"/>
      <c r="J125" s="248"/>
    </row>
    <row r="126" spans="1:13" s="9" customFormat="1">
      <c r="A126" s="1"/>
      <c r="B126" s="154" t="s">
        <v>2</v>
      </c>
      <c r="C126" s="164" t="s">
        <v>106</v>
      </c>
      <c r="D126" s="45"/>
      <c r="E126" s="45"/>
      <c r="I126" s="248"/>
      <c r="J126" s="248"/>
    </row>
    <row r="127" spans="1:13" s="9" customFormat="1">
      <c r="A127" s="1"/>
      <c r="B127" s="225" t="s">
        <v>161</v>
      </c>
      <c r="C127" s="3">
        <f>'10699'!C127+'10866'!C127+'10867'!C127+'10868'!C127+'10869'!C127+'10870'!C127+'13817'!C127+'28849'!C127+'28850'!C127</f>
        <v>29538000</v>
      </c>
      <c r="D127" s="45"/>
      <c r="E127" s="45"/>
      <c r="I127" s="248"/>
      <c r="J127" s="248"/>
    </row>
    <row r="128" spans="1:13" s="9" customFormat="1">
      <c r="A128" s="1"/>
      <c r="B128" s="225" t="s">
        <v>210</v>
      </c>
      <c r="C128" s="3">
        <f>'10699'!C128+'10866'!C128+'10867'!C128+'10868'!C128+'10869'!C128+'10870'!C128+'13817'!C128+'28849'!C128+'28850'!C128</f>
        <v>75228570.739999995</v>
      </c>
      <c r="D128" s="45"/>
      <c r="E128" s="45"/>
      <c r="I128" s="248"/>
      <c r="J128" s="248"/>
    </row>
    <row r="129" spans="1:10" s="9" customFormat="1">
      <c r="A129" s="1"/>
      <c r="B129" s="226" t="s">
        <v>187</v>
      </c>
      <c r="C129" s="3">
        <f>'10699'!C129+'10866'!C129+'10867'!C129+'10868'!C129+'10869'!C129+'10870'!C129+'13817'!C129+'28849'!C129+'28850'!C129</f>
        <v>17750204.060000002</v>
      </c>
      <c r="D129" s="45"/>
      <c r="E129" s="45"/>
      <c r="I129" s="248"/>
      <c r="J129" s="248"/>
    </row>
    <row r="130" spans="1:10" s="9" customFormat="1">
      <c r="A130" s="1"/>
      <c r="B130" s="226" t="s">
        <v>211</v>
      </c>
      <c r="C130" s="3">
        <f>'10699'!C130+'10866'!C130+'10867'!C130+'10868'!C130+'10869'!C130+'10870'!C130+'13817'!C130+'28849'!C130+'28850'!C130</f>
        <v>4376692.05</v>
      </c>
      <c r="D130" s="45"/>
      <c r="E130" s="45"/>
      <c r="I130" s="248"/>
      <c r="J130" s="248"/>
    </row>
    <row r="131" spans="1:10" s="9" customFormat="1">
      <c r="A131" s="1"/>
      <c r="B131" s="226" t="s">
        <v>212</v>
      </c>
      <c r="C131" s="3">
        <f>'10699'!C131+'10866'!C131+'10867'!C131+'10868'!C131+'10869'!C131+'10870'!C131+'13817'!C131+'28849'!C131+'28850'!C131</f>
        <v>555075.39</v>
      </c>
      <c r="D131" s="45"/>
      <c r="E131" s="45"/>
      <c r="I131" s="248"/>
      <c r="J131" s="248"/>
    </row>
    <row r="132" spans="1:10" s="9" customFormat="1">
      <c r="A132" s="1"/>
      <c r="B132" s="226" t="s">
        <v>86</v>
      </c>
      <c r="C132" s="3">
        <f>'10699'!C132+'10866'!C132+'10867'!C132+'10868'!C132+'10869'!C132+'10870'!C132+'13817'!C132+'28849'!C132+'28850'!C132</f>
        <v>373996.05</v>
      </c>
      <c r="D132" s="45"/>
      <c r="E132" s="45"/>
      <c r="I132" s="248"/>
      <c r="J132" s="248"/>
    </row>
    <row r="133" spans="1:10" s="9" customFormat="1">
      <c r="A133" s="1"/>
      <c r="B133" s="226" t="s">
        <v>213</v>
      </c>
      <c r="C133" s="3">
        <f>'10699'!C133+'10866'!C133+'10867'!C133+'10868'!C133+'10869'!C133+'10870'!C133+'13817'!C133+'28849'!C133+'28850'!C133</f>
        <v>10146300</v>
      </c>
      <c r="D133" s="45"/>
      <c r="E133" s="45"/>
      <c r="I133" s="248"/>
      <c r="J133" s="248"/>
    </row>
    <row r="134" spans="1:10" s="9" customFormat="1">
      <c r="A134" s="1"/>
      <c r="B134" s="165" t="s">
        <v>191</v>
      </c>
      <c r="C134" s="166">
        <f>SUM(F132)</f>
        <v>0</v>
      </c>
      <c r="D134" s="45"/>
      <c r="E134" s="45"/>
      <c r="I134" s="248"/>
      <c r="J134" s="248"/>
    </row>
    <row r="135" spans="1:10" s="9" customFormat="1">
      <c r="A135" s="1"/>
      <c r="B135" s="8"/>
      <c r="C135" s="1"/>
      <c r="D135" s="1"/>
      <c r="E135" s="1"/>
      <c r="H135" s="121"/>
      <c r="I135" s="248"/>
      <c r="J135" s="248"/>
    </row>
    <row r="136" spans="1:10" s="9" customFormat="1">
      <c r="A136" s="1"/>
      <c r="B136" s="8"/>
      <c r="C136" s="1"/>
      <c r="D136" s="1"/>
      <c r="E136" s="1"/>
      <c r="H136" s="121"/>
      <c r="I136" s="248"/>
      <c r="J136" s="248"/>
    </row>
    <row r="137" spans="1:10" s="9" customFormat="1">
      <c r="A137" s="1"/>
      <c r="B137" s="8"/>
      <c r="C137" s="1"/>
      <c r="D137" s="1"/>
      <c r="E137" s="1"/>
      <c r="H137" s="121"/>
      <c r="I137" s="248"/>
      <c r="J137" s="248"/>
    </row>
    <row r="138" spans="1:10" s="9" customFormat="1">
      <c r="A138" s="1"/>
      <c r="B138" s="299" t="s">
        <v>295</v>
      </c>
      <c r="C138" s="467" t="s">
        <v>296</v>
      </c>
      <c r="D138" s="467"/>
      <c r="E138" s="467"/>
      <c r="H138" s="121"/>
      <c r="I138" s="248"/>
      <c r="J138" s="248"/>
    </row>
    <row r="139" spans="1:10">
      <c r="B139" s="114" t="s">
        <v>158</v>
      </c>
      <c r="C139" s="502" t="s">
        <v>159</v>
      </c>
      <c r="D139" s="502"/>
      <c r="E139" s="502"/>
      <c r="F139" s="101"/>
      <c r="G139" s="505"/>
      <c r="H139" s="505"/>
      <c r="I139" s="505"/>
      <c r="J139" s="505"/>
    </row>
    <row r="140" spans="1:10">
      <c r="B140" s="113" t="s">
        <v>108</v>
      </c>
      <c r="C140" s="501" t="s">
        <v>109</v>
      </c>
      <c r="D140" s="501"/>
      <c r="E140" s="501"/>
      <c r="F140" s="101"/>
      <c r="G140" s="102"/>
      <c r="H140" s="141"/>
      <c r="I140" s="292"/>
      <c r="J140" s="292"/>
    </row>
    <row r="141" spans="1:10">
      <c r="B141" s="113" t="s">
        <v>111</v>
      </c>
      <c r="C141" s="501" t="s">
        <v>112</v>
      </c>
      <c r="D141" s="501"/>
      <c r="E141" s="501"/>
      <c r="F141" s="103"/>
      <c r="G141" s="506"/>
      <c r="H141" s="506"/>
      <c r="I141" s="506"/>
      <c r="J141" s="506"/>
    </row>
    <row r="142" spans="1:10">
      <c r="B142" s="504"/>
      <c r="C142" s="504"/>
      <c r="D142" s="504"/>
      <c r="E142" s="504"/>
      <c r="F142" s="101"/>
      <c r="G142" s="503"/>
      <c r="H142" s="503"/>
      <c r="I142" s="503"/>
      <c r="J142" s="503"/>
    </row>
    <row r="143" spans="1:10">
      <c r="B143" s="504"/>
      <c r="C143" s="504"/>
      <c r="D143" s="504"/>
      <c r="E143" s="504"/>
      <c r="F143" s="101"/>
      <c r="G143" s="503"/>
      <c r="H143" s="503"/>
      <c r="I143" s="503"/>
      <c r="J143" s="503"/>
    </row>
  </sheetData>
  <mergeCells count="28">
    <mergeCell ref="B65:E65"/>
    <mergeCell ref="B73:E73"/>
    <mergeCell ref="B6:B9"/>
    <mergeCell ref="A10:J10"/>
    <mergeCell ref="A26:J26"/>
    <mergeCell ref="A45:J45"/>
    <mergeCell ref="A56:C56"/>
    <mergeCell ref="B1:E1"/>
    <mergeCell ref="B2:E2"/>
    <mergeCell ref="B3:E3"/>
    <mergeCell ref="B4:D4"/>
    <mergeCell ref="B5:E5"/>
    <mergeCell ref="B90:E90"/>
    <mergeCell ref="B92:C92"/>
    <mergeCell ref="C138:E138"/>
    <mergeCell ref="C139:E139"/>
    <mergeCell ref="B142:E142"/>
    <mergeCell ref="B125:E125"/>
    <mergeCell ref="B106:C106"/>
    <mergeCell ref="B116:E116"/>
    <mergeCell ref="B104:E104"/>
    <mergeCell ref="G142:J142"/>
    <mergeCell ref="B143:E143"/>
    <mergeCell ref="G143:J143"/>
    <mergeCell ref="G139:J139"/>
    <mergeCell ref="G141:J141"/>
    <mergeCell ref="C140:E140"/>
    <mergeCell ref="C141:E141"/>
  </mergeCells>
  <phoneticPr fontId="85" type="noConversion"/>
  <pageMargins left="0.17" right="0.28000000000000003" top="0.38" bottom="0.36" header="0.22" footer="0.17"/>
  <pageSetup paperSize="5" scale="75" orientation="landscape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C807"/>
  <sheetViews>
    <sheetView zoomScaleNormal="100" workbookViewId="0">
      <pane xSplit="8" ySplit="5" topLeftCell="BZ252" activePane="bottomRight" state="frozen"/>
      <selection pane="topRight" activeCell="I1" sqref="I1"/>
      <selection pane="bottomLeft" activeCell="A6" sqref="A6"/>
      <selection pane="bottomRight" activeCell="CB255" sqref="CB255:CB261"/>
    </sheetView>
  </sheetViews>
  <sheetFormatPr defaultRowHeight="19.5"/>
  <cols>
    <col min="1" max="1" width="7.5" style="300" customWidth="1"/>
    <col min="2" max="2" width="8.875" style="440" bestFit="1" customWidth="1"/>
    <col min="3" max="3" width="20.125" style="441" customWidth="1"/>
    <col min="4" max="4" width="14.375" style="310" hidden="1" customWidth="1"/>
    <col min="5" max="5" width="28.375" style="302" hidden="1" customWidth="1"/>
    <col min="6" max="6" width="15.25" style="436" customWidth="1"/>
    <col min="7" max="7" width="72.375" style="437" customWidth="1"/>
    <col min="8" max="8" width="18.375" style="442" customWidth="1"/>
    <col min="9" max="9" width="17.625" style="442" customWidth="1"/>
    <col min="10" max="10" width="17.875" style="442" customWidth="1"/>
    <col min="11" max="11" width="17.625" style="442" customWidth="1"/>
    <col min="12" max="12" width="19.125" style="442" customWidth="1"/>
    <col min="13" max="13" width="17.375" style="442" customWidth="1"/>
    <col min="14" max="25" width="19.375" style="442" customWidth="1"/>
    <col min="26" max="26" width="25.25" style="442" customWidth="1"/>
    <col min="27" max="27" width="25.75" style="442" customWidth="1"/>
    <col min="28" max="28" width="24.25" style="442" customWidth="1"/>
    <col min="29" max="29" width="24" style="442" customWidth="1"/>
    <col min="30" max="34" width="23" style="442" customWidth="1"/>
    <col min="35" max="35" width="21.5" style="442" customWidth="1"/>
    <col min="36" max="40" width="18.875" style="442" customWidth="1"/>
    <col min="41" max="41" width="20.125" style="442" customWidth="1"/>
    <col min="42" max="42" width="19.75" style="442" customWidth="1"/>
    <col min="43" max="46" width="18.875" style="442" customWidth="1"/>
    <col min="47" max="47" width="19.125" style="442" customWidth="1"/>
    <col min="48" max="53" width="16.125" style="442" customWidth="1"/>
    <col min="54" max="54" width="29" style="442" customWidth="1"/>
    <col min="55" max="55" width="21.875" style="442" customWidth="1"/>
    <col min="56" max="56" width="20.375" style="442" customWidth="1"/>
    <col min="57" max="57" width="21.875" style="442" customWidth="1"/>
    <col min="58" max="58" width="22.5" style="442" customWidth="1"/>
    <col min="59" max="64" width="19.375" style="442" customWidth="1"/>
    <col min="65" max="65" width="19.25" style="442" customWidth="1"/>
    <col min="66" max="66" width="16.75" style="442" customWidth="1"/>
    <col min="67" max="71" width="16" style="442" customWidth="1"/>
    <col min="72" max="72" width="27.625" style="442" customWidth="1"/>
    <col min="73" max="73" width="22.375" style="442" customWidth="1"/>
    <col min="74" max="74" width="22" style="442" customWidth="1"/>
    <col min="75" max="75" width="22.25" style="442" customWidth="1"/>
    <col min="76" max="76" width="21.5" style="442" customWidth="1"/>
    <col min="77" max="77" width="24.125" style="442" customWidth="1"/>
    <col min="78" max="79" width="22.875" style="442" customWidth="1"/>
    <col min="80" max="80" width="22.125" style="442" customWidth="1"/>
    <col min="81" max="81" width="22.625" style="443" customWidth="1"/>
    <col min="82" max="16384" width="9" style="302"/>
  </cols>
  <sheetData>
    <row r="1" spans="1:81">
      <c r="B1" s="547" t="s">
        <v>1878</v>
      </c>
      <c r="C1" s="547"/>
      <c r="D1" s="547"/>
      <c r="E1" s="547"/>
      <c r="F1" s="547"/>
      <c r="G1" s="547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1"/>
      <c r="AC1" s="301"/>
      <c r="AD1" s="301"/>
      <c r="AE1" s="301"/>
      <c r="AF1" s="301"/>
      <c r="AG1" s="301"/>
      <c r="AH1" s="301"/>
      <c r="AI1" s="301"/>
      <c r="AJ1" s="301"/>
      <c r="AK1" s="301"/>
      <c r="AL1" s="301"/>
      <c r="AM1" s="301"/>
      <c r="AN1" s="301"/>
      <c r="AO1" s="301"/>
      <c r="AP1" s="301"/>
      <c r="AQ1" s="301"/>
      <c r="AR1" s="301"/>
      <c r="AS1" s="301"/>
      <c r="AT1" s="301"/>
      <c r="AU1" s="301"/>
      <c r="AV1" s="301"/>
      <c r="AW1" s="301"/>
      <c r="AX1" s="301"/>
      <c r="AY1" s="301"/>
      <c r="AZ1" s="301"/>
      <c r="BA1" s="301"/>
      <c r="BB1" s="301"/>
      <c r="BC1" s="301"/>
      <c r="BD1" s="301"/>
      <c r="BE1" s="301"/>
      <c r="BF1" s="301"/>
      <c r="BG1" s="301"/>
      <c r="BH1" s="301"/>
      <c r="BI1" s="301"/>
      <c r="BJ1" s="301"/>
      <c r="BK1" s="301"/>
      <c r="BL1" s="301"/>
      <c r="BM1" s="301"/>
      <c r="BN1" s="301"/>
      <c r="BO1" s="301"/>
      <c r="BP1" s="301"/>
      <c r="BQ1" s="301"/>
      <c r="BR1" s="301"/>
      <c r="BS1" s="301"/>
      <c r="BT1" s="301"/>
      <c r="BU1" s="301"/>
      <c r="BV1" s="301"/>
      <c r="BW1" s="301"/>
      <c r="BX1" s="301"/>
      <c r="BY1" s="301"/>
      <c r="BZ1" s="301"/>
      <c r="CA1" s="301"/>
      <c r="CB1" s="301"/>
      <c r="CC1" s="301"/>
    </row>
    <row r="2" spans="1:81">
      <c r="B2" s="548" t="s">
        <v>1879</v>
      </c>
      <c r="C2" s="548"/>
      <c r="D2" s="548"/>
      <c r="E2" s="548"/>
      <c r="F2" s="548"/>
      <c r="G2" s="548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4"/>
    </row>
    <row r="3" spans="1:81" s="310" customFormat="1">
      <c r="A3" s="305" t="s">
        <v>121</v>
      </c>
      <c r="B3" s="306" t="s">
        <v>298</v>
      </c>
      <c r="C3" s="307" t="s">
        <v>299</v>
      </c>
      <c r="D3" s="307" t="s">
        <v>300</v>
      </c>
      <c r="E3" s="307" t="s">
        <v>301</v>
      </c>
      <c r="F3" s="307" t="s">
        <v>302</v>
      </c>
      <c r="G3" s="308" t="s">
        <v>303</v>
      </c>
      <c r="H3" s="549" t="s">
        <v>304</v>
      </c>
      <c r="I3" s="549"/>
      <c r="J3" s="549"/>
      <c r="K3" s="549"/>
      <c r="L3" s="549"/>
      <c r="M3" s="549"/>
      <c r="N3" s="550" t="s">
        <v>305</v>
      </c>
      <c r="O3" s="550"/>
      <c r="P3" s="550"/>
      <c r="Q3" s="550"/>
      <c r="R3" s="550"/>
      <c r="S3" s="550"/>
      <c r="T3" s="550"/>
      <c r="U3" s="550"/>
      <c r="V3" s="550"/>
      <c r="W3" s="550"/>
      <c r="X3" s="550"/>
      <c r="Y3" s="550"/>
      <c r="Z3" s="551" t="s">
        <v>306</v>
      </c>
      <c r="AA3" s="551"/>
      <c r="AB3" s="551"/>
      <c r="AC3" s="551"/>
      <c r="AD3" s="551"/>
      <c r="AE3" s="551"/>
      <c r="AF3" s="551"/>
      <c r="AG3" s="551"/>
      <c r="AH3" s="551"/>
      <c r="AI3" s="552" t="s">
        <v>307</v>
      </c>
      <c r="AJ3" s="552"/>
      <c r="AK3" s="552"/>
      <c r="AL3" s="552"/>
      <c r="AM3" s="552"/>
      <c r="AN3" s="552"/>
      <c r="AO3" s="552"/>
      <c r="AP3" s="552"/>
      <c r="AQ3" s="552"/>
      <c r="AR3" s="552"/>
      <c r="AS3" s="552"/>
      <c r="AT3" s="552"/>
      <c r="AU3" s="541" t="s">
        <v>308</v>
      </c>
      <c r="AV3" s="541"/>
      <c r="AW3" s="541"/>
      <c r="AX3" s="541"/>
      <c r="AY3" s="541"/>
      <c r="AZ3" s="541"/>
      <c r="BA3" s="541"/>
      <c r="BB3" s="542" t="s">
        <v>309</v>
      </c>
      <c r="BC3" s="542"/>
      <c r="BD3" s="542"/>
      <c r="BE3" s="542"/>
      <c r="BF3" s="542"/>
      <c r="BG3" s="542"/>
      <c r="BH3" s="542"/>
      <c r="BI3" s="542"/>
      <c r="BJ3" s="542"/>
      <c r="BK3" s="542"/>
      <c r="BL3" s="542"/>
      <c r="BM3" s="543" t="s">
        <v>310</v>
      </c>
      <c r="BN3" s="543"/>
      <c r="BO3" s="543"/>
      <c r="BP3" s="543"/>
      <c r="BQ3" s="543"/>
      <c r="BR3" s="543"/>
      <c r="BS3" s="543"/>
      <c r="BT3" s="544" t="s">
        <v>142</v>
      </c>
      <c r="BU3" s="544"/>
      <c r="BV3" s="544"/>
      <c r="BW3" s="544"/>
      <c r="BX3" s="544"/>
      <c r="BY3" s="544"/>
      <c r="BZ3" s="544"/>
      <c r="CA3" s="544"/>
      <c r="CB3" s="544"/>
      <c r="CC3" s="309" t="s">
        <v>311</v>
      </c>
    </row>
    <row r="4" spans="1:81" s="323" customFormat="1" ht="24.75" customHeight="1">
      <c r="A4" s="311" t="s">
        <v>312</v>
      </c>
      <c r="B4" s="312" t="s">
        <v>313</v>
      </c>
      <c r="C4" s="313"/>
      <c r="D4" s="313"/>
      <c r="E4" s="313"/>
      <c r="F4" s="313"/>
      <c r="G4" s="314"/>
      <c r="H4" s="315" t="s">
        <v>314</v>
      </c>
      <c r="I4" s="315" t="s">
        <v>315</v>
      </c>
      <c r="J4" s="315" t="s">
        <v>316</v>
      </c>
      <c r="K4" s="315" t="s">
        <v>317</v>
      </c>
      <c r="L4" s="315" t="s">
        <v>318</v>
      </c>
      <c r="M4" s="315" t="s">
        <v>319</v>
      </c>
      <c r="N4" s="316" t="s">
        <v>320</v>
      </c>
      <c r="O4" s="316" t="s">
        <v>321</v>
      </c>
      <c r="P4" s="316" t="s">
        <v>322</v>
      </c>
      <c r="Q4" s="316" t="s">
        <v>323</v>
      </c>
      <c r="R4" s="316" t="s">
        <v>324</v>
      </c>
      <c r="S4" s="316" t="s">
        <v>325</v>
      </c>
      <c r="T4" s="316" t="s">
        <v>326</v>
      </c>
      <c r="U4" s="316" t="s">
        <v>327</v>
      </c>
      <c r="V4" s="316" t="s">
        <v>328</v>
      </c>
      <c r="W4" s="316" t="s">
        <v>329</v>
      </c>
      <c r="X4" s="316" t="s">
        <v>330</v>
      </c>
      <c r="Y4" s="316" t="s">
        <v>331</v>
      </c>
      <c r="Z4" s="317" t="s">
        <v>332</v>
      </c>
      <c r="AA4" s="317" t="s">
        <v>333</v>
      </c>
      <c r="AB4" s="317" t="s">
        <v>334</v>
      </c>
      <c r="AC4" s="317" t="s">
        <v>335</v>
      </c>
      <c r="AD4" s="317" t="s">
        <v>336</v>
      </c>
      <c r="AE4" s="317" t="s">
        <v>337</v>
      </c>
      <c r="AF4" s="317" t="s">
        <v>338</v>
      </c>
      <c r="AG4" s="317" t="s">
        <v>339</v>
      </c>
      <c r="AH4" s="317" t="s">
        <v>340</v>
      </c>
      <c r="AI4" s="318" t="s">
        <v>341</v>
      </c>
      <c r="AJ4" s="318" t="s">
        <v>342</v>
      </c>
      <c r="AK4" s="318" t="s">
        <v>343</v>
      </c>
      <c r="AL4" s="318" t="s">
        <v>344</v>
      </c>
      <c r="AM4" s="318" t="s">
        <v>345</v>
      </c>
      <c r="AN4" s="318" t="s">
        <v>346</v>
      </c>
      <c r="AO4" s="318" t="s">
        <v>347</v>
      </c>
      <c r="AP4" s="318" t="s">
        <v>348</v>
      </c>
      <c r="AQ4" s="318" t="s">
        <v>349</v>
      </c>
      <c r="AR4" s="318" t="s">
        <v>350</v>
      </c>
      <c r="AS4" s="318" t="s">
        <v>351</v>
      </c>
      <c r="AT4" s="318" t="s">
        <v>352</v>
      </c>
      <c r="AU4" s="319" t="s">
        <v>353</v>
      </c>
      <c r="AV4" s="319" t="s">
        <v>354</v>
      </c>
      <c r="AW4" s="319" t="s">
        <v>355</v>
      </c>
      <c r="AX4" s="319" t="s">
        <v>356</v>
      </c>
      <c r="AY4" s="319" t="s">
        <v>357</v>
      </c>
      <c r="AZ4" s="319" t="s">
        <v>358</v>
      </c>
      <c r="BA4" s="319" t="s">
        <v>359</v>
      </c>
      <c r="BB4" s="320" t="s">
        <v>360</v>
      </c>
      <c r="BC4" s="320" t="s">
        <v>361</v>
      </c>
      <c r="BD4" s="320" t="s">
        <v>362</v>
      </c>
      <c r="BE4" s="320" t="s">
        <v>363</v>
      </c>
      <c r="BF4" s="320" t="s">
        <v>364</v>
      </c>
      <c r="BG4" s="320" t="s">
        <v>365</v>
      </c>
      <c r="BH4" s="320" t="s">
        <v>366</v>
      </c>
      <c r="BI4" s="320" t="s">
        <v>367</v>
      </c>
      <c r="BJ4" s="320" t="s">
        <v>368</v>
      </c>
      <c r="BK4" s="320" t="s">
        <v>369</v>
      </c>
      <c r="BL4" s="320" t="s">
        <v>370</v>
      </c>
      <c r="BM4" s="321" t="s">
        <v>371</v>
      </c>
      <c r="BN4" s="321" t="s">
        <v>372</v>
      </c>
      <c r="BO4" s="321" t="s">
        <v>373</v>
      </c>
      <c r="BP4" s="321" t="s">
        <v>374</v>
      </c>
      <c r="BQ4" s="321" t="s">
        <v>375</v>
      </c>
      <c r="BR4" s="321" t="s">
        <v>376</v>
      </c>
      <c r="BS4" s="321" t="s">
        <v>377</v>
      </c>
      <c r="BT4" s="322" t="s">
        <v>378</v>
      </c>
      <c r="BU4" s="322" t="s">
        <v>379</v>
      </c>
      <c r="BV4" s="322" t="s">
        <v>380</v>
      </c>
      <c r="BW4" s="322" t="s">
        <v>381</v>
      </c>
      <c r="BX4" s="322" t="s">
        <v>382</v>
      </c>
      <c r="BY4" s="322" t="s">
        <v>383</v>
      </c>
      <c r="BZ4" s="322" t="s">
        <v>384</v>
      </c>
      <c r="CA4" s="322" t="s">
        <v>184</v>
      </c>
      <c r="CB4" s="322" t="s">
        <v>185</v>
      </c>
      <c r="CC4" s="545" t="s">
        <v>306</v>
      </c>
    </row>
    <row r="5" spans="1:81" s="328" customFormat="1">
      <c r="A5" s="324"/>
      <c r="B5" s="325" t="s">
        <v>385</v>
      </c>
      <c r="C5" s="326" t="s">
        <v>386</v>
      </c>
      <c r="D5" s="326" t="s">
        <v>387</v>
      </c>
      <c r="E5" s="326" t="s">
        <v>388</v>
      </c>
      <c r="F5" s="326" t="s">
        <v>389</v>
      </c>
      <c r="G5" s="327" t="s">
        <v>390</v>
      </c>
      <c r="H5" s="449" t="s">
        <v>391</v>
      </c>
      <c r="I5" s="449" t="s">
        <v>392</v>
      </c>
      <c r="J5" s="449" t="s">
        <v>393</v>
      </c>
      <c r="K5" s="449" t="s">
        <v>394</v>
      </c>
      <c r="L5" s="449" t="s">
        <v>395</v>
      </c>
      <c r="M5" s="449" t="s">
        <v>396</v>
      </c>
      <c r="N5" s="450" t="s">
        <v>397</v>
      </c>
      <c r="O5" s="450" t="s">
        <v>398</v>
      </c>
      <c r="P5" s="450" t="s">
        <v>399</v>
      </c>
      <c r="Q5" s="450" t="s">
        <v>400</v>
      </c>
      <c r="R5" s="450" t="s">
        <v>401</v>
      </c>
      <c r="S5" s="450" t="s">
        <v>402</v>
      </c>
      <c r="T5" s="450" t="s">
        <v>403</v>
      </c>
      <c r="U5" s="450" t="s">
        <v>404</v>
      </c>
      <c r="V5" s="450" t="s">
        <v>405</v>
      </c>
      <c r="W5" s="450" t="s">
        <v>406</v>
      </c>
      <c r="X5" s="450" t="s">
        <v>407</v>
      </c>
      <c r="Y5" s="450" t="s">
        <v>408</v>
      </c>
      <c r="Z5" s="451" t="s">
        <v>409</v>
      </c>
      <c r="AA5" s="451" t="s">
        <v>410</v>
      </c>
      <c r="AB5" s="451" t="s">
        <v>411</v>
      </c>
      <c r="AC5" s="451" t="s">
        <v>412</v>
      </c>
      <c r="AD5" s="451" t="s">
        <v>413</v>
      </c>
      <c r="AE5" s="451">
        <v>10831</v>
      </c>
      <c r="AF5" s="451" t="s">
        <v>414</v>
      </c>
      <c r="AG5" s="451" t="s">
        <v>415</v>
      </c>
      <c r="AH5" s="451" t="s">
        <v>416</v>
      </c>
      <c r="AI5" s="452" t="s">
        <v>417</v>
      </c>
      <c r="AJ5" s="452" t="s">
        <v>418</v>
      </c>
      <c r="AK5" s="452" t="s">
        <v>419</v>
      </c>
      <c r="AL5" s="452" t="s">
        <v>420</v>
      </c>
      <c r="AM5" s="452" t="s">
        <v>421</v>
      </c>
      <c r="AN5" s="452" t="s">
        <v>422</v>
      </c>
      <c r="AO5" s="452" t="s">
        <v>423</v>
      </c>
      <c r="AP5" s="452" t="s">
        <v>424</v>
      </c>
      <c r="AQ5" s="452" t="s">
        <v>425</v>
      </c>
      <c r="AR5" s="452" t="s">
        <v>426</v>
      </c>
      <c r="AS5" s="452" t="s">
        <v>427</v>
      </c>
      <c r="AT5" s="452" t="s">
        <v>428</v>
      </c>
      <c r="AU5" s="445" t="s">
        <v>429</v>
      </c>
      <c r="AV5" s="445" t="s">
        <v>430</v>
      </c>
      <c r="AW5" s="445" t="s">
        <v>431</v>
      </c>
      <c r="AX5" s="445" t="s">
        <v>432</v>
      </c>
      <c r="AY5" s="445" t="s">
        <v>433</v>
      </c>
      <c r="AZ5" s="445" t="s">
        <v>434</v>
      </c>
      <c r="BA5" s="445" t="s">
        <v>435</v>
      </c>
      <c r="BB5" s="446" t="s">
        <v>436</v>
      </c>
      <c r="BC5" s="446" t="s">
        <v>437</v>
      </c>
      <c r="BD5" s="446" t="s">
        <v>438</v>
      </c>
      <c r="BE5" s="446" t="s">
        <v>439</v>
      </c>
      <c r="BF5" s="446" t="s">
        <v>440</v>
      </c>
      <c r="BG5" s="446" t="s">
        <v>441</v>
      </c>
      <c r="BH5" s="446" t="s">
        <v>442</v>
      </c>
      <c r="BI5" s="446" t="s">
        <v>443</v>
      </c>
      <c r="BJ5" s="446" t="s">
        <v>444</v>
      </c>
      <c r="BK5" s="446" t="s">
        <v>445</v>
      </c>
      <c r="BL5" s="446" t="s">
        <v>446</v>
      </c>
      <c r="BM5" s="447" t="s">
        <v>447</v>
      </c>
      <c r="BN5" s="447" t="s">
        <v>448</v>
      </c>
      <c r="BO5" s="447" t="s">
        <v>449</v>
      </c>
      <c r="BP5" s="447" t="s">
        <v>450</v>
      </c>
      <c r="BQ5" s="447" t="s">
        <v>451</v>
      </c>
      <c r="BR5" s="447" t="s">
        <v>452</v>
      </c>
      <c r="BS5" s="447" t="s">
        <v>453</v>
      </c>
      <c r="BT5" s="448" t="s">
        <v>454</v>
      </c>
      <c r="BU5" s="448" t="s">
        <v>455</v>
      </c>
      <c r="BV5" s="448" t="s">
        <v>456</v>
      </c>
      <c r="BW5" s="448" t="s">
        <v>457</v>
      </c>
      <c r="BX5" s="448" t="s">
        <v>458</v>
      </c>
      <c r="BY5" s="448" t="s">
        <v>459</v>
      </c>
      <c r="BZ5" s="448" t="s">
        <v>460</v>
      </c>
      <c r="CA5" s="448" t="s">
        <v>461</v>
      </c>
      <c r="CB5" s="448" t="s">
        <v>462</v>
      </c>
      <c r="CC5" s="546"/>
    </row>
    <row r="6" spans="1:81" s="328" customFormat="1" ht="25.5" customHeight="1">
      <c r="A6" s="329" t="s">
        <v>463</v>
      </c>
      <c r="B6" s="330" t="s">
        <v>6</v>
      </c>
      <c r="C6" s="331" t="s">
        <v>7</v>
      </c>
      <c r="D6" s="332">
        <v>41010</v>
      </c>
      <c r="E6" s="331" t="s">
        <v>464</v>
      </c>
      <c r="F6" s="333" t="s">
        <v>465</v>
      </c>
      <c r="G6" s="334" t="s">
        <v>466</v>
      </c>
      <c r="H6" s="453">
        <v>361366628.95999998</v>
      </c>
      <c r="I6" s="453">
        <v>50457989.350000001</v>
      </c>
      <c r="J6" s="453">
        <v>98347931.939999998</v>
      </c>
      <c r="K6" s="453">
        <v>46674407</v>
      </c>
      <c r="L6" s="453">
        <v>42310703</v>
      </c>
      <c r="M6" s="453">
        <v>21466674.129999999</v>
      </c>
      <c r="N6" s="453">
        <v>237933293.97</v>
      </c>
      <c r="O6" s="453">
        <v>54571775.549999997</v>
      </c>
      <c r="P6" s="453">
        <v>13077669</v>
      </c>
      <c r="Q6" s="453">
        <v>116696373.42</v>
      </c>
      <c r="R6" s="453">
        <v>12315486.6</v>
      </c>
      <c r="S6" s="453">
        <v>44985189.840000004</v>
      </c>
      <c r="T6" s="453">
        <v>101755379.5</v>
      </c>
      <c r="U6" s="453">
        <v>76643959.569999993</v>
      </c>
      <c r="V6" s="453">
        <v>5594427</v>
      </c>
      <c r="W6" s="453">
        <v>52183984.310000002</v>
      </c>
      <c r="X6" s="453">
        <v>36480136.5</v>
      </c>
      <c r="Y6" s="453">
        <v>18570578.75</v>
      </c>
      <c r="Z6" s="453">
        <v>170230025.09999999</v>
      </c>
      <c r="AA6" s="453">
        <v>43331210</v>
      </c>
      <c r="AB6" s="453">
        <v>38714038.039999999</v>
      </c>
      <c r="AC6" s="453">
        <v>92599619.230000004</v>
      </c>
      <c r="AD6" s="453">
        <v>22899224.550000001</v>
      </c>
      <c r="AE6" s="453">
        <v>39817152.619999997</v>
      </c>
      <c r="AF6" s="453">
        <v>34613666.600000001</v>
      </c>
      <c r="AG6" s="453">
        <v>17114478.5</v>
      </c>
      <c r="AH6" s="453">
        <v>20755264</v>
      </c>
      <c r="AI6" s="453">
        <v>15222728.310000001</v>
      </c>
      <c r="AJ6" s="453">
        <v>29134135.75</v>
      </c>
      <c r="AK6" s="453">
        <v>22594614.5</v>
      </c>
      <c r="AL6" s="453">
        <v>16958827</v>
      </c>
      <c r="AM6" s="453">
        <v>14922895</v>
      </c>
      <c r="AN6" s="453">
        <v>28223617.329999998</v>
      </c>
      <c r="AO6" s="453">
        <v>17638621</v>
      </c>
      <c r="AP6" s="453">
        <v>23040531</v>
      </c>
      <c r="AQ6" s="453">
        <v>29766328.5</v>
      </c>
      <c r="AR6" s="453">
        <v>23279005</v>
      </c>
      <c r="AS6" s="453">
        <v>28706366.850000001</v>
      </c>
      <c r="AT6" s="453">
        <v>24361099</v>
      </c>
      <c r="AU6" s="453">
        <v>88038876.75</v>
      </c>
      <c r="AV6" s="453">
        <v>15772088</v>
      </c>
      <c r="AW6" s="453">
        <v>21932547</v>
      </c>
      <c r="AX6" s="453">
        <v>29436181</v>
      </c>
      <c r="AY6" s="453">
        <v>17035022.5</v>
      </c>
      <c r="AZ6" s="453">
        <v>1507156</v>
      </c>
      <c r="BA6" s="453">
        <v>6008449</v>
      </c>
      <c r="BB6" s="453">
        <v>109322328</v>
      </c>
      <c r="BC6" s="453">
        <v>40765418.780000001</v>
      </c>
      <c r="BD6" s="453">
        <v>27617593.5</v>
      </c>
      <c r="BE6" s="453">
        <v>99922961.049999997</v>
      </c>
      <c r="BF6" s="453">
        <v>51450392.75</v>
      </c>
      <c r="BG6" s="453">
        <v>26306562</v>
      </c>
      <c r="BH6" s="453">
        <v>50350254.5</v>
      </c>
      <c r="BI6" s="453">
        <v>34522632.009999998</v>
      </c>
      <c r="BJ6" s="453">
        <v>27150676.649999999</v>
      </c>
      <c r="BK6" s="453">
        <v>10364865.1</v>
      </c>
      <c r="BL6" s="453">
        <v>8167527</v>
      </c>
      <c r="BM6" s="453">
        <v>121007639.91</v>
      </c>
      <c r="BN6" s="453">
        <v>95499823.299999997</v>
      </c>
      <c r="BO6" s="453">
        <v>28426675</v>
      </c>
      <c r="BP6" s="453">
        <v>26108043</v>
      </c>
      <c r="BQ6" s="453">
        <v>27169364.030000001</v>
      </c>
      <c r="BR6" s="453">
        <v>30630473</v>
      </c>
      <c r="BS6" s="453">
        <v>14148985.75</v>
      </c>
      <c r="BT6" s="453">
        <v>90220127</v>
      </c>
      <c r="BU6" s="453">
        <v>28179147.25</v>
      </c>
      <c r="BV6" s="453">
        <v>28777047</v>
      </c>
      <c r="BW6" s="453">
        <v>40764656.909999996</v>
      </c>
      <c r="BX6" s="453">
        <v>61774447.840000004</v>
      </c>
      <c r="BY6" s="453">
        <v>100418369</v>
      </c>
      <c r="BZ6" s="453">
        <v>28165415</v>
      </c>
      <c r="CA6" s="453">
        <v>18890100.75</v>
      </c>
      <c r="CB6" s="453">
        <v>19702836.98</v>
      </c>
      <c r="CC6" s="336">
        <f>SUM(H6:CB6)</f>
        <v>3570910719.5800004</v>
      </c>
    </row>
    <row r="7" spans="1:81" s="328" customFormat="1" ht="25.5" customHeight="1">
      <c r="A7" s="329" t="s">
        <v>467</v>
      </c>
      <c r="B7" s="330" t="s">
        <v>6</v>
      </c>
      <c r="C7" s="331" t="s">
        <v>7</v>
      </c>
      <c r="D7" s="332">
        <v>42010</v>
      </c>
      <c r="E7" s="331" t="s">
        <v>468</v>
      </c>
      <c r="F7" s="333" t="s">
        <v>469</v>
      </c>
      <c r="G7" s="334" t="s">
        <v>470</v>
      </c>
      <c r="H7" s="453">
        <v>694079435.05999994</v>
      </c>
      <c r="I7" s="453">
        <v>79059814.299999997</v>
      </c>
      <c r="J7" s="453">
        <v>117223415.91</v>
      </c>
      <c r="K7" s="453">
        <v>43792759.119999997</v>
      </c>
      <c r="L7" s="453">
        <v>19400772.57</v>
      </c>
      <c r="M7" s="453">
        <v>7607359.5700000003</v>
      </c>
      <c r="N7" s="453">
        <v>1041801228.5700001</v>
      </c>
      <c r="O7" s="453">
        <v>70739365.239999995</v>
      </c>
      <c r="P7" s="453">
        <v>11378092.67</v>
      </c>
      <c r="Q7" s="453">
        <v>380393129.02999997</v>
      </c>
      <c r="R7" s="453">
        <v>11014308.960000001</v>
      </c>
      <c r="S7" s="453">
        <v>38654252.810000002</v>
      </c>
      <c r="T7" s="453">
        <v>106716621.86</v>
      </c>
      <c r="U7" s="453">
        <v>155179761.28</v>
      </c>
      <c r="V7" s="453">
        <v>2652911</v>
      </c>
      <c r="W7" s="453">
        <v>36584069.460000001</v>
      </c>
      <c r="X7" s="453">
        <v>13716507.83</v>
      </c>
      <c r="Y7" s="453">
        <v>7877008.3200000003</v>
      </c>
      <c r="Z7" s="453">
        <v>302749709.27999997</v>
      </c>
      <c r="AA7" s="453">
        <v>92816322.680000007</v>
      </c>
      <c r="AB7" s="453">
        <v>22587870.079999998</v>
      </c>
      <c r="AC7" s="453">
        <v>82963073.150000006</v>
      </c>
      <c r="AD7" s="453">
        <v>7258300.5</v>
      </c>
      <c r="AE7" s="453">
        <v>14170014.76</v>
      </c>
      <c r="AF7" s="453">
        <v>36697506.5</v>
      </c>
      <c r="AG7" s="453">
        <v>9176147.75</v>
      </c>
      <c r="AH7" s="453">
        <v>3415486</v>
      </c>
      <c r="AI7" s="453">
        <v>861512412.88999999</v>
      </c>
      <c r="AJ7" s="453">
        <v>13218080.32</v>
      </c>
      <c r="AK7" s="453">
        <v>7908364.3899999997</v>
      </c>
      <c r="AL7" s="453">
        <v>6766522.4100000001</v>
      </c>
      <c r="AM7" s="453">
        <v>7129537.25</v>
      </c>
      <c r="AN7" s="453">
        <v>18231709.420000002</v>
      </c>
      <c r="AO7" s="453">
        <v>7538088.2699999996</v>
      </c>
      <c r="AP7" s="453">
        <v>7989077.5</v>
      </c>
      <c r="AQ7" s="453">
        <v>22553098.949999999</v>
      </c>
      <c r="AR7" s="453">
        <v>9555930.4199999999</v>
      </c>
      <c r="AS7" s="453">
        <v>10936049.83</v>
      </c>
      <c r="AT7" s="453">
        <v>7007362.2400000002</v>
      </c>
      <c r="AU7" s="453">
        <v>183444106.53999999</v>
      </c>
      <c r="AV7" s="453">
        <v>2934691.93</v>
      </c>
      <c r="AW7" s="453">
        <v>5093219.84</v>
      </c>
      <c r="AX7" s="453">
        <v>11385897.640000001</v>
      </c>
      <c r="AY7" s="453">
        <v>8608905</v>
      </c>
      <c r="AZ7" s="453">
        <v>427469.78</v>
      </c>
      <c r="BA7" s="453">
        <v>5934147.9199999999</v>
      </c>
      <c r="BB7" s="453">
        <v>459421175.76999998</v>
      </c>
      <c r="BC7" s="453">
        <v>15331318.43</v>
      </c>
      <c r="BD7" s="453">
        <v>32238581.75</v>
      </c>
      <c r="BE7" s="453">
        <v>48144366.869999997</v>
      </c>
      <c r="BF7" s="453">
        <v>39092463.25</v>
      </c>
      <c r="BG7" s="453">
        <v>18630215</v>
      </c>
      <c r="BH7" s="453">
        <v>61417575.899999999</v>
      </c>
      <c r="BI7" s="453">
        <v>82525600.209999993</v>
      </c>
      <c r="BJ7" s="453">
        <v>14388256.199999999</v>
      </c>
      <c r="BK7" s="453">
        <v>4984832.1500000004</v>
      </c>
      <c r="BL7" s="453">
        <v>2720989.3</v>
      </c>
      <c r="BM7" s="453">
        <v>540336953.30999994</v>
      </c>
      <c r="BN7" s="453">
        <v>153133179.99000001</v>
      </c>
      <c r="BO7" s="453">
        <v>10142392</v>
      </c>
      <c r="BP7" s="453">
        <v>8073713</v>
      </c>
      <c r="BQ7" s="453">
        <v>5551449.0999999996</v>
      </c>
      <c r="BR7" s="453">
        <v>8766781.0899999999</v>
      </c>
      <c r="BS7" s="453">
        <v>11482770.619999999</v>
      </c>
      <c r="BT7" s="453">
        <v>553148122.99000001</v>
      </c>
      <c r="BU7" s="453">
        <v>14385868.619999999</v>
      </c>
      <c r="BV7" s="453">
        <v>11400645</v>
      </c>
      <c r="BW7" s="453">
        <v>24684007.989999998</v>
      </c>
      <c r="BX7" s="453">
        <v>30245475.82</v>
      </c>
      <c r="BY7" s="453">
        <v>123191303.94</v>
      </c>
      <c r="BZ7" s="453">
        <v>14676929.1</v>
      </c>
      <c r="CA7" s="453">
        <v>5905196.71</v>
      </c>
      <c r="CB7" s="453">
        <v>18320652.41</v>
      </c>
      <c r="CC7" s="336">
        <f t="shared" ref="CC7:CC37" si="0">SUM(H7:CB7)</f>
        <v>6920220733.3199997</v>
      </c>
    </row>
    <row r="8" spans="1:81" s="328" customFormat="1" ht="25.5" customHeight="1">
      <c r="A8" s="329" t="s">
        <v>463</v>
      </c>
      <c r="B8" s="330" t="s">
        <v>6</v>
      </c>
      <c r="C8" s="331" t="s">
        <v>7</v>
      </c>
      <c r="D8" s="332">
        <v>41010</v>
      </c>
      <c r="E8" s="331" t="s">
        <v>464</v>
      </c>
      <c r="F8" s="333" t="s">
        <v>471</v>
      </c>
      <c r="G8" s="334" t="s">
        <v>472</v>
      </c>
      <c r="H8" s="453">
        <v>49823173</v>
      </c>
      <c r="I8" s="453">
        <v>1545314</v>
      </c>
      <c r="J8" s="453">
        <v>3378762</v>
      </c>
      <c r="K8" s="453">
        <v>1876064.75</v>
      </c>
      <c r="L8" s="453">
        <v>48106</v>
      </c>
      <c r="M8" s="453">
        <v>11856.75</v>
      </c>
      <c r="N8" s="453">
        <v>124759624.44</v>
      </c>
      <c r="O8" s="453">
        <v>1298988.25</v>
      </c>
      <c r="P8" s="453">
        <v>180851</v>
      </c>
      <c r="Q8" s="453">
        <v>12017392.75</v>
      </c>
      <c r="R8" s="453">
        <v>3093720.7</v>
      </c>
      <c r="S8" s="453">
        <v>943780</v>
      </c>
      <c r="T8" s="453">
        <v>3292767</v>
      </c>
      <c r="U8" s="453">
        <v>887982.5</v>
      </c>
      <c r="V8" s="453">
        <v>270</v>
      </c>
      <c r="W8" s="453">
        <v>188240.67</v>
      </c>
      <c r="X8" s="453">
        <v>720660.5</v>
      </c>
      <c r="Y8" s="453">
        <v>886962.2</v>
      </c>
      <c r="Z8" s="453">
        <v>106811331.48999999</v>
      </c>
      <c r="AA8" s="453">
        <v>5752982</v>
      </c>
      <c r="AB8" s="453">
        <v>151023.51</v>
      </c>
      <c r="AC8" s="453">
        <v>7124494.4199999999</v>
      </c>
      <c r="AD8" s="453">
        <v>2496349.5</v>
      </c>
      <c r="AE8" s="453">
        <v>512947.21</v>
      </c>
      <c r="AF8" s="453">
        <v>639798.25</v>
      </c>
      <c r="AG8" s="453">
        <v>174341</v>
      </c>
      <c r="AH8" s="453">
        <v>12445</v>
      </c>
      <c r="AI8" s="453">
        <v>192093679</v>
      </c>
      <c r="AJ8" s="453">
        <v>209228.61</v>
      </c>
      <c r="AK8" s="453">
        <v>621420</v>
      </c>
      <c r="AL8" s="453">
        <v>156945</v>
      </c>
      <c r="AM8" s="453">
        <v>978528</v>
      </c>
      <c r="AN8" s="453">
        <v>279318</v>
      </c>
      <c r="AO8" s="453">
        <v>743168</v>
      </c>
      <c r="AP8" s="453">
        <v>925732</v>
      </c>
      <c r="AQ8" s="453">
        <v>183972</v>
      </c>
      <c r="AR8" s="453">
        <v>133400</v>
      </c>
      <c r="AS8" s="453">
        <v>685629.5</v>
      </c>
      <c r="AT8" s="453">
        <v>545355</v>
      </c>
      <c r="AU8" s="453">
        <v>40739522.25</v>
      </c>
      <c r="AV8" s="453">
        <v>509902</v>
      </c>
      <c r="AW8" s="453">
        <v>760475</v>
      </c>
      <c r="AX8" s="453">
        <v>1586580</v>
      </c>
      <c r="AY8" s="453">
        <v>704321</v>
      </c>
      <c r="AZ8" s="453">
        <v>238224</v>
      </c>
      <c r="BA8" s="453">
        <v>264396</v>
      </c>
      <c r="BB8" s="453">
        <v>58743845</v>
      </c>
      <c r="BC8" s="453">
        <v>36138.5</v>
      </c>
      <c r="BD8" s="453">
        <v>496423</v>
      </c>
      <c r="BE8" s="453">
        <v>75884</v>
      </c>
      <c r="BF8" s="453">
        <v>33901</v>
      </c>
      <c r="BG8" s="453">
        <v>478146.6</v>
      </c>
      <c r="BH8" s="453">
        <v>743887.5</v>
      </c>
      <c r="BI8" s="453">
        <v>2856821.19</v>
      </c>
      <c r="BJ8" s="453">
        <v>1125792.5</v>
      </c>
      <c r="BK8" s="453">
        <v>232058</v>
      </c>
      <c r="BL8" s="453">
        <v>137665</v>
      </c>
      <c r="BM8" s="453">
        <v>70209106.640000001</v>
      </c>
      <c r="BN8" s="453">
        <v>5301632.67</v>
      </c>
      <c r="BO8" s="453">
        <v>293112</v>
      </c>
      <c r="BP8" s="453">
        <v>691711</v>
      </c>
      <c r="BQ8" s="453">
        <v>179270</v>
      </c>
      <c r="BR8" s="453">
        <v>36012</v>
      </c>
      <c r="BS8" s="453">
        <v>70239</v>
      </c>
      <c r="BT8" s="453">
        <v>63984237</v>
      </c>
      <c r="BU8" s="453">
        <v>1008106</v>
      </c>
      <c r="BV8" s="453">
        <v>100478</v>
      </c>
      <c r="BW8" s="453">
        <v>4394793</v>
      </c>
      <c r="BX8" s="453">
        <v>640975.75</v>
      </c>
      <c r="BY8" s="453">
        <v>16276274</v>
      </c>
      <c r="BZ8" s="453">
        <v>1625008</v>
      </c>
      <c r="CA8" s="453">
        <v>16810</v>
      </c>
      <c r="CB8" s="453">
        <v>93846</v>
      </c>
      <c r="CC8" s="336">
        <f t="shared" si="0"/>
        <v>800872197.60000002</v>
      </c>
    </row>
    <row r="9" spans="1:81" s="328" customFormat="1" ht="25.5" customHeight="1">
      <c r="A9" s="329" t="s">
        <v>463</v>
      </c>
      <c r="B9" s="330" t="s">
        <v>6</v>
      </c>
      <c r="C9" s="331" t="s">
        <v>7</v>
      </c>
      <c r="D9" s="332">
        <v>41010</v>
      </c>
      <c r="E9" s="331" t="s">
        <v>464</v>
      </c>
      <c r="F9" s="333" t="s">
        <v>473</v>
      </c>
      <c r="G9" s="334" t="s">
        <v>474</v>
      </c>
      <c r="H9" s="453">
        <v>136357.6</v>
      </c>
      <c r="I9" s="453">
        <v>0</v>
      </c>
      <c r="J9" s="453">
        <v>0</v>
      </c>
      <c r="K9" s="453">
        <v>0</v>
      </c>
      <c r="L9" s="453">
        <v>704188.65</v>
      </c>
      <c r="M9" s="453">
        <v>0</v>
      </c>
      <c r="N9" s="453">
        <v>21623295.66</v>
      </c>
      <c r="O9" s="453">
        <v>0</v>
      </c>
      <c r="P9" s="453">
        <v>0</v>
      </c>
      <c r="Q9" s="453">
        <v>0</v>
      </c>
      <c r="R9" s="453">
        <v>0</v>
      </c>
      <c r="S9" s="453">
        <v>0</v>
      </c>
      <c r="T9" s="453">
        <v>0</v>
      </c>
      <c r="U9" s="453">
        <v>0</v>
      </c>
      <c r="V9" s="453">
        <v>0</v>
      </c>
      <c r="W9" s="453">
        <v>0</v>
      </c>
      <c r="X9" s="453">
        <v>0</v>
      </c>
      <c r="Y9" s="453">
        <v>0</v>
      </c>
      <c r="Z9" s="453">
        <v>0</v>
      </c>
      <c r="AA9" s="453">
        <v>0</v>
      </c>
      <c r="AB9" s="453">
        <v>0</v>
      </c>
      <c r="AC9" s="453">
        <v>0</v>
      </c>
      <c r="AD9" s="453">
        <v>59229.5</v>
      </c>
      <c r="AE9" s="453">
        <v>0</v>
      </c>
      <c r="AF9" s="453">
        <v>0</v>
      </c>
      <c r="AG9" s="453">
        <v>0</v>
      </c>
      <c r="AH9" s="453">
        <v>0</v>
      </c>
      <c r="AI9" s="453">
        <v>0</v>
      </c>
      <c r="AJ9" s="453">
        <v>24879</v>
      </c>
      <c r="AK9" s="453">
        <v>0</v>
      </c>
      <c r="AL9" s="453">
        <v>0</v>
      </c>
      <c r="AM9" s="453">
        <v>0</v>
      </c>
      <c r="AN9" s="453">
        <v>0</v>
      </c>
      <c r="AO9" s="453">
        <v>0</v>
      </c>
      <c r="AP9" s="453">
        <v>0</v>
      </c>
      <c r="AQ9" s="453">
        <v>0</v>
      </c>
      <c r="AR9" s="453">
        <v>0</v>
      </c>
      <c r="AS9" s="453">
        <v>0</v>
      </c>
      <c r="AT9" s="453">
        <v>2871</v>
      </c>
      <c r="AU9" s="453">
        <v>657707.5</v>
      </c>
      <c r="AV9" s="453">
        <v>0</v>
      </c>
      <c r="AW9" s="453">
        <v>137926.25</v>
      </c>
      <c r="AX9" s="453">
        <v>0</v>
      </c>
      <c r="AY9" s="453">
        <v>0</v>
      </c>
      <c r="AZ9" s="453">
        <v>0</v>
      </c>
      <c r="BA9" s="453">
        <v>0</v>
      </c>
      <c r="BB9" s="453">
        <v>298457</v>
      </c>
      <c r="BC9" s="453">
        <v>0</v>
      </c>
      <c r="BD9" s="453">
        <v>0</v>
      </c>
      <c r="BE9" s="453">
        <v>0</v>
      </c>
      <c r="BF9" s="453">
        <v>0</v>
      </c>
      <c r="BG9" s="453">
        <v>0</v>
      </c>
      <c r="BH9" s="453">
        <v>0</v>
      </c>
      <c r="BI9" s="453">
        <v>0</v>
      </c>
      <c r="BJ9" s="453">
        <v>0</v>
      </c>
      <c r="BK9" s="453">
        <v>0</v>
      </c>
      <c r="BL9" s="453">
        <v>0</v>
      </c>
      <c r="BM9" s="453">
        <v>1791114.65</v>
      </c>
      <c r="BN9" s="453">
        <v>1672751.56</v>
      </c>
      <c r="BO9" s="453">
        <v>259831</v>
      </c>
      <c r="BP9" s="453">
        <v>0</v>
      </c>
      <c r="BQ9" s="453">
        <v>0</v>
      </c>
      <c r="BR9" s="453">
        <v>0</v>
      </c>
      <c r="BS9" s="453">
        <v>0</v>
      </c>
      <c r="BT9" s="453">
        <v>675201</v>
      </c>
      <c r="BU9" s="453">
        <v>0</v>
      </c>
      <c r="BV9" s="453">
        <v>0</v>
      </c>
      <c r="BW9" s="453">
        <v>0</v>
      </c>
      <c r="BX9" s="453">
        <v>0</v>
      </c>
      <c r="BY9" s="453">
        <v>0</v>
      </c>
      <c r="BZ9" s="453">
        <v>79042.7</v>
      </c>
      <c r="CA9" s="453">
        <v>0</v>
      </c>
      <c r="CB9" s="453">
        <v>17505</v>
      </c>
      <c r="CC9" s="336">
        <f t="shared" si="0"/>
        <v>28140358.069999997</v>
      </c>
    </row>
    <row r="10" spans="1:81" s="328" customFormat="1" ht="25.5" customHeight="1">
      <c r="A10" s="329" t="s">
        <v>463</v>
      </c>
      <c r="B10" s="330" t="s">
        <v>6</v>
      </c>
      <c r="C10" s="331" t="s">
        <v>7</v>
      </c>
      <c r="D10" s="332">
        <v>41010</v>
      </c>
      <c r="E10" s="331" t="s">
        <v>464</v>
      </c>
      <c r="F10" s="333" t="s">
        <v>475</v>
      </c>
      <c r="G10" s="334" t="s">
        <v>476</v>
      </c>
      <c r="H10" s="453">
        <v>1061548.2</v>
      </c>
      <c r="I10" s="453">
        <v>0</v>
      </c>
      <c r="J10" s="453">
        <v>4772139.5</v>
      </c>
      <c r="K10" s="453">
        <v>415475</v>
      </c>
      <c r="L10" s="453">
        <v>5846</v>
      </c>
      <c r="M10" s="453">
        <v>0</v>
      </c>
      <c r="N10" s="453">
        <v>6322343.6100000003</v>
      </c>
      <c r="O10" s="453">
        <v>22750</v>
      </c>
      <c r="P10" s="453">
        <v>0</v>
      </c>
      <c r="Q10" s="453">
        <v>12689498.460000001</v>
      </c>
      <c r="R10" s="453">
        <v>0</v>
      </c>
      <c r="S10" s="453">
        <v>34140</v>
      </c>
      <c r="T10" s="453">
        <v>25839</v>
      </c>
      <c r="U10" s="453">
        <v>2475422.5</v>
      </c>
      <c r="V10" s="453">
        <v>111405</v>
      </c>
      <c r="W10" s="453">
        <v>27360.78</v>
      </c>
      <c r="X10" s="453">
        <v>0</v>
      </c>
      <c r="Y10" s="453">
        <v>64050</v>
      </c>
      <c r="Z10" s="453">
        <v>0</v>
      </c>
      <c r="AA10" s="453">
        <v>0</v>
      </c>
      <c r="AB10" s="453">
        <v>0</v>
      </c>
      <c r="AC10" s="453">
        <v>0</v>
      </c>
      <c r="AD10" s="453">
        <v>0</v>
      </c>
      <c r="AE10" s="453">
        <v>0</v>
      </c>
      <c r="AF10" s="453">
        <v>0</v>
      </c>
      <c r="AG10" s="453">
        <v>1400</v>
      </c>
      <c r="AH10" s="453">
        <v>0</v>
      </c>
      <c r="AI10" s="453">
        <v>0</v>
      </c>
      <c r="AJ10" s="453">
        <v>0</v>
      </c>
      <c r="AK10" s="453">
        <v>0</v>
      </c>
      <c r="AL10" s="453">
        <v>0</v>
      </c>
      <c r="AM10" s="453">
        <v>0</v>
      </c>
      <c r="AN10" s="453">
        <v>0</v>
      </c>
      <c r="AO10" s="453">
        <v>0</v>
      </c>
      <c r="AP10" s="453">
        <v>0</v>
      </c>
      <c r="AQ10" s="453">
        <v>0</v>
      </c>
      <c r="AR10" s="453">
        <v>0</v>
      </c>
      <c r="AS10" s="453">
        <v>0</v>
      </c>
      <c r="AT10" s="453">
        <v>0</v>
      </c>
      <c r="AU10" s="453">
        <v>0</v>
      </c>
      <c r="AV10" s="453">
        <v>0</v>
      </c>
      <c r="AW10" s="453">
        <v>0</v>
      </c>
      <c r="AX10" s="453">
        <v>0</v>
      </c>
      <c r="AY10" s="453">
        <v>0</v>
      </c>
      <c r="AZ10" s="453">
        <v>0</v>
      </c>
      <c r="BA10" s="453">
        <v>0</v>
      </c>
      <c r="BB10" s="453">
        <v>0</v>
      </c>
      <c r="BC10" s="453">
        <v>0</v>
      </c>
      <c r="BD10" s="453">
        <v>0</v>
      </c>
      <c r="BE10" s="453">
        <v>0</v>
      </c>
      <c r="BF10" s="453">
        <v>0</v>
      </c>
      <c r="BG10" s="453">
        <v>0</v>
      </c>
      <c r="BH10" s="453">
        <v>0</v>
      </c>
      <c r="BI10" s="453">
        <v>0</v>
      </c>
      <c r="BJ10" s="453">
        <v>0</v>
      </c>
      <c r="BK10" s="453">
        <v>0</v>
      </c>
      <c r="BL10" s="453">
        <v>44290.5</v>
      </c>
      <c r="BM10" s="453">
        <v>1484491.65</v>
      </c>
      <c r="BN10" s="453">
        <v>5978</v>
      </c>
      <c r="BO10" s="453">
        <v>0</v>
      </c>
      <c r="BP10" s="453">
        <v>0</v>
      </c>
      <c r="BQ10" s="453">
        <v>0</v>
      </c>
      <c r="BR10" s="453">
        <v>0</v>
      </c>
      <c r="BS10" s="453">
        <v>0</v>
      </c>
      <c r="BT10" s="453">
        <v>35880</v>
      </c>
      <c r="BU10" s="453">
        <v>43850</v>
      </c>
      <c r="BV10" s="453">
        <v>28249</v>
      </c>
      <c r="BW10" s="453">
        <v>0</v>
      </c>
      <c r="BX10" s="453">
        <v>16411</v>
      </c>
      <c r="BY10" s="453">
        <v>159827</v>
      </c>
      <c r="BZ10" s="453">
        <v>22863</v>
      </c>
      <c r="CA10" s="453">
        <v>0</v>
      </c>
      <c r="CB10" s="453">
        <v>8248</v>
      </c>
      <c r="CC10" s="336">
        <f t="shared" si="0"/>
        <v>29879306.200000003</v>
      </c>
    </row>
    <row r="11" spans="1:81" s="328" customFormat="1" ht="25.5" customHeight="1">
      <c r="A11" s="329" t="s">
        <v>477</v>
      </c>
      <c r="B11" s="337" t="s">
        <v>6</v>
      </c>
      <c r="C11" s="338" t="s">
        <v>7</v>
      </c>
      <c r="D11" s="339">
        <v>44010</v>
      </c>
      <c r="E11" s="340" t="s">
        <v>478</v>
      </c>
      <c r="F11" s="341" t="s">
        <v>479</v>
      </c>
      <c r="G11" s="342" t="s">
        <v>480</v>
      </c>
      <c r="H11" s="453">
        <v>0</v>
      </c>
      <c r="I11" s="454">
        <v>20389153.75</v>
      </c>
      <c r="J11" s="454">
        <v>31521499.120000001</v>
      </c>
      <c r="K11" s="454">
        <v>15909172.23</v>
      </c>
      <c r="L11" s="454">
        <v>22983095.190000001</v>
      </c>
      <c r="M11" s="454">
        <v>13656035.300000001</v>
      </c>
      <c r="N11" s="454">
        <v>0</v>
      </c>
      <c r="O11" s="454">
        <v>24298174.489999998</v>
      </c>
      <c r="P11" s="454">
        <v>9981034.0399999991</v>
      </c>
      <c r="Q11" s="454">
        <v>9506858.1199999992</v>
      </c>
      <c r="R11" s="454">
        <v>12838695.48</v>
      </c>
      <c r="S11" s="454">
        <v>8052679.96</v>
      </c>
      <c r="T11" s="454">
        <v>0</v>
      </c>
      <c r="U11" s="454">
        <v>15174202.85</v>
      </c>
      <c r="V11" s="454">
        <v>5871506.1500000004</v>
      </c>
      <c r="W11" s="454">
        <v>14227827.779999999</v>
      </c>
      <c r="X11" s="454">
        <v>6752464.46</v>
      </c>
      <c r="Y11" s="454">
        <v>14570575.609999999</v>
      </c>
      <c r="Z11" s="454">
        <v>132520324.84</v>
      </c>
      <c r="AA11" s="454">
        <v>8420062.8499999996</v>
      </c>
      <c r="AB11" s="454">
        <v>12160067.550000001</v>
      </c>
      <c r="AC11" s="454">
        <v>56627681.810000002</v>
      </c>
      <c r="AD11" s="454">
        <v>12133037.07</v>
      </c>
      <c r="AE11" s="454">
        <v>11391434.970000001</v>
      </c>
      <c r="AF11" s="454">
        <v>27688226.550000001</v>
      </c>
      <c r="AG11" s="454">
        <v>13640476.26</v>
      </c>
      <c r="AH11" s="454">
        <v>12022876.85</v>
      </c>
      <c r="AI11" s="454">
        <v>84602465.480000004</v>
      </c>
      <c r="AJ11" s="454">
        <v>9602733.5399999991</v>
      </c>
      <c r="AK11" s="454">
        <v>8198245.6799999997</v>
      </c>
      <c r="AL11" s="454">
        <v>9874155.6300000008</v>
      </c>
      <c r="AM11" s="454">
        <v>9575024.5399999991</v>
      </c>
      <c r="AN11" s="454">
        <v>12335398.25</v>
      </c>
      <c r="AO11" s="454">
        <v>14435060</v>
      </c>
      <c r="AP11" s="454">
        <v>6607433.7199999997</v>
      </c>
      <c r="AQ11" s="454">
        <v>23338599.370000001</v>
      </c>
      <c r="AR11" s="454">
        <v>11247580.699999999</v>
      </c>
      <c r="AS11" s="454">
        <v>1399649.5</v>
      </c>
      <c r="AT11" s="454">
        <v>4059130.64</v>
      </c>
      <c r="AU11" s="454">
        <v>0</v>
      </c>
      <c r="AV11" s="454">
        <v>13815243.18</v>
      </c>
      <c r="AW11" s="454">
        <v>18789417.530000001</v>
      </c>
      <c r="AX11" s="454">
        <v>12952060.77</v>
      </c>
      <c r="AY11" s="454">
        <v>7594078.2800000003</v>
      </c>
      <c r="AZ11" s="454">
        <v>7182297.6799999997</v>
      </c>
      <c r="BA11" s="454">
        <v>8178452.79</v>
      </c>
      <c r="BB11" s="454">
        <v>5158777.6100000003</v>
      </c>
      <c r="BC11" s="454">
        <v>0</v>
      </c>
      <c r="BD11" s="454">
        <v>11383202.5</v>
      </c>
      <c r="BE11" s="454">
        <v>-28940844.07</v>
      </c>
      <c r="BF11" s="454">
        <v>8999802.6600000001</v>
      </c>
      <c r="BG11" s="454">
        <v>13659493.449999999</v>
      </c>
      <c r="BH11" s="454">
        <v>11500813.779999999</v>
      </c>
      <c r="BI11" s="454">
        <v>24050738.649999999</v>
      </c>
      <c r="BJ11" s="454">
        <v>7579762.3600000003</v>
      </c>
      <c r="BK11" s="454">
        <v>5763996.1299999999</v>
      </c>
      <c r="BL11" s="454">
        <v>4118926.49</v>
      </c>
      <c r="BM11" s="454">
        <v>71271799.989999995</v>
      </c>
      <c r="BN11" s="454">
        <v>82336386.659999996</v>
      </c>
      <c r="BO11" s="454">
        <v>26793551.100000001</v>
      </c>
      <c r="BP11" s="454">
        <v>0</v>
      </c>
      <c r="BQ11" s="454">
        <v>12387705.65</v>
      </c>
      <c r="BR11" s="454">
        <v>20488460.489999998</v>
      </c>
      <c r="BS11" s="454">
        <v>11202688.369999999</v>
      </c>
      <c r="BT11" s="454">
        <v>578841.75</v>
      </c>
      <c r="BU11" s="454">
        <v>861989.56</v>
      </c>
      <c r="BV11" s="454">
        <v>2597062.2400000002</v>
      </c>
      <c r="BW11" s="454">
        <v>15679274.75</v>
      </c>
      <c r="BX11" s="454">
        <v>0</v>
      </c>
      <c r="BY11" s="454">
        <v>0</v>
      </c>
      <c r="BZ11" s="454">
        <v>14212962.119999999</v>
      </c>
      <c r="CA11" s="454">
        <v>14010488.130000001</v>
      </c>
      <c r="CB11" s="454">
        <v>1695599.45</v>
      </c>
      <c r="CC11" s="336">
        <f t="shared" si="0"/>
        <v>1113515670.3799999</v>
      </c>
    </row>
    <row r="12" spans="1:81" s="328" customFormat="1" ht="25.5" customHeight="1">
      <c r="A12" s="329" t="s">
        <v>477</v>
      </c>
      <c r="B12" s="330" t="s">
        <v>6</v>
      </c>
      <c r="C12" s="331" t="s">
        <v>7</v>
      </c>
      <c r="D12" s="332">
        <v>43010</v>
      </c>
      <c r="E12" s="331" t="s">
        <v>481</v>
      </c>
      <c r="F12" s="333" t="s">
        <v>482</v>
      </c>
      <c r="G12" s="334" t="s">
        <v>483</v>
      </c>
      <c r="H12" s="453">
        <v>1675100.12</v>
      </c>
      <c r="I12" s="453">
        <v>721587.08</v>
      </c>
      <c r="J12" s="453">
        <v>723143.7</v>
      </c>
      <c r="K12" s="453">
        <v>466618.39</v>
      </c>
      <c r="L12" s="453">
        <v>552655.73</v>
      </c>
      <c r="M12" s="453">
        <v>277482.28999999998</v>
      </c>
      <c r="N12" s="453">
        <v>1091017.46</v>
      </c>
      <c r="O12" s="453">
        <v>1077490.57</v>
      </c>
      <c r="P12" s="453">
        <v>349503.99</v>
      </c>
      <c r="Q12" s="453">
        <v>0</v>
      </c>
      <c r="R12" s="453">
        <v>198793.58</v>
      </c>
      <c r="S12" s="453">
        <v>494681.66</v>
      </c>
      <c r="T12" s="453">
        <v>725867.76</v>
      </c>
      <c r="U12" s="453">
        <v>881135.97</v>
      </c>
      <c r="V12" s="453">
        <v>38934.53</v>
      </c>
      <c r="W12" s="453">
        <v>556464.30000000005</v>
      </c>
      <c r="X12" s="453">
        <v>443837.65</v>
      </c>
      <c r="Y12" s="453">
        <v>178763.37</v>
      </c>
      <c r="Z12" s="453">
        <v>2212224.11</v>
      </c>
      <c r="AA12" s="453">
        <v>832413.77</v>
      </c>
      <c r="AB12" s="453">
        <v>0</v>
      </c>
      <c r="AC12" s="453">
        <v>992030.58</v>
      </c>
      <c r="AD12" s="453">
        <v>326255.81</v>
      </c>
      <c r="AE12" s="453">
        <v>735346.12</v>
      </c>
      <c r="AF12" s="453">
        <v>156063.75</v>
      </c>
      <c r="AG12" s="453">
        <v>158062.70000000001</v>
      </c>
      <c r="AH12" s="453">
        <v>723125.33</v>
      </c>
      <c r="AI12" s="453">
        <v>1017617.22</v>
      </c>
      <c r="AJ12" s="453">
        <v>293250.03000000003</v>
      </c>
      <c r="AK12" s="453">
        <v>144981.07</v>
      </c>
      <c r="AL12" s="453">
        <v>111595.12</v>
      </c>
      <c r="AM12" s="453">
        <v>180531.94</v>
      </c>
      <c r="AN12" s="453">
        <v>353398.41</v>
      </c>
      <c r="AO12" s="453">
        <v>189482.62</v>
      </c>
      <c r="AP12" s="453">
        <v>0</v>
      </c>
      <c r="AQ12" s="453">
        <v>0</v>
      </c>
      <c r="AR12" s="453">
        <v>292365</v>
      </c>
      <c r="AS12" s="453">
        <v>260110.22</v>
      </c>
      <c r="AT12" s="453">
        <v>203745.59</v>
      </c>
      <c r="AU12" s="453">
        <v>304600</v>
      </c>
      <c r="AV12" s="453">
        <v>550278.53</v>
      </c>
      <c r="AW12" s="453">
        <v>0</v>
      </c>
      <c r="AX12" s="453">
        <v>73434.2</v>
      </c>
      <c r="AY12" s="453">
        <v>62270.09</v>
      </c>
      <c r="AZ12" s="453">
        <v>24289.73</v>
      </c>
      <c r="BA12" s="453">
        <v>78649.5</v>
      </c>
      <c r="BB12" s="453">
        <v>1067077.24</v>
      </c>
      <c r="BC12" s="453">
        <v>413497.38</v>
      </c>
      <c r="BD12" s="453">
        <v>303785.68</v>
      </c>
      <c r="BE12" s="453">
        <v>875654.52</v>
      </c>
      <c r="BF12" s="453">
        <v>5035586.09</v>
      </c>
      <c r="BG12" s="453">
        <v>0</v>
      </c>
      <c r="BH12" s="453">
        <v>579921.93999999994</v>
      </c>
      <c r="BI12" s="453">
        <v>451633.69</v>
      </c>
      <c r="BJ12" s="453">
        <v>0</v>
      </c>
      <c r="BK12" s="453">
        <v>1932856.39</v>
      </c>
      <c r="BL12" s="453">
        <v>77578.990000000005</v>
      </c>
      <c r="BM12" s="453">
        <v>1864597.71</v>
      </c>
      <c r="BN12" s="453">
        <v>784887.35</v>
      </c>
      <c r="BO12" s="453">
        <v>1589913.59</v>
      </c>
      <c r="BP12" s="453">
        <v>128089.46</v>
      </c>
      <c r="BQ12" s="453">
        <v>396625.51</v>
      </c>
      <c r="BR12" s="453">
        <v>46080</v>
      </c>
      <c r="BS12" s="453">
        <v>266203.84000000003</v>
      </c>
      <c r="BT12" s="453">
        <v>956917.7</v>
      </c>
      <c r="BU12" s="453">
        <v>220611.32</v>
      </c>
      <c r="BV12" s="453">
        <v>453747.71</v>
      </c>
      <c r="BW12" s="453">
        <v>398087.1</v>
      </c>
      <c r="BX12" s="453">
        <v>437783.68</v>
      </c>
      <c r="BY12" s="453">
        <v>469962.61</v>
      </c>
      <c r="BZ12" s="453">
        <v>260090.42</v>
      </c>
      <c r="CA12" s="453">
        <v>200786.59</v>
      </c>
      <c r="CB12" s="453">
        <v>157407.06</v>
      </c>
      <c r="CC12" s="336">
        <f t="shared" si="0"/>
        <v>40098583.160000019</v>
      </c>
    </row>
    <row r="13" spans="1:81" s="328" customFormat="1" ht="25.5" customHeight="1">
      <c r="A13" s="329" t="s">
        <v>477</v>
      </c>
      <c r="B13" s="330" t="s">
        <v>6</v>
      </c>
      <c r="C13" s="331" t="s">
        <v>7</v>
      </c>
      <c r="D13" s="332">
        <v>41010</v>
      </c>
      <c r="E13" s="331" t="s">
        <v>464</v>
      </c>
      <c r="F13" s="333" t="s">
        <v>484</v>
      </c>
      <c r="G13" s="334" t="s">
        <v>485</v>
      </c>
      <c r="H13" s="453">
        <v>72017432.859999999</v>
      </c>
      <c r="I13" s="453">
        <v>10345171.560000001</v>
      </c>
      <c r="J13" s="453">
        <v>23543363.379999999</v>
      </c>
      <c r="K13" s="453">
        <v>28458277.809999999</v>
      </c>
      <c r="L13" s="453">
        <v>22599545.289999999</v>
      </c>
      <c r="M13" s="453">
        <v>9042133.3800000008</v>
      </c>
      <c r="N13" s="453">
        <v>49605197.259999998</v>
      </c>
      <c r="O13" s="453">
        <v>7831277.54</v>
      </c>
      <c r="P13" s="453">
        <v>7131337.29</v>
      </c>
      <c r="Q13" s="453">
        <v>49511430.020000003</v>
      </c>
      <c r="R13" s="453">
        <v>5842693.3200000003</v>
      </c>
      <c r="S13" s="453">
        <v>6706873.9400000004</v>
      </c>
      <c r="T13" s="453">
        <v>33690878.109999999</v>
      </c>
      <c r="U13" s="453">
        <v>37567636.899999999</v>
      </c>
      <c r="V13" s="453">
        <v>3977105.88</v>
      </c>
      <c r="W13" s="453">
        <v>28175539.829999998</v>
      </c>
      <c r="X13" s="453">
        <v>10185686.1</v>
      </c>
      <c r="Y13" s="453">
        <v>9058858.6500000004</v>
      </c>
      <c r="Z13" s="453">
        <v>35870563.659999996</v>
      </c>
      <c r="AA13" s="453">
        <v>1989930.04</v>
      </c>
      <c r="AB13" s="453">
        <v>4332922.05</v>
      </c>
      <c r="AC13" s="453">
        <v>11574728.380000001</v>
      </c>
      <c r="AD13" s="453">
        <v>0</v>
      </c>
      <c r="AE13" s="453">
        <v>8380613.6500000004</v>
      </c>
      <c r="AF13" s="453">
        <v>10316055.52</v>
      </c>
      <c r="AG13" s="453">
        <v>3055869.9</v>
      </c>
      <c r="AH13" s="453">
        <v>4425316.38</v>
      </c>
      <c r="AI13" s="453">
        <v>19767594.760000002</v>
      </c>
      <c r="AJ13" s="453">
        <v>12725394.84</v>
      </c>
      <c r="AK13" s="453">
        <v>5033005.1399999997</v>
      </c>
      <c r="AL13" s="453">
        <v>5589570.5499999998</v>
      </c>
      <c r="AM13" s="453">
        <v>3133472.14</v>
      </c>
      <c r="AN13" s="453">
        <v>8673002.0999999996</v>
      </c>
      <c r="AO13" s="453">
        <v>5918508.2699999996</v>
      </c>
      <c r="AP13" s="453">
        <v>4850494.67</v>
      </c>
      <c r="AQ13" s="453">
        <v>15749105.550000001</v>
      </c>
      <c r="AR13" s="453">
        <v>4096462.56</v>
      </c>
      <c r="AS13" s="453">
        <v>3457539.23</v>
      </c>
      <c r="AT13" s="453">
        <v>4743383.63</v>
      </c>
      <c r="AU13" s="453">
        <v>16603633.85</v>
      </c>
      <c r="AV13" s="453">
        <v>5028343.9400000004</v>
      </c>
      <c r="AW13" s="453">
        <v>7007837.71</v>
      </c>
      <c r="AX13" s="453">
        <v>7744263.3600000003</v>
      </c>
      <c r="AY13" s="453">
        <v>6219824.6600000001</v>
      </c>
      <c r="AZ13" s="453">
        <v>2026422.97</v>
      </c>
      <c r="BA13" s="453">
        <v>2837497.11</v>
      </c>
      <c r="BB13" s="453">
        <v>30503558.719999999</v>
      </c>
      <c r="BC13" s="453">
        <v>8074449.04</v>
      </c>
      <c r="BD13" s="453">
        <v>0</v>
      </c>
      <c r="BE13" s="453">
        <v>17826625.359999999</v>
      </c>
      <c r="BF13" s="453">
        <v>9741855.8100000005</v>
      </c>
      <c r="BG13" s="453">
        <v>9517627.2400000002</v>
      </c>
      <c r="BH13" s="453">
        <v>2403220.83</v>
      </c>
      <c r="BI13" s="453">
        <v>10621264.359999999</v>
      </c>
      <c r="BJ13" s="453">
        <v>908711.75</v>
      </c>
      <c r="BK13" s="453">
        <v>2045692.59</v>
      </c>
      <c r="BL13" s="453">
        <v>2704370.13</v>
      </c>
      <c r="BM13" s="453">
        <v>13988541.82</v>
      </c>
      <c r="BN13" s="453">
        <v>10678618.16</v>
      </c>
      <c r="BO13" s="453">
        <v>5772198.8200000003</v>
      </c>
      <c r="BP13" s="453">
        <v>0</v>
      </c>
      <c r="BQ13" s="453">
        <v>0</v>
      </c>
      <c r="BR13" s="453">
        <v>8731560.75</v>
      </c>
      <c r="BS13" s="453">
        <v>172546.04</v>
      </c>
      <c r="BT13" s="453">
        <v>14593210.07</v>
      </c>
      <c r="BU13" s="453">
        <v>1591201.25</v>
      </c>
      <c r="BV13" s="453">
        <v>0</v>
      </c>
      <c r="BW13" s="453">
        <v>2486594.92</v>
      </c>
      <c r="BX13" s="453">
        <v>0</v>
      </c>
      <c r="BY13" s="453">
        <v>0</v>
      </c>
      <c r="BZ13" s="453">
        <v>7843661.8200000003</v>
      </c>
      <c r="CA13" s="453">
        <v>340794.74</v>
      </c>
      <c r="CB13" s="453">
        <v>0</v>
      </c>
      <c r="CC13" s="336">
        <f t="shared" si="0"/>
        <v>796988099.95999992</v>
      </c>
    </row>
    <row r="14" spans="1:81" s="328" customFormat="1" ht="25.5" customHeight="1">
      <c r="A14" s="329" t="s">
        <v>477</v>
      </c>
      <c r="B14" s="330" t="s">
        <v>6</v>
      </c>
      <c r="C14" s="331" t="s">
        <v>7</v>
      </c>
      <c r="D14" s="332">
        <v>43010</v>
      </c>
      <c r="E14" s="331" t="s">
        <v>481</v>
      </c>
      <c r="F14" s="333" t="s">
        <v>486</v>
      </c>
      <c r="G14" s="334" t="s">
        <v>487</v>
      </c>
      <c r="H14" s="453">
        <v>11614716.529999999</v>
      </c>
      <c r="I14" s="453">
        <v>2268328.11</v>
      </c>
      <c r="J14" s="453">
        <v>2786277.86</v>
      </c>
      <c r="K14" s="453">
        <v>1691677.67</v>
      </c>
      <c r="L14" s="453">
        <v>1521929.3</v>
      </c>
      <c r="M14" s="453">
        <v>937835.78</v>
      </c>
      <c r="N14" s="453">
        <v>13527909.689999999</v>
      </c>
      <c r="O14" s="453">
        <v>2702926.85</v>
      </c>
      <c r="P14" s="453">
        <v>532667.94999999995</v>
      </c>
      <c r="Q14" s="453">
        <v>48575026.82</v>
      </c>
      <c r="R14" s="453">
        <v>662778.62</v>
      </c>
      <c r="S14" s="453">
        <v>1321461.93</v>
      </c>
      <c r="T14" s="453">
        <v>15543569.039999999</v>
      </c>
      <c r="U14" s="453">
        <v>3465742.22</v>
      </c>
      <c r="V14" s="453">
        <v>127909.84</v>
      </c>
      <c r="W14" s="453">
        <v>8443206.8100000005</v>
      </c>
      <c r="X14" s="453">
        <v>3147140.65</v>
      </c>
      <c r="Y14" s="453">
        <v>632835.15</v>
      </c>
      <c r="Z14" s="453">
        <v>12124559.91</v>
      </c>
      <c r="AA14" s="453">
        <v>1463889.01</v>
      </c>
      <c r="AB14" s="453">
        <v>1637812.5</v>
      </c>
      <c r="AC14" s="453">
        <v>4169948.21</v>
      </c>
      <c r="AD14" s="453">
        <v>750889.57</v>
      </c>
      <c r="AE14" s="453">
        <v>2088353.03</v>
      </c>
      <c r="AF14" s="453">
        <v>887137.06</v>
      </c>
      <c r="AG14" s="453">
        <v>1062932.92</v>
      </c>
      <c r="AH14" s="453">
        <v>674056.96</v>
      </c>
      <c r="AI14" s="453">
        <v>10434361.199999999</v>
      </c>
      <c r="AJ14" s="453">
        <v>1860987.5</v>
      </c>
      <c r="AK14" s="453">
        <v>832621.93</v>
      </c>
      <c r="AL14" s="453">
        <v>448833.2</v>
      </c>
      <c r="AM14" s="453">
        <v>675632.9</v>
      </c>
      <c r="AN14" s="453">
        <v>1381386.52</v>
      </c>
      <c r="AO14" s="453">
        <v>1049908</v>
      </c>
      <c r="AP14" s="453">
        <v>1234643.1200000001</v>
      </c>
      <c r="AQ14" s="453">
        <v>1216651.3700000001</v>
      </c>
      <c r="AR14" s="453">
        <v>2860581.99</v>
      </c>
      <c r="AS14" s="453">
        <v>1921777.92</v>
      </c>
      <c r="AT14" s="453">
        <v>737102.82</v>
      </c>
      <c r="AU14" s="453">
        <v>2027796.98</v>
      </c>
      <c r="AV14" s="453">
        <v>597620.25</v>
      </c>
      <c r="AW14" s="453">
        <v>1045134.87</v>
      </c>
      <c r="AX14" s="453">
        <v>882416.7</v>
      </c>
      <c r="AY14" s="453">
        <v>552779.81000000006</v>
      </c>
      <c r="AZ14" s="453">
        <v>54215.29</v>
      </c>
      <c r="BA14" s="453">
        <v>295861.21999999997</v>
      </c>
      <c r="BB14" s="453">
        <v>22157895.600000001</v>
      </c>
      <c r="BC14" s="453">
        <v>1808792.76</v>
      </c>
      <c r="BD14" s="453">
        <v>1497156.72</v>
      </c>
      <c r="BE14" s="453">
        <v>4942683.59</v>
      </c>
      <c r="BF14" s="453">
        <v>1856856.77</v>
      </c>
      <c r="BG14" s="453">
        <v>1439565.75</v>
      </c>
      <c r="BH14" s="453">
        <v>4561296.99</v>
      </c>
      <c r="BI14" s="453">
        <v>1527165.56</v>
      </c>
      <c r="BJ14" s="453">
        <v>1234386.92</v>
      </c>
      <c r="BK14" s="453">
        <v>704036.49</v>
      </c>
      <c r="BL14" s="453">
        <v>722841.69</v>
      </c>
      <c r="BM14" s="453">
        <v>17286611.100000001</v>
      </c>
      <c r="BN14" s="453">
        <v>2514900.84</v>
      </c>
      <c r="BO14" s="453">
        <v>793434.24</v>
      </c>
      <c r="BP14" s="453">
        <v>748040.5</v>
      </c>
      <c r="BQ14" s="453">
        <v>1318755.51</v>
      </c>
      <c r="BR14" s="453">
        <v>1067710.3</v>
      </c>
      <c r="BS14" s="453">
        <v>69461</v>
      </c>
      <c r="BT14" s="453">
        <v>5727703.3300000001</v>
      </c>
      <c r="BU14" s="453">
        <v>965557.57</v>
      </c>
      <c r="BV14" s="453">
        <v>914433.2</v>
      </c>
      <c r="BW14" s="453">
        <v>1371272.07</v>
      </c>
      <c r="BX14" s="453">
        <v>2542368.31</v>
      </c>
      <c r="BY14" s="453">
        <v>7579717.4500000002</v>
      </c>
      <c r="BZ14" s="453">
        <v>1332171.8799999999</v>
      </c>
      <c r="CA14" s="453">
        <v>745037.87</v>
      </c>
      <c r="CB14" s="453">
        <v>798572</v>
      </c>
      <c r="CC14" s="336">
        <f t="shared" si="0"/>
        <v>262702259.58999997</v>
      </c>
    </row>
    <row r="15" spans="1:81" s="328" customFormat="1" ht="25.5" customHeight="1">
      <c r="A15" s="329" t="s">
        <v>477</v>
      </c>
      <c r="B15" s="330" t="s">
        <v>6</v>
      </c>
      <c r="C15" s="331" t="s">
        <v>7</v>
      </c>
      <c r="D15" s="332">
        <v>43010</v>
      </c>
      <c r="E15" s="331" t="s">
        <v>481</v>
      </c>
      <c r="F15" s="333" t="s">
        <v>488</v>
      </c>
      <c r="G15" s="334" t="s">
        <v>489</v>
      </c>
      <c r="H15" s="453">
        <v>3853501.03</v>
      </c>
      <c r="I15" s="453">
        <v>594989.03</v>
      </c>
      <c r="J15" s="453">
        <v>7050846.8499999996</v>
      </c>
      <c r="K15" s="453">
        <v>7152000.9900000002</v>
      </c>
      <c r="L15" s="453">
        <v>6321506.4299999997</v>
      </c>
      <c r="M15" s="453">
        <v>1739708.44</v>
      </c>
      <c r="N15" s="453">
        <v>1668370</v>
      </c>
      <c r="O15" s="453">
        <v>1462699.13</v>
      </c>
      <c r="P15" s="453">
        <v>200</v>
      </c>
      <c r="Q15" s="453">
        <v>31732122.719999999</v>
      </c>
      <c r="R15" s="453">
        <v>58920</v>
      </c>
      <c r="S15" s="453">
        <v>12429951.859999999</v>
      </c>
      <c r="T15" s="453">
        <v>4220253.1900000004</v>
      </c>
      <c r="U15" s="453">
        <v>4231779.28</v>
      </c>
      <c r="V15" s="453">
        <v>932962.25</v>
      </c>
      <c r="W15" s="453">
        <v>1825234.71</v>
      </c>
      <c r="X15" s="453">
        <v>1173005.1499999999</v>
      </c>
      <c r="Y15" s="453">
        <v>122137</v>
      </c>
      <c r="Z15" s="453">
        <v>12751961.050000001</v>
      </c>
      <c r="AA15" s="453">
        <v>12908341.130000001</v>
      </c>
      <c r="AB15" s="453">
        <v>8101545.0700000003</v>
      </c>
      <c r="AC15" s="453">
        <v>1115091.48</v>
      </c>
      <c r="AD15" s="453">
        <v>52300</v>
      </c>
      <c r="AE15" s="453">
        <v>17939353.079999998</v>
      </c>
      <c r="AF15" s="453">
        <v>7892847.46</v>
      </c>
      <c r="AG15" s="453">
        <v>5200</v>
      </c>
      <c r="AH15" s="453">
        <v>5493869.5599999996</v>
      </c>
      <c r="AI15" s="453">
        <v>9464757.0800000001</v>
      </c>
      <c r="AJ15" s="453">
        <v>5965320.25</v>
      </c>
      <c r="AK15" s="453">
        <v>31191</v>
      </c>
      <c r="AL15" s="453">
        <v>103014</v>
      </c>
      <c r="AM15" s="453">
        <v>2629619.85</v>
      </c>
      <c r="AN15" s="453">
        <v>5021561.32</v>
      </c>
      <c r="AO15" s="453">
        <v>41530.54</v>
      </c>
      <c r="AP15" s="453">
        <v>3427642.78</v>
      </c>
      <c r="AQ15" s="453">
        <v>74700</v>
      </c>
      <c r="AR15" s="453">
        <v>690989.21</v>
      </c>
      <c r="AS15" s="453">
        <v>709750</v>
      </c>
      <c r="AT15" s="453">
        <v>3625769.35</v>
      </c>
      <c r="AU15" s="453">
        <v>22645350.449999999</v>
      </c>
      <c r="AV15" s="453">
        <v>15700</v>
      </c>
      <c r="AW15" s="453">
        <v>2120311.35</v>
      </c>
      <c r="AX15" s="453">
        <v>3034394.44</v>
      </c>
      <c r="AY15" s="453">
        <v>1294400.1100000001</v>
      </c>
      <c r="AZ15" s="453">
        <v>203716.78</v>
      </c>
      <c r="BA15" s="453">
        <v>591215.38</v>
      </c>
      <c r="BB15" s="453">
        <v>1165997.6000000001</v>
      </c>
      <c r="BC15" s="453">
        <v>729578.69</v>
      </c>
      <c r="BD15" s="453">
        <v>1542577.73</v>
      </c>
      <c r="BE15" s="453">
        <v>198805</v>
      </c>
      <c r="BF15" s="453">
        <v>232810</v>
      </c>
      <c r="BG15" s="453">
        <v>2971948.69</v>
      </c>
      <c r="BH15" s="453">
        <v>7785488.4000000004</v>
      </c>
      <c r="BI15" s="453">
        <v>2883820.07</v>
      </c>
      <c r="BJ15" s="453">
        <v>6897717.5300000003</v>
      </c>
      <c r="BK15" s="453">
        <v>4376980.09</v>
      </c>
      <c r="BL15" s="453">
        <v>500</v>
      </c>
      <c r="BM15" s="453">
        <v>228400</v>
      </c>
      <c r="BN15" s="453">
        <v>6719356.9100000001</v>
      </c>
      <c r="BO15" s="453">
        <v>3000</v>
      </c>
      <c r="BP15" s="453">
        <v>1265378.04</v>
      </c>
      <c r="BQ15" s="453">
        <v>384281.36</v>
      </c>
      <c r="BR15" s="453">
        <v>23220</v>
      </c>
      <c r="BS15" s="453">
        <v>41450</v>
      </c>
      <c r="BT15" s="453">
        <v>31902739.620000001</v>
      </c>
      <c r="BU15" s="453">
        <v>2864056.84</v>
      </c>
      <c r="BV15" s="453">
        <v>188650</v>
      </c>
      <c r="BW15" s="453">
        <v>9467254.2599999998</v>
      </c>
      <c r="BX15" s="453">
        <v>15708390.26</v>
      </c>
      <c r="BY15" s="453">
        <v>1018455.64</v>
      </c>
      <c r="BZ15" s="453">
        <v>5455065.4500000002</v>
      </c>
      <c r="CA15" s="453">
        <v>55200</v>
      </c>
      <c r="CB15" s="453">
        <v>596180.4</v>
      </c>
      <c r="CC15" s="336">
        <f t="shared" si="0"/>
        <v>319228933.35999984</v>
      </c>
    </row>
    <row r="16" spans="1:81" s="328" customFormat="1" ht="25.5" customHeight="1">
      <c r="A16" s="329" t="s">
        <v>477</v>
      </c>
      <c r="B16" s="330" t="s">
        <v>6</v>
      </c>
      <c r="C16" s="331" t="s">
        <v>7</v>
      </c>
      <c r="D16" s="332">
        <v>43010</v>
      </c>
      <c r="E16" s="331" t="s">
        <v>481</v>
      </c>
      <c r="F16" s="333" t="s">
        <v>490</v>
      </c>
      <c r="G16" s="334" t="s">
        <v>491</v>
      </c>
      <c r="H16" s="453">
        <v>18743453.370000001</v>
      </c>
      <c r="I16" s="453">
        <v>1736738.24</v>
      </c>
      <c r="J16" s="453">
        <v>6358660.6200000001</v>
      </c>
      <c r="K16" s="453">
        <v>998764.76</v>
      </c>
      <c r="L16" s="453">
        <v>2828631.47</v>
      </c>
      <c r="M16" s="453">
        <v>370780.37</v>
      </c>
      <c r="N16" s="453">
        <v>1868538.82</v>
      </c>
      <c r="O16" s="453">
        <v>2204144.0699999998</v>
      </c>
      <c r="P16" s="453">
        <v>1358579.27</v>
      </c>
      <c r="Q16" s="453">
        <v>40588303.600000001</v>
      </c>
      <c r="R16" s="453">
        <v>1320011.54</v>
      </c>
      <c r="S16" s="453">
        <v>820088.93</v>
      </c>
      <c r="T16" s="453">
        <v>3093778.54</v>
      </c>
      <c r="U16" s="453">
        <v>1275392.8600000001</v>
      </c>
      <c r="V16" s="453">
        <v>68469.31</v>
      </c>
      <c r="W16" s="453">
        <v>1292799.92</v>
      </c>
      <c r="X16" s="453">
        <v>796312.36</v>
      </c>
      <c r="Y16" s="453">
        <v>670553.09</v>
      </c>
      <c r="Z16" s="453">
        <v>8475096.8900000006</v>
      </c>
      <c r="AA16" s="453">
        <v>920885.72</v>
      </c>
      <c r="AB16" s="453">
        <v>1306114.27</v>
      </c>
      <c r="AC16" s="453">
        <v>2270173.36</v>
      </c>
      <c r="AD16" s="453">
        <v>1869571.28</v>
      </c>
      <c r="AE16" s="453">
        <v>1447106.51</v>
      </c>
      <c r="AF16" s="453">
        <v>1193021.71</v>
      </c>
      <c r="AG16" s="453">
        <v>1293054.6399999999</v>
      </c>
      <c r="AH16" s="453">
        <v>1355388</v>
      </c>
      <c r="AI16" s="453">
        <v>5275862.83</v>
      </c>
      <c r="AJ16" s="453">
        <v>558514.17000000004</v>
      </c>
      <c r="AK16" s="453">
        <v>227322.14</v>
      </c>
      <c r="AL16" s="453">
        <v>313051.59000000003</v>
      </c>
      <c r="AM16" s="453">
        <v>740937.1</v>
      </c>
      <c r="AN16" s="453">
        <v>614655.04</v>
      </c>
      <c r="AO16" s="453">
        <v>1302587.1100000001</v>
      </c>
      <c r="AP16" s="453">
        <v>82043.929999999993</v>
      </c>
      <c r="AQ16" s="453">
        <v>668873.13</v>
      </c>
      <c r="AR16" s="453">
        <v>1175990.57</v>
      </c>
      <c r="AS16" s="453">
        <v>1212722.19</v>
      </c>
      <c r="AT16" s="453">
        <v>932659.78</v>
      </c>
      <c r="AU16" s="453">
        <v>17631056.079999998</v>
      </c>
      <c r="AV16" s="453">
        <v>8330440.6399999997</v>
      </c>
      <c r="AW16" s="453">
        <v>572901.86</v>
      </c>
      <c r="AX16" s="453">
        <v>352242.98</v>
      </c>
      <c r="AY16" s="453">
        <v>395434.75</v>
      </c>
      <c r="AZ16" s="453">
        <v>21248.94</v>
      </c>
      <c r="BA16" s="453">
        <v>167280.65</v>
      </c>
      <c r="BB16" s="453">
        <v>8529170.8200000003</v>
      </c>
      <c r="BC16" s="453">
        <v>1070405.07</v>
      </c>
      <c r="BD16" s="453">
        <v>391819.32</v>
      </c>
      <c r="BE16" s="453">
        <v>1336336.45</v>
      </c>
      <c r="BF16" s="453">
        <v>645715.28</v>
      </c>
      <c r="BG16" s="453">
        <v>1004376.94</v>
      </c>
      <c r="BH16" s="453">
        <v>2397398.7799999998</v>
      </c>
      <c r="BI16" s="453">
        <v>1141994.03</v>
      </c>
      <c r="BJ16" s="453">
        <v>548912.99</v>
      </c>
      <c r="BK16" s="453">
        <v>164485.92000000001</v>
      </c>
      <c r="BL16" s="453">
        <v>350031.89</v>
      </c>
      <c r="BM16" s="453">
        <v>9270034.0800000001</v>
      </c>
      <c r="BN16" s="453">
        <v>7554134.1399999997</v>
      </c>
      <c r="BO16" s="453">
        <v>870369.91</v>
      </c>
      <c r="BP16" s="453">
        <v>289357.98</v>
      </c>
      <c r="BQ16" s="453">
        <v>426246.61</v>
      </c>
      <c r="BR16" s="453">
        <v>522754.94</v>
      </c>
      <c r="BS16" s="453">
        <v>513991.78</v>
      </c>
      <c r="BT16" s="453">
        <v>8063506.25</v>
      </c>
      <c r="BU16" s="453">
        <v>1066705.32</v>
      </c>
      <c r="BV16" s="453">
        <v>533341.96</v>
      </c>
      <c r="BW16" s="453">
        <v>1571605.04</v>
      </c>
      <c r="BX16" s="453">
        <v>2591514.69</v>
      </c>
      <c r="BY16" s="453">
        <v>6274517.4900000002</v>
      </c>
      <c r="BZ16" s="453">
        <v>837896.05</v>
      </c>
      <c r="CA16" s="453">
        <v>1526234.39</v>
      </c>
      <c r="CB16" s="453">
        <v>1265246.3</v>
      </c>
      <c r="CC16" s="336">
        <f t="shared" si="0"/>
        <v>207858343.41999996</v>
      </c>
    </row>
    <row r="17" spans="1:81" s="328" customFormat="1" ht="25.5" customHeight="1">
      <c r="A17" s="329" t="s">
        <v>477</v>
      </c>
      <c r="B17" s="330" t="s">
        <v>6</v>
      </c>
      <c r="C17" s="331" t="s">
        <v>7</v>
      </c>
      <c r="D17" s="332">
        <v>44010</v>
      </c>
      <c r="E17" s="343" t="s">
        <v>478</v>
      </c>
      <c r="F17" s="333" t="s">
        <v>492</v>
      </c>
      <c r="G17" s="334" t="s">
        <v>493</v>
      </c>
      <c r="H17" s="453">
        <v>-134391745.37</v>
      </c>
      <c r="I17" s="453">
        <v>0</v>
      </c>
      <c r="J17" s="453">
        <v>0</v>
      </c>
      <c r="K17" s="453">
        <v>0</v>
      </c>
      <c r="L17" s="453">
        <v>0</v>
      </c>
      <c r="M17" s="453">
        <v>0</v>
      </c>
      <c r="N17" s="453">
        <v>-71688680</v>
      </c>
      <c r="O17" s="453">
        <v>0</v>
      </c>
      <c r="P17" s="453">
        <v>-965</v>
      </c>
      <c r="Q17" s="453">
        <v>0</v>
      </c>
      <c r="R17" s="453">
        <v>0</v>
      </c>
      <c r="S17" s="453">
        <v>0</v>
      </c>
      <c r="T17" s="453">
        <v>-40569519.840000004</v>
      </c>
      <c r="U17" s="453">
        <v>0</v>
      </c>
      <c r="V17" s="453">
        <v>0</v>
      </c>
      <c r="W17" s="453">
        <v>0</v>
      </c>
      <c r="X17" s="453">
        <v>-3492817.75</v>
      </c>
      <c r="Y17" s="453">
        <v>-2200330.15</v>
      </c>
      <c r="Z17" s="453">
        <v>-239487132.49000001</v>
      </c>
      <c r="AA17" s="453">
        <v>0</v>
      </c>
      <c r="AB17" s="453">
        <v>0</v>
      </c>
      <c r="AC17" s="453">
        <v>-47008193.899999999</v>
      </c>
      <c r="AD17" s="453">
        <v>0</v>
      </c>
      <c r="AE17" s="453">
        <v>0</v>
      </c>
      <c r="AF17" s="453">
        <v>-1518070.14</v>
      </c>
      <c r="AG17" s="453">
        <v>0</v>
      </c>
      <c r="AH17" s="453">
        <v>0</v>
      </c>
      <c r="AI17" s="453">
        <v>0</v>
      </c>
      <c r="AJ17" s="453">
        <v>0</v>
      </c>
      <c r="AK17" s="453">
        <v>0</v>
      </c>
      <c r="AL17" s="453">
        <v>0</v>
      </c>
      <c r="AM17" s="453">
        <v>-116763.91</v>
      </c>
      <c r="AN17" s="453">
        <v>-3240396</v>
      </c>
      <c r="AO17" s="453">
        <v>-2055923</v>
      </c>
      <c r="AP17" s="453">
        <v>0</v>
      </c>
      <c r="AQ17" s="453">
        <v>0</v>
      </c>
      <c r="AR17" s="453">
        <v>0</v>
      </c>
      <c r="AS17" s="453">
        <v>-156322.5</v>
      </c>
      <c r="AT17" s="453">
        <v>0</v>
      </c>
      <c r="AU17" s="453">
        <v>-22444127.329999998</v>
      </c>
      <c r="AV17" s="453">
        <v>-1789952</v>
      </c>
      <c r="AW17" s="453">
        <v>0</v>
      </c>
      <c r="AX17" s="453">
        <v>-3807981</v>
      </c>
      <c r="AY17" s="453">
        <v>0</v>
      </c>
      <c r="AZ17" s="453">
        <v>0</v>
      </c>
      <c r="BA17" s="453">
        <v>0</v>
      </c>
      <c r="BB17" s="453">
        <v>0</v>
      </c>
      <c r="BC17" s="453">
        <v>-3149362.69</v>
      </c>
      <c r="BD17" s="453">
        <v>0</v>
      </c>
      <c r="BE17" s="453">
        <v>0</v>
      </c>
      <c r="BF17" s="453">
        <v>0</v>
      </c>
      <c r="BG17" s="453">
        <v>-2851978.85</v>
      </c>
      <c r="BH17" s="453">
        <v>0</v>
      </c>
      <c r="BI17" s="453">
        <v>0</v>
      </c>
      <c r="BJ17" s="453">
        <v>0</v>
      </c>
      <c r="BK17" s="453">
        <v>0</v>
      </c>
      <c r="BL17" s="453">
        <v>0</v>
      </c>
      <c r="BM17" s="453">
        <v>-117934723.81</v>
      </c>
      <c r="BN17" s="453">
        <v>-102791435.92</v>
      </c>
      <c r="BO17" s="453">
        <v>-22878939</v>
      </c>
      <c r="BP17" s="453">
        <v>-1454007.05</v>
      </c>
      <c r="BQ17" s="453">
        <v>-1085119.58</v>
      </c>
      <c r="BR17" s="453">
        <v>0</v>
      </c>
      <c r="BS17" s="453">
        <v>-608596.06999999995</v>
      </c>
      <c r="BT17" s="453">
        <v>-23746645.670000002</v>
      </c>
      <c r="BU17" s="453">
        <v>0</v>
      </c>
      <c r="BV17" s="453">
        <v>0</v>
      </c>
      <c r="BW17" s="453">
        <v>-449192.45</v>
      </c>
      <c r="BX17" s="453">
        <v>-9150423.8100000005</v>
      </c>
      <c r="BY17" s="453">
        <v>-37377613.270000003</v>
      </c>
      <c r="BZ17" s="453">
        <v>-2496959</v>
      </c>
      <c r="CA17" s="453">
        <v>0</v>
      </c>
      <c r="CB17" s="453">
        <v>0</v>
      </c>
      <c r="CC17" s="336">
        <f t="shared" si="0"/>
        <v>-899943917.54999995</v>
      </c>
    </row>
    <row r="18" spans="1:81" s="328" customFormat="1" ht="25.5" customHeight="1">
      <c r="A18" s="329" t="s">
        <v>477</v>
      </c>
      <c r="B18" s="330" t="s">
        <v>6</v>
      </c>
      <c r="C18" s="331" t="s">
        <v>7</v>
      </c>
      <c r="D18" s="332">
        <v>44010</v>
      </c>
      <c r="E18" s="343" t="s">
        <v>478</v>
      </c>
      <c r="F18" s="333" t="s">
        <v>494</v>
      </c>
      <c r="G18" s="334" t="s">
        <v>495</v>
      </c>
      <c r="H18" s="453">
        <v>-108073101.2</v>
      </c>
      <c r="I18" s="453">
        <v>-29104607.300000001</v>
      </c>
      <c r="J18" s="453">
        <v>-35299153.399999999</v>
      </c>
      <c r="K18" s="453">
        <v>-11166960.039999999</v>
      </c>
      <c r="L18" s="453">
        <v>-5242165.3</v>
      </c>
      <c r="M18" s="453">
        <v>-192634.68</v>
      </c>
      <c r="N18" s="453">
        <v>-277972587.43000001</v>
      </c>
      <c r="O18" s="453">
        <v>-12699092.390000001</v>
      </c>
      <c r="P18" s="453">
        <v>-1930668.38</v>
      </c>
      <c r="Q18" s="453">
        <v>-71387018.840000004</v>
      </c>
      <c r="R18" s="453">
        <v>-304469.93</v>
      </c>
      <c r="S18" s="453">
        <v>-5266597.38</v>
      </c>
      <c r="T18" s="453">
        <v>-10883016.42</v>
      </c>
      <c r="U18" s="453">
        <v>-53817563.450000003</v>
      </c>
      <c r="V18" s="453">
        <v>-1150619.42</v>
      </c>
      <c r="W18" s="453">
        <v>0</v>
      </c>
      <c r="X18" s="453">
        <v>-2330875.27</v>
      </c>
      <c r="Y18" s="453">
        <v>0</v>
      </c>
      <c r="Z18" s="453">
        <v>-67893754.209999993</v>
      </c>
      <c r="AA18" s="453">
        <v>-17591942.989999998</v>
      </c>
      <c r="AB18" s="453">
        <v>-2501608.27</v>
      </c>
      <c r="AC18" s="453">
        <v>-19143589.48</v>
      </c>
      <c r="AD18" s="453">
        <v>-1088182.3</v>
      </c>
      <c r="AE18" s="453">
        <v>0</v>
      </c>
      <c r="AF18" s="453">
        <v>0</v>
      </c>
      <c r="AG18" s="453">
        <v>0</v>
      </c>
      <c r="AH18" s="453">
        <v>-3834.4</v>
      </c>
      <c r="AI18" s="453">
        <v>-161896693.34999999</v>
      </c>
      <c r="AJ18" s="453">
        <v>-2892446</v>
      </c>
      <c r="AK18" s="453">
        <v>-1539617.64</v>
      </c>
      <c r="AL18" s="453">
        <v>-709379.38</v>
      </c>
      <c r="AM18" s="453">
        <v>0</v>
      </c>
      <c r="AN18" s="453">
        <v>-2479961.33</v>
      </c>
      <c r="AO18" s="453">
        <v>-1612309.53</v>
      </c>
      <c r="AP18" s="453">
        <v>-1264111.69</v>
      </c>
      <c r="AQ18" s="453">
        <v>-5800177.79</v>
      </c>
      <c r="AR18" s="453">
        <v>-1749863.31</v>
      </c>
      <c r="AS18" s="453">
        <v>-2695964.58</v>
      </c>
      <c r="AT18" s="453">
        <v>-1838210.23</v>
      </c>
      <c r="AU18" s="453">
        <v>-26068994.350000001</v>
      </c>
      <c r="AV18" s="453">
        <v>0</v>
      </c>
      <c r="AW18" s="453">
        <v>-56519.38</v>
      </c>
      <c r="AX18" s="453">
        <v>-1850253.59</v>
      </c>
      <c r="AY18" s="453">
        <v>-193163.29</v>
      </c>
      <c r="AZ18" s="453">
        <v>-982.48</v>
      </c>
      <c r="BA18" s="453">
        <v>-2350731.7000000002</v>
      </c>
      <c r="BB18" s="453">
        <v>-166637698.25999999</v>
      </c>
      <c r="BC18" s="453">
        <v>0</v>
      </c>
      <c r="BD18" s="453">
        <v>-2995399.21</v>
      </c>
      <c r="BE18" s="453">
        <v>-6699972.3399999999</v>
      </c>
      <c r="BF18" s="453">
        <v>-15742726.09</v>
      </c>
      <c r="BG18" s="453">
        <v>-102181.87</v>
      </c>
      <c r="BH18" s="453">
        <v>-7877586.6600000001</v>
      </c>
      <c r="BI18" s="453">
        <v>-7741877.3600000003</v>
      </c>
      <c r="BJ18" s="453">
        <v>-2177957.67</v>
      </c>
      <c r="BK18" s="453">
        <v>-606724.81999999995</v>
      </c>
      <c r="BL18" s="453">
        <v>-305465.84000000003</v>
      </c>
      <c r="BM18" s="453">
        <v>-197066587.18000001</v>
      </c>
      <c r="BN18" s="453">
        <v>-30131173.440000001</v>
      </c>
      <c r="BO18" s="453">
        <v>-30946.32</v>
      </c>
      <c r="BP18" s="453">
        <v>0</v>
      </c>
      <c r="BQ18" s="453">
        <v>-2142575.35</v>
      </c>
      <c r="BR18" s="453">
        <v>-1414861.82</v>
      </c>
      <c r="BS18" s="453">
        <v>-74922.3</v>
      </c>
      <c r="BT18" s="453">
        <v>-218802292.06</v>
      </c>
      <c r="BU18" s="453">
        <v>-194605.17</v>
      </c>
      <c r="BV18" s="453">
        <v>0</v>
      </c>
      <c r="BW18" s="453">
        <v>-9645654.2300000004</v>
      </c>
      <c r="BX18" s="453">
        <v>-5451227.4000000004</v>
      </c>
      <c r="BY18" s="453">
        <v>-15363126.630000001</v>
      </c>
      <c r="BZ18" s="453">
        <v>-363475.73</v>
      </c>
      <c r="CA18" s="453">
        <v>0</v>
      </c>
      <c r="CB18" s="453">
        <v>-4131881.81</v>
      </c>
      <c r="CC18" s="336">
        <f t="shared" si="0"/>
        <v>-1645744341.6599998</v>
      </c>
    </row>
    <row r="19" spans="1:81" s="328" customFormat="1" ht="25.5" customHeight="1">
      <c r="A19" s="329" t="s">
        <v>477</v>
      </c>
      <c r="B19" s="330" t="s">
        <v>6</v>
      </c>
      <c r="C19" s="331" t="s">
        <v>7</v>
      </c>
      <c r="D19" s="332">
        <v>44010</v>
      </c>
      <c r="E19" s="343" t="s">
        <v>478</v>
      </c>
      <c r="F19" s="333" t="s">
        <v>496</v>
      </c>
      <c r="G19" s="334" t="s">
        <v>497</v>
      </c>
      <c r="H19" s="453">
        <v>0</v>
      </c>
      <c r="I19" s="453">
        <v>0</v>
      </c>
      <c r="J19" s="453">
        <v>5024485.92</v>
      </c>
      <c r="K19" s="453">
        <v>6189685.0899999999</v>
      </c>
      <c r="L19" s="453">
        <v>0</v>
      </c>
      <c r="M19" s="453">
        <v>0</v>
      </c>
      <c r="N19" s="453">
        <v>89268336.519999996</v>
      </c>
      <c r="O19" s="453">
        <v>3695793.34</v>
      </c>
      <c r="P19" s="453">
        <v>1885259.69</v>
      </c>
      <c r="Q19" s="453">
        <v>34784039.560000002</v>
      </c>
      <c r="R19" s="453">
        <v>311015.53999999998</v>
      </c>
      <c r="S19" s="453">
        <v>1768353.48</v>
      </c>
      <c r="T19" s="453">
        <v>3986436.34</v>
      </c>
      <c r="U19" s="453">
        <v>6107742.3700000001</v>
      </c>
      <c r="V19" s="453">
        <v>-661824.97</v>
      </c>
      <c r="W19" s="453">
        <v>0</v>
      </c>
      <c r="X19" s="453">
        <v>3176927.71</v>
      </c>
      <c r="Y19" s="453">
        <v>2895890.21</v>
      </c>
      <c r="Z19" s="453">
        <v>0</v>
      </c>
      <c r="AA19" s="453">
        <v>9283626.6300000008</v>
      </c>
      <c r="AB19" s="453">
        <v>0</v>
      </c>
      <c r="AC19" s="453">
        <v>0</v>
      </c>
      <c r="AD19" s="453">
        <v>1044279.95</v>
      </c>
      <c r="AE19" s="453">
        <v>0</v>
      </c>
      <c r="AF19" s="453">
        <v>0</v>
      </c>
      <c r="AG19" s="453">
        <v>0</v>
      </c>
      <c r="AH19" s="453">
        <v>0</v>
      </c>
      <c r="AI19" s="453">
        <v>23145533.550000001</v>
      </c>
      <c r="AJ19" s="453">
        <v>4210600.22</v>
      </c>
      <c r="AK19" s="453">
        <v>4866310.9000000004</v>
      </c>
      <c r="AL19" s="453">
        <v>3789741.5</v>
      </c>
      <c r="AM19" s="453">
        <v>101671.49</v>
      </c>
      <c r="AN19" s="453">
        <v>186660.39</v>
      </c>
      <c r="AO19" s="453">
        <v>2989681.26</v>
      </c>
      <c r="AP19" s="453">
        <v>4286026.08</v>
      </c>
      <c r="AQ19" s="453">
        <v>10527270.9</v>
      </c>
      <c r="AR19" s="453">
        <v>5374517.8300000001</v>
      </c>
      <c r="AS19" s="453">
        <v>1325025.45</v>
      </c>
      <c r="AT19" s="453">
        <v>3321382.17</v>
      </c>
      <c r="AU19" s="453">
        <v>0</v>
      </c>
      <c r="AV19" s="453">
        <v>0</v>
      </c>
      <c r="AW19" s="453">
        <v>864664.5</v>
      </c>
      <c r="AX19" s="453">
        <v>3525417.21</v>
      </c>
      <c r="AY19" s="453">
        <v>1099781.54</v>
      </c>
      <c r="AZ19" s="453">
        <v>73414.259999999995</v>
      </c>
      <c r="BA19" s="453">
        <v>561602.39</v>
      </c>
      <c r="BB19" s="453">
        <v>86947394.670000002</v>
      </c>
      <c r="BC19" s="453">
        <v>0</v>
      </c>
      <c r="BD19" s="453">
        <v>2768142.45</v>
      </c>
      <c r="BE19" s="453">
        <v>7859078.4500000002</v>
      </c>
      <c r="BF19" s="453">
        <v>0</v>
      </c>
      <c r="BG19" s="453">
        <v>0</v>
      </c>
      <c r="BH19" s="453">
        <v>0</v>
      </c>
      <c r="BI19" s="453">
        <v>0</v>
      </c>
      <c r="BJ19" s="453">
        <v>1247809.07</v>
      </c>
      <c r="BK19" s="453">
        <v>147342.85</v>
      </c>
      <c r="BL19" s="453">
        <v>1514997.79</v>
      </c>
      <c r="BM19" s="453">
        <v>28275163.989999998</v>
      </c>
      <c r="BN19" s="453">
        <v>0</v>
      </c>
      <c r="BO19" s="453">
        <v>0</v>
      </c>
      <c r="BP19" s="453">
        <v>0</v>
      </c>
      <c r="BQ19" s="453">
        <v>2888412.3</v>
      </c>
      <c r="BR19" s="453">
        <v>2104223.79</v>
      </c>
      <c r="BS19" s="453">
        <v>662779.17000000004</v>
      </c>
      <c r="BT19" s="453">
        <v>13921828.65</v>
      </c>
      <c r="BU19" s="453">
        <v>0</v>
      </c>
      <c r="BV19" s="453">
        <v>0</v>
      </c>
      <c r="BW19" s="453">
        <v>13283922.380000001</v>
      </c>
      <c r="BX19" s="453">
        <v>3002962.28</v>
      </c>
      <c r="BY19" s="453">
        <v>130987.74</v>
      </c>
      <c r="BZ19" s="453">
        <v>171642.39</v>
      </c>
      <c r="CA19" s="453">
        <v>0</v>
      </c>
      <c r="CB19" s="453">
        <v>1953170.26</v>
      </c>
      <c r="CC19" s="336">
        <f t="shared" si="0"/>
        <v>405889207.25</v>
      </c>
    </row>
    <row r="20" spans="1:81" s="328" customFormat="1" ht="25.5" customHeight="1">
      <c r="A20" s="329" t="s">
        <v>477</v>
      </c>
      <c r="B20" s="330" t="s">
        <v>6</v>
      </c>
      <c r="C20" s="331" t="s">
        <v>7</v>
      </c>
      <c r="D20" s="332">
        <v>44010</v>
      </c>
      <c r="E20" s="343" t="s">
        <v>478</v>
      </c>
      <c r="F20" s="333" t="s">
        <v>498</v>
      </c>
      <c r="G20" s="334" t="s">
        <v>499</v>
      </c>
      <c r="H20" s="453">
        <v>-17603249.149999999</v>
      </c>
      <c r="I20" s="453">
        <v>0</v>
      </c>
      <c r="J20" s="453">
        <v>136359.5</v>
      </c>
      <c r="K20" s="453">
        <v>-11723</v>
      </c>
      <c r="L20" s="453">
        <v>-13492.3</v>
      </c>
      <c r="M20" s="453">
        <v>0</v>
      </c>
      <c r="N20" s="453">
        <v>-29061350.84</v>
      </c>
      <c r="O20" s="453">
        <v>-486759.8</v>
      </c>
      <c r="P20" s="453">
        <v>-42849</v>
      </c>
      <c r="Q20" s="453">
        <v>-4371771</v>
      </c>
      <c r="R20" s="453">
        <v>-91965</v>
      </c>
      <c r="S20" s="453">
        <v>-541951</v>
      </c>
      <c r="T20" s="453">
        <v>-580</v>
      </c>
      <c r="U20" s="453">
        <v>-775517</v>
      </c>
      <c r="V20" s="453">
        <v>0</v>
      </c>
      <c r="W20" s="453">
        <v>-25950.799999999999</v>
      </c>
      <c r="X20" s="453">
        <v>3681849</v>
      </c>
      <c r="Y20" s="453">
        <v>-366643.85</v>
      </c>
      <c r="Z20" s="453">
        <v>-68333960.659999996</v>
      </c>
      <c r="AA20" s="453">
        <v>-2264332</v>
      </c>
      <c r="AB20" s="453">
        <v>-47245.14</v>
      </c>
      <c r="AC20" s="453">
        <v>-45</v>
      </c>
      <c r="AD20" s="453">
        <v>-1009777.5</v>
      </c>
      <c r="AE20" s="453">
        <v>-6117</v>
      </c>
      <c r="AF20" s="453">
        <v>-4122169.7</v>
      </c>
      <c r="AG20" s="453">
        <v>0</v>
      </c>
      <c r="AH20" s="453">
        <v>0</v>
      </c>
      <c r="AI20" s="453">
        <v>-160254066.05000001</v>
      </c>
      <c r="AJ20" s="453">
        <v>-24632</v>
      </c>
      <c r="AK20" s="453">
        <v>-167932</v>
      </c>
      <c r="AL20" s="453">
        <v>-66871</v>
      </c>
      <c r="AM20" s="453">
        <v>-676215</v>
      </c>
      <c r="AN20" s="453">
        <v>18585.5</v>
      </c>
      <c r="AO20" s="453">
        <v>-217118</v>
      </c>
      <c r="AP20" s="453">
        <v>-200993</v>
      </c>
      <c r="AQ20" s="453">
        <v>-90637</v>
      </c>
      <c r="AR20" s="453">
        <v>-56236</v>
      </c>
      <c r="AS20" s="453">
        <v>-177336.8</v>
      </c>
      <c r="AT20" s="453">
        <v>-174721</v>
      </c>
      <c r="AU20" s="453">
        <v>-21944767.75</v>
      </c>
      <c r="AV20" s="453">
        <v>-105882</v>
      </c>
      <c r="AW20" s="453">
        <v>-136987.5</v>
      </c>
      <c r="AX20" s="453">
        <v>-5054708</v>
      </c>
      <c r="AY20" s="453">
        <v>-228050</v>
      </c>
      <c r="AZ20" s="453">
        <v>17605.25</v>
      </c>
      <c r="BA20" s="453">
        <v>-66061</v>
      </c>
      <c r="BB20" s="453">
        <v>-35474469</v>
      </c>
      <c r="BC20" s="453">
        <v>-13860</v>
      </c>
      <c r="BD20" s="453">
        <v>-5177508</v>
      </c>
      <c r="BE20" s="453">
        <v>-5786740</v>
      </c>
      <c r="BF20" s="453">
        <v>0</v>
      </c>
      <c r="BG20" s="453">
        <v>0</v>
      </c>
      <c r="BH20" s="453">
        <v>-282914.5</v>
      </c>
      <c r="BI20" s="453">
        <v>-678614.16</v>
      </c>
      <c r="BJ20" s="453">
        <v>-314663</v>
      </c>
      <c r="BK20" s="453">
        <v>290</v>
      </c>
      <c r="BL20" s="453">
        <v>-20504</v>
      </c>
      <c r="BM20" s="453">
        <v>-25634216.149999999</v>
      </c>
      <c r="BN20" s="453">
        <v>-2054664</v>
      </c>
      <c r="BO20" s="453">
        <v>-2046</v>
      </c>
      <c r="BP20" s="453">
        <v>0</v>
      </c>
      <c r="BQ20" s="453">
        <v>-130463.53</v>
      </c>
      <c r="BR20" s="453">
        <v>-7721</v>
      </c>
      <c r="BS20" s="453">
        <v>-11194</v>
      </c>
      <c r="BT20" s="453">
        <v>-43709887</v>
      </c>
      <c r="BU20" s="453">
        <v>-223703.5</v>
      </c>
      <c r="BV20" s="453">
        <v>0</v>
      </c>
      <c r="BW20" s="453">
        <v>-2703270.5</v>
      </c>
      <c r="BX20" s="453">
        <v>-352670.75</v>
      </c>
      <c r="BY20" s="453">
        <v>-6682287</v>
      </c>
      <c r="BZ20" s="453">
        <v>-209207</v>
      </c>
      <c r="CA20" s="453">
        <v>0</v>
      </c>
      <c r="CB20" s="453">
        <v>-11397</v>
      </c>
      <c r="CC20" s="336">
        <f t="shared" si="0"/>
        <v>-444447974.68000001</v>
      </c>
    </row>
    <row r="21" spans="1:81" s="328" customFormat="1" ht="25.5" customHeight="1">
      <c r="A21" s="329" t="s">
        <v>477</v>
      </c>
      <c r="B21" s="330" t="s">
        <v>6</v>
      </c>
      <c r="C21" s="331" t="s">
        <v>7</v>
      </c>
      <c r="D21" s="332">
        <v>44010</v>
      </c>
      <c r="E21" s="343" t="s">
        <v>478</v>
      </c>
      <c r="F21" s="333" t="s">
        <v>500</v>
      </c>
      <c r="G21" s="334" t="s">
        <v>501</v>
      </c>
      <c r="H21" s="453">
        <v>0</v>
      </c>
      <c r="I21" s="453">
        <v>0</v>
      </c>
      <c r="J21" s="453">
        <v>0</v>
      </c>
      <c r="K21" s="453">
        <v>2096963</v>
      </c>
      <c r="L21" s="453">
        <v>0</v>
      </c>
      <c r="M21" s="453">
        <v>0</v>
      </c>
      <c r="N21" s="453">
        <v>2273723</v>
      </c>
      <c r="O21" s="453">
        <v>7589405.0999999996</v>
      </c>
      <c r="P21" s="453">
        <v>100</v>
      </c>
      <c r="Q21" s="453">
        <v>7768908.75</v>
      </c>
      <c r="R21" s="453">
        <v>166748</v>
      </c>
      <c r="S21" s="453">
        <v>9009671.5</v>
      </c>
      <c r="T21" s="453">
        <v>10961862</v>
      </c>
      <c r="U21" s="453">
        <v>26452.5</v>
      </c>
      <c r="V21" s="453">
        <v>0</v>
      </c>
      <c r="W21" s="453">
        <v>0</v>
      </c>
      <c r="X21" s="453">
        <v>1674849.35</v>
      </c>
      <c r="Y21" s="453">
        <v>6080.25</v>
      </c>
      <c r="Z21" s="453">
        <v>16977</v>
      </c>
      <c r="AA21" s="453">
        <v>21595</v>
      </c>
      <c r="AB21" s="453">
        <v>42079.1</v>
      </c>
      <c r="AC21" s="453">
        <v>0</v>
      </c>
      <c r="AD21" s="453">
        <v>4852564.16</v>
      </c>
      <c r="AE21" s="453">
        <v>104571</v>
      </c>
      <c r="AF21" s="453">
        <v>0</v>
      </c>
      <c r="AG21" s="453">
        <v>0</v>
      </c>
      <c r="AH21" s="453">
        <v>0</v>
      </c>
      <c r="AI21" s="453">
        <v>914806.19</v>
      </c>
      <c r="AJ21" s="453">
        <v>19613992.25</v>
      </c>
      <c r="AK21" s="453">
        <v>14679825</v>
      </c>
      <c r="AL21" s="453">
        <v>6972622</v>
      </c>
      <c r="AM21" s="453">
        <v>9126359</v>
      </c>
      <c r="AN21" s="453">
        <v>11693937.5</v>
      </c>
      <c r="AO21" s="453">
        <v>10797126</v>
      </c>
      <c r="AP21" s="453">
        <v>10644199</v>
      </c>
      <c r="AQ21" s="453">
        <v>16597053.5</v>
      </c>
      <c r="AR21" s="453">
        <v>13824538</v>
      </c>
      <c r="AS21" s="453">
        <v>12252488</v>
      </c>
      <c r="AT21" s="453">
        <v>12880388</v>
      </c>
      <c r="AU21" s="453">
        <v>366103</v>
      </c>
      <c r="AV21" s="453">
        <v>3354905.5</v>
      </c>
      <c r="AW21" s="453">
        <v>8784183.5</v>
      </c>
      <c r="AX21" s="453">
        <v>4128239.25</v>
      </c>
      <c r="AY21" s="453">
        <v>4199912.6399999997</v>
      </c>
      <c r="AZ21" s="453">
        <v>327541.33</v>
      </c>
      <c r="BA21" s="453">
        <v>1137600</v>
      </c>
      <c r="BB21" s="453">
        <v>7260912.5800000001</v>
      </c>
      <c r="BC21" s="453">
        <v>1603141.24</v>
      </c>
      <c r="BD21" s="453">
        <v>4749231.75</v>
      </c>
      <c r="BE21" s="453">
        <v>5738529</v>
      </c>
      <c r="BF21" s="453">
        <v>4149024</v>
      </c>
      <c r="BG21" s="453">
        <v>0</v>
      </c>
      <c r="BH21" s="453">
        <v>5355687.8899999997</v>
      </c>
      <c r="BI21" s="453">
        <v>2943220</v>
      </c>
      <c r="BJ21" s="453">
        <v>1612317.05</v>
      </c>
      <c r="BK21" s="453">
        <v>1452863</v>
      </c>
      <c r="BL21" s="453">
        <v>1841193.25</v>
      </c>
      <c r="BM21" s="453">
        <v>0</v>
      </c>
      <c r="BN21" s="453">
        <v>3011592.95</v>
      </c>
      <c r="BO21" s="453">
        <v>1140000</v>
      </c>
      <c r="BP21" s="453">
        <v>5128555.25</v>
      </c>
      <c r="BQ21" s="453">
        <v>9252913.3000000007</v>
      </c>
      <c r="BR21" s="453">
        <v>8928951.8800000008</v>
      </c>
      <c r="BS21" s="453">
        <v>1095467.55</v>
      </c>
      <c r="BT21" s="453">
        <v>0</v>
      </c>
      <c r="BU21" s="453">
        <v>202046.25</v>
      </c>
      <c r="BV21" s="453">
        <v>3976184.5</v>
      </c>
      <c r="BW21" s="453">
        <v>15082</v>
      </c>
      <c r="BX21" s="453">
        <v>14108497.85</v>
      </c>
      <c r="BY21" s="453">
        <v>0</v>
      </c>
      <c r="BZ21" s="453">
        <v>513754.61</v>
      </c>
      <c r="CA21" s="453">
        <v>33571</v>
      </c>
      <c r="CB21" s="453">
        <v>5114.5</v>
      </c>
      <c r="CC21" s="336">
        <f t="shared" si="0"/>
        <v>293026220.7700001</v>
      </c>
    </row>
    <row r="22" spans="1:81" s="328" customFormat="1" ht="25.5" customHeight="1">
      <c r="A22" s="329" t="s">
        <v>463</v>
      </c>
      <c r="B22" s="330" t="s">
        <v>6</v>
      </c>
      <c r="C22" s="331" t="s">
        <v>7</v>
      </c>
      <c r="D22" s="332">
        <v>41010</v>
      </c>
      <c r="E22" s="331" t="s">
        <v>464</v>
      </c>
      <c r="F22" s="333" t="s">
        <v>502</v>
      </c>
      <c r="G22" s="334" t="s">
        <v>503</v>
      </c>
      <c r="H22" s="453">
        <v>5240197</v>
      </c>
      <c r="I22" s="453">
        <v>2014607.5</v>
      </c>
      <c r="J22" s="453">
        <v>111500</v>
      </c>
      <c r="K22" s="453">
        <v>167500</v>
      </c>
      <c r="L22" s="453">
        <v>168893</v>
      </c>
      <c r="M22" s="453">
        <v>2500</v>
      </c>
      <c r="N22" s="453">
        <v>5503383.25</v>
      </c>
      <c r="O22" s="453">
        <v>30165139.75</v>
      </c>
      <c r="P22" s="453">
        <v>1862221.5</v>
      </c>
      <c r="Q22" s="453">
        <v>0</v>
      </c>
      <c r="R22" s="453">
        <v>1746141</v>
      </c>
      <c r="S22" s="453">
        <v>9304940.5</v>
      </c>
      <c r="T22" s="453">
        <v>1390429</v>
      </c>
      <c r="U22" s="453">
        <v>4604085</v>
      </c>
      <c r="V22" s="453">
        <v>0</v>
      </c>
      <c r="W22" s="453">
        <v>3676658.75</v>
      </c>
      <c r="X22" s="453">
        <v>5699217</v>
      </c>
      <c r="Y22" s="453">
        <v>1755897.41</v>
      </c>
      <c r="Z22" s="453">
        <v>0</v>
      </c>
      <c r="AA22" s="453">
        <v>13646731.710000001</v>
      </c>
      <c r="AB22" s="453">
        <v>3959358.34</v>
      </c>
      <c r="AC22" s="453">
        <v>4361488.32</v>
      </c>
      <c r="AD22" s="453">
        <v>11491872</v>
      </c>
      <c r="AE22" s="453">
        <v>6892865.5</v>
      </c>
      <c r="AF22" s="453">
        <v>1531162.8</v>
      </c>
      <c r="AG22" s="453">
        <v>2915814.81</v>
      </c>
      <c r="AH22" s="453">
        <v>698001.42</v>
      </c>
      <c r="AI22" s="453">
        <v>0</v>
      </c>
      <c r="AJ22" s="453">
        <v>2445410</v>
      </c>
      <c r="AK22" s="453">
        <v>2082202</v>
      </c>
      <c r="AL22" s="453">
        <v>419083</v>
      </c>
      <c r="AM22" s="453">
        <v>2517339</v>
      </c>
      <c r="AN22" s="453">
        <v>1195410</v>
      </c>
      <c r="AO22" s="453">
        <v>1858515</v>
      </c>
      <c r="AP22" s="453">
        <v>2169724</v>
      </c>
      <c r="AQ22" s="453">
        <v>3776589</v>
      </c>
      <c r="AR22" s="453">
        <v>4974678</v>
      </c>
      <c r="AS22" s="453">
        <v>1737496</v>
      </c>
      <c r="AT22" s="453">
        <v>2130882.75</v>
      </c>
      <c r="AU22" s="453">
        <v>320920</v>
      </c>
      <c r="AV22" s="453">
        <v>2122210</v>
      </c>
      <c r="AW22" s="453">
        <v>2384418</v>
      </c>
      <c r="AX22" s="453">
        <v>332285</v>
      </c>
      <c r="AY22" s="453">
        <v>806314.45</v>
      </c>
      <c r="AZ22" s="453">
        <v>0</v>
      </c>
      <c r="BA22" s="453">
        <v>284829</v>
      </c>
      <c r="BB22" s="453">
        <v>369379</v>
      </c>
      <c r="BC22" s="453">
        <v>2670028.5</v>
      </c>
      <c r="BD22" s="453">
        <v>397202031</v>
      </c>
      <c r="BE22" s="453">
        <v>57500</v>
      </c>
      <c r="BF22" s="453">
        <v>2286982</v>
      </c>
      <c r="BG22" s="453">
        <v>2549991</v>
      </c>
      <c r="BH22" s="453">
        <v>9324439.5</v>
      </c>
      <c r="BI22" s="453">
        <v>0</v>
      </c>
      <c r="BJ22" s="453">
        <v>2208208.5</v>
      </c>
      <c r="BK22" s="453">
        <v>542422</v>
      </c>
      <c r="BL22" s="453">
        <v>782483</v>
      </c>
      <c r="BM22" s="453">
        <v>15036214</v>
      </c>
      <c r="BN22" s="453">
        <v>16643105.84</v>
      </c>
      <c r="BO22" s="453">
        <v>2596273.48</v>
      </c>
      <c r="BP22" s="453">
        <v>28596976.25</v>
      </c>
      <c r="BQ22" s="453">
        <v>10593793</v>
      </c>
      <c r="BR22" s="453">
        <v>4303924.07</v>
      </c>
      <c r="BS22" s="453">
        <v>4690045</v>
      </c>
      <c r="BT22" s="453">
        <v>2359897.5</v>
      </c>
      <c r="BU22" s="453">
        <v>5363690.75</v>
      </c>
      <c r="BV22" s="453">
        <v>12495212.140000001</v>
      </c>
      <c r="BW22" s="453">
        <v>8724172.4100000001</v>
      </c>
      <c r="BX22" s="453">
        <v>13975653.75</v>
      </c>
      <c r="BY22" s="453">
        <v>2525034.7400000002</v>
      </c>
      <c r="BZ22" s="453">
        <v>3531367</v>
      </c>
      <c r="CA22" s="453">
        <v>5901730</v>
      </c>
      <c r="CB22" s="453">
        <v>6614811.75</v>
      </c>
      <c r="CC22" s="336">
        <f t="shared" si="0"/>
        <v>712414276.94000006</v>
      </c>
    </row>
    <row r="23" spans="1:81" s="328" customFormat="1" ht="25.5" customHeight="1">
      <c r="A23" s="329" t="s">
        <v>477</v>
      </c>
      <c r="B23" s="330" t="s">
        <v>6</v>
      </c>
      <c r="C23" s="331" t="s">
        <v>7</v>
      </c>
      <c r="D23" s="332">
        <v>43010</v>
      </c>
      <c r="E23" s="343" t="s">
        <v>481</v>
      </c>
      <c r="F23" s="333" t="s">
        <v>504</v>
      </c>
      <c r="G23" s="334" t="s">
        <v>505</v>
      </c>
      <c r="H23" s="453">
        <v>0</v>
      </c>
      <c r="I23" s="453">
        <v>0</v>
      </c>
      <c r="J23" s="453">
        <v>4555825.71</v>
      </c>
      <c r="K23" s="453">
        <v>0</v>
      </c>
      <c r="L23" s="453">
        <v>0</v>
      </c>
      <c r="M23" s="453">
        <v>0</v>
      </c>
      <c r="N23" s="453">
        <v>0</v>
      </c>
      <c r="O23" s="453">
        <v>0</v>
      </c>
      <c r="P23" s="453">
        <v>0</v>
      </c>
      <c r="Q23" s="453">
        <v>0</v>
      </c>
      <c r="R23" s="453">
        <v>0</v>
      </c>
      <c r="S23" s="453">
        <v>0</v>
      </c>
      <c r="T23" s="453">
        <v>0</v>
      </c>
      <c r="U23" s="453">
        <v>0</v>
      </c>
      <c r="V23" s="453">
        <v>0</v>
      </c>
      <c r="W23" s="453">
        <v>0</v>
      </c>
      <c r="X23" s="453">
        <v>0</v>
      </c>
      <c r="Y23" s="453">
        <v>0</v>
      </c>
      <c r="Z23" s="453">
        <v>0</v>
      </c>
      <c r="AA23" s="453">
        <v>3609039.86</v>
      </c>
      <c r="AB23" s="453">
        <v>0</v>
      </c>
      <c r="AC23" s="453">
        <v>6270084.0800000001</v>
      </c>
      <c r="AD23" s="453">
        <v>0</v>
      </c>
      <c r="AE23" s="453">
        <v>0</v>
      </c>
      <c r="AF23" s="453">
        <v>3500</v>
      </c>
      <c r="AG23" s="453">
        <v>0</v>
      </c>
      <c r="AH23" s="453">
        <v>0</v>
      </c>
      <c r="AI23" s="453">
        <v>0</v>
      </c>
      <c r="AJ23" s="453">
        <v>0</v>
      </c>
      <c r="AK23" s="453">
        <v>0</v>
      </c>
      <c r="AL23" s="453">
        <v>0</v>
      </c>
      <c r="AM23" s="453">
        <v>0</v>
      </c>
      <c r="AN23" s="453">
        <v>17576.3</v>
      </c>
      <c r="AO23" s="453">
        <v>0</v>
      </c>
      <c r="AP23" s="453">
        <v>0</v>
      </c>
      <c r="AQ23" s="453">
        <v>0</v>
      </c>
      <c r="AR23" s="453">
        <v>0</v>
      </c>
      <c r="AS23" s="453">
        <v>0</v>
      </c>
      <c r="AT23" s="453">
        <v>0</v>
      </c>
      <c r="AU23" s="453">
        <v>0</v>
      </c>
      <c r="AV23" s="453">
        <v>0</v>
      </c>
      <c r="AW23" s="453">
        <v>0</v>
      </c>
      <c r="AX23" s="453">
        <v>0</v>
      </c>
      <c r="AY23" s="453">
        <v>0</v>
      </c>
      <c r="AZ23" s="453">
        <v>4770152.78</v>
      </c>
      <c r="BA23" s="453">
        <v>4175381.96</v>
      </c>
      <c r="BB23" s="453">
        <v>0</v>
      </c>
      <c r="BC23" s="453">
        <v>4796733.3600000003</v>
      </c>
      <c r="BD23" s="453">
        <v>0</v>
      </c>
      <c r="BE23" s="453">
        <v>0</v>
      </c>
      <c r="BF23" s="453">
        <v>0</v>
      </c>
      <c r="BG23" s="453">
        <v>0</v>
      </c>
      <c r="BH23" s="453">
        <v>0</v>
      </c>
      <c r="BI23" s="453">
        <v>0</v>
      </c>
      <c r="BJ23" s="453">
        <v>0</v>
      </c>
      <c r="BK23" s="453">
        <v>0</v>
      </c>
      <c r="BL23" s="453">
        <v>0</v>
      </c>
      <c r="BM23" s="453">
        <v>0</v>
      </c>
      <c r="BN23" s="453">
        <v>0</v>
      </c>
      <c r="BO23" s="453">
        <v>0</v>
      </c>
      <c r="BP23" s="453">
        <v>0</v>
      </c>
      <c r="BQ23" s="453">
        <v>0</v>
      </c>
      <c r="BR23" s="453">
        <v>0</v>
      </c>
      <c r="BS23" s="453">
        <v>23930</v>
      </c>
      <c r="BT23" s="453">
        <v>0</v>
      </c>
      <c r="BU23" s="453">
        <v>0</v>
      </c>
      <c r="BV23" s="453">
        <v>5580176.4299999997</v>
      </c>
      <c r="BW23" s="453">
        <v>0</v>
      </c>
      <c r="BX23" s="453">
        <v>0</v>
      </c>
      <c r="BY23" s="453">
        <v>5581783.3799999999</v>
      </c>
      <c r="BZ23" s="453">
        <v>0</v>
      </c>
      <c r="CA23" s="453">
        <v>0</v>
      </c>
      <c r="CB23" s="453">
        <v>0</v>
      </c>
      <c r="CC23" s="336">
        <f t="shared" si="0"/>
        <v>39384183.860000007</v>
      </c>
    </row>
    <row r="24" spans="1:81" s="328" customFormat="1" ht="25.5" customHeight="1">
      <c r="A24" s="329" t="s">
        <v>477</v>
      </c>
      <c r="B24" s="330" t="s">
        <v>6</v>
      </c>
      <c r="C24" s="331" t="s">
        <v>7</v>
      </c>
      <c r="D24" s="332">
        <v>43010</v>
      </c>
      <c r="E24" s="343" t="s">
        <v>481</v>
      </c>
      <c r="F24" s="333" t="s">
        <v>506</v>
      </c>
      <c r="G24" s="334" t="s">
        <v>507</v>
      </c>
      <c r="H24" s="453">
        <v>40233486</v>
      </c>
      <c r="I24" s="453">
        <v>40000</v>
      </c>
      <c r="J24" s="453">
        <v>9536526</v>
      </c>
      <c r="K24" s="453">
        <v>889637</v>
      </c>
      <c r="L24" s="453">
        <v>40000</v>
      </c>
      <c r="M24" s="453">
        <v>3795335</v>
      </c>
      <c r="N24" s="453">
        <v>2322300</v>
      </c>
      <c r="O24" s="453">
        <v>1088815</v>
      </c>
      <c r="P24" s="453">
        <v>40000</v>
      </c>
      <c r="Q24" s="453">
        <v>17182170</v>
      </c>
      <c r="R24" s="453">
        <v>40000</v>
      </c>
      <c r="S24" s="453">
        <v>7323764</v>
      </c>
      <c r="T24" s="453">
        <v>7624149</v>
      </c>
      <c r="U24" s="453">
        <v>40000</v>
      </c>
      <c r="V24" s="453">
        <v>5040000</v>
      </c>
      <c r="W24" s="453">
        <v>40000</v>
      </c>
      <c r="X24" s="453">
        <v>14131698</v>
      </c>
      <c r="Y24" s="453">
        <v>5782895</v>
      </c>
      <c r="Z24" s="453">
        <v>17367093</v>
      </c>
      <c r="AA24" s="453">
        <v>11436998</v>
      </c>
      <c r="AB24" s="453">
        <v>3223526</v>
      </c>
      <c r="AC24" s="453">
        <v>21538600</v>
      </c>
      <c r="AD24" s="453">
        <v>698227</v>
      </c>
      <c r="AE24" s="453">
        <v>7185724</v>
      </c>
      <c r="AF24" s="453">
        <v>151943</v>
      </c>
      <c r="AG24" s="453">
        <v>520394</v>
      </c>
      <c r="AH24" s="453">
        <v>400177.48</v>
      </c>
      <c r="AI24" s="453">
        <v>7025433</v>
      </c>
      <c r="AJ24" s="453">
        <v>1017000</v>
      </c>
      <c r="AK24" s="453">
        <v>2535271</v>
      </c>
      <c r="AL24" s="453">
        <v>819000</v>
      </c>
      <c r="AM24" s="453">
        <v>959000</v>
      </c>
      <c r="AN24" s="453">
        <v>1744056</v>
      </c>
      <c r="AO24" s="453">
        <v>67000</v>
      </c>
      <c r="AP24" s="453">
        <v>949000</v>
      </c>
      <c r="AQ24" s="453">
        <v>2990014</v>
      </c>
      <c r="AR24" s="453">
        <v>4496571</v>
      </c>
      <c r="AS24" s="453">
        <v>797000</v>
      </c>
      <c r="AT24" s="453">
        <v>981318</v>
      </c>
      <c r="AU24" s="453">
        <v>16897056</v>
      </c>
      <c r="AV24" s="453">
        <v>5941.58</v>
      </c>
      <c r="AW24" s="453">
        <v>900000</v>
      </c>
      <c r="AX24" s="453">
        <v>3910850</v>
      </c>
      <c r="AY24" s="453">
        <v>2991060</v>
      </c>
      <c r="AZ24" s="453">
        <v>141053</v>
      </c>
      <c r="BA24" s="453">
        <v>2304281</v>
      </c>
      <c r="BB24" s="453">
        <v>11135097</v>
      </c>
      <c r="BC24" s="453">
        <v>6704313.5</v>
      </c>
      <c r="BD24" s="453">
        <v>728770</v>
      </c>
      <c r="BE24" s="453">
        <v>11263136</v>
      </c>
      <c r="BF24" s="453">
        <v>5439782</v>
      </c>
      <c r="BG24" s="453">
        <v>8235282.1600000001</v>
      </c>
      <c r="BH24" s="453">
        <v>40000</v>
      </c>
      <c r="BI24" s="453">
        <v>3540000</v>
      </c>
      <c r="BJ24" s="453">
        <v>5075102</v>
      </c>
      <c r="BK24" s="453">
        <v>2040000</v>
      </c>
      <c r="BL24" s="453">
        <v>9128613</v>
      </c>
      <c r="BM24" s="453">
        <v>800000</v>
      </c>
      <c r="BN24" s="453">
        <v>15010259</v>
      </c>
      <c r="BO24" s="453">
        <v>2787039</v>
      </c>
      <c r="BP24" s="453">
        <v>1040000</v>
      </c>
      <c r="BQ24" s="453">
        <v>6299453</v>
      </c>
      <c r="BR24" s="453">
        <v>1472700.01</v>
      </c>
      <c r="BS24" s="453">
        <v>4269089.99</v>
      </c>
      <c r="BT24" s="453">
        <v>760000</v>
      </c>
      <c r="BU24" s="453">
        <v>40000</v>
      </c>
      <c r="BV24" s="453">
        <v>3480223</v>
      </c>
      <c r="BW24" s="453">
        <v>11317395</v>
      </c>
      <c r="BX24" s="453">
        <v>1112980</v>
      </c>
      <c r="BY24" s="453">
        <v>19000617</v>
      </c>
      <c r="BZ24" s="453">
        <v>1212859</v>
      </c>
      <c r="CA24" s="453">
        <v>2364182</v>
      </c>
      <c r="CB24" s="453">
        <v>5593648</v>
      </c>
      <c r="CC24" s="336">
        <f t="shared" si="0"/>
        <v>369134902.72000003</v>
      </c>
    </row>
    <row r="25" spans="1:81" s="328" customFormat="1" ht="25.5" customHeight="1">
      <c r="A25" s="329" t="s">
        <v>463</v>
      </c>
      <c r="B25" s="330" t="s">
        <v>6</v>
      </c>
      <c r="C25" s="331" t="s">
        <v>7</v>
      </c>
      <c r="D25" s="332">
        <v>41010</v>
      </c>
      <c r="E25" s="331" t="s">
        <v>464</v>
      </c>
      <c r="F25" s="333" t="s">
        <v>508</v>
      </c>
      <c r="G25" s="334" t="s">
        <v>509</v>
      </c>
      <c r="H25" s="453">
        <v>28587748.809999999</v>
      </c>
      <c r="I25" s="453">
        <v>8018723.1799999997</v>
      </c>
      <c r="J25" s="453">
        <v>14231121.300000001</v>
      </c>
      <c r="K25" s="453">
        <v>1449739</v>
      </c>
      <c r="L25" s="453">
        <v>749577.44</v>
      </c>
      <c r="M25" s="453">
        <v>349892.18</v>
      </c>
      <c r="N25" s="453">
        <v>63630455.140000001</v>
      </c>
      <c r="O25" s="453">
        <v>6174341</v>
      </c>
      <c r="P25" s="453">
        <v>893687.95</v>
      </c>
      <c r="Q25" s="453">
        <v>14128392.640000001</v>
      </c>
      <c r="R25" s="453">
        <v>1548364</v>
      </c>
      <c r="S25" s="453">
        <v>2412265.5</v>
      </c>
      <c r="T25" s="453">
        <v>5982802.1100000003</v>
      </c>
      <c r="U25" s="453">
        <v>3330938.23</v>
      </c>
      <c r="V25" s="453">
        <v>444397.33</v>
      </c>
      <c r="W25" s="453">
        <v>1382958.52</v>
      </c>
      <c r="X25" s="453">
        <v>867981.08</v>
      </c>
      <c r="Y25" s="453">
        <v>754183.04</v>
      </c>
      <c r="Z25" s="453">
        <v>6801723.8200000003</v>
      </c>
      <c r="AA25" s="453">
        <v>3792256.77</v>
      </c>
      <c r="AB25" s="453">
        <v>2349554.5</v>
      </c>
      <c r="AC25" s="453">
        <v>1458491.5</v>
      </c>
      <c r="AD25" s="453">
        <v>4638016.45</v>
      </c>
      <c r="AE25" s="453">
        <v>1118050.29</v>
      </c>
      <c r="AF25" s="453">
        <v>2065815.92</v>
      </c>
      <c r="AG25" s="453">
        <v>664124.5</v>
      </c>
      <c r="AH25" s="453">
        <v>622522</v>
      </c>
      <c r="AI25" s="453">
        <v>84583859.890000001</v>
      </c>
      <c r="AJ25" s="453">
        <v>1146956.68</v>
      </c>
      <c r="AK25" s="453">
        <v>218962.86</v>
      </c>
      <c r="AL25" s="453">
        <v>429994.28</v>
      </c>
      <c r="AM25" s="453">
        <v>616298</v>
      </c>
      <c r="AN25" s="453">
        <v>1205807.6000000001</v>
      </c>
      <c r="AO25" s="453">
        <v>693158.25</v>
      </c>
      <c r="AP25" s="453">
        <v>382291.5</v>
      </c>
      <c r="AQ25" s="453">
        <v>1112922.3500000001</v>
      </c>
      <c r="AR25" s="453">
        <v>834944.25</v>
      </c>
      <c r="AS25" s="453">
        <v>1104085.75</v>
      </c>
      <c r="AT25" s="453">
        <v>1381660</v>
      </c>
      <c r="AU25" s="453">
        <v>7526019.6100000003</v>
      </c>
      <c r="AV25" s="453">
        <v>345861.76</v>
      </c>
      <c r="AW25" s="453">
        <v>751819</v>
      </c>
      <c r="AX25" s="453">
        <v>3864472.5</v>
      </c>
      <c r="AY25" s="453">
        <v>731843.94</v>
      </c>
      <c r="AZ25" s="453">
        <v>154158.75</v>
      </c>
      <c r="BA25" s="453">
        <v>485871.5</v>
      </c>
      <c r="BB25" s="453">
        <v>9738145.1999999993</v>
      </c>
      <c r="BC25" s="453">
        <v>668441.43000000005</v>
      </c>
      <c r="BD25" s="453">
        <v>4329220.25</v>
      </c>
      <c r="BE25" s="453">
        <v>380320.2</v>
      </c>
      <c r="BF25" s="453">
        <v>4267175</v>
      </c>
      <c r="BG25" s="453">
        <v>6149239</v>
      </c>
      <c r="BH25" s="453">
        <v>1368380</v>
      </c>
      <c r="BI25" s="453">
        <v>4486371.3</v>
      </c>
      <c r="BJ25" s="453">
        <v>2298972.14</v>
      </c>
      <c r="BK25" s="453">
        <v>263581.12</v>
      </c>
      <c r="BL25" s="453">
        <v>163882.12</v>
      </c>
      <c r="BM25" s="453">
        <v>8790463.8399999999</v>
      </c>
      <c r="BN25" s="453">
        <v>2990199.25</v>
      </c>
      <c r="BO25" s="453">
        <v>254701</v>
      </c>
      <c r="BP25" s="453">
        <v>1821950.5</v>
      </c>
      <c r="BQ25" s="453">
        <v>902214</v>
      </c>
      <c r="BR25" s="453">
        <v>999416</v>
      </c>
      <c r="BS25" s="453">
        <v>480196.7</v>
      </c>
      <c r="BT25" s="453">
        <v>30598326.079999998</v>
      </c>
      <c r="BU25" s="453">
        <v>699750.75</v>
      </c>
      <c r="BV25" s="453">
        <v>1035701.18</v>
      </c>
      <c r="BW25" s="453">
        <v>980141.25</v>
      </c>
      <c r="BX25" s="453">
        <v>1241462.67</v>
      </c>
      <c r="BY25" s="453">
        <v>15946479.359999999</v>
      </c>
      <c r="BZ25" s="453">
        <v>1094595.44</v>
      </c>
      <c r="CA25" s="453">
        <v>799693</v>
      </c>
      <c r="CB25" s="453">
        <v>775175.85</v>
      </c>
      <c r="CC25" s="336">
        <f t="shared" si="0"/>
        <v>389543307.30000001</v>
      </c>
    </row>
    <row r="26" spans="1:81" s="328" customFormat="1" ht="25.5" customHeight="1">
      <c r="A26" s="329" t="s">
        <v>467</v>
      </c>
      <c r="B26" s="330" t="s">
        <v>6</v>
      </c>
      <c r="C26" s="331" t="s">
        <v>7</v>
      </c>
      <c r="D26" s="332">
        <v>42010</v>
      </c>
      <c r="E26" s="331" t="s">
        <v>468</v>
      </c>
      <c r="F26" s="333" t="s">
        <v>510</v>
      </c>
      <c r="G26" s="334" t="s">
        <v>511</v>
      </c>
      <c r="H26" s="453">
        <v>30817518.25</v>
      </c>
      <c r="I26" s="453">
        <v>16529662.76</v>
      </c>
      <c r="J26" s="453">
        <v>22563200.359999999</v>
      </c>
      <c r="K26" s="453">
        <v>1142941.25</v>
      </c>
      <c r="L26" s="453">
        <v>1281218.51</v>
      </c>
      <c r="M26" s="453">
        <v>216152.54</v>
      </c>
      <c r="N26" s="453">
        <v>52027514.740000002</v>
      </c>
      <c r="O26" s="453">
        <v>0</v>
      </c>
      <c r="P26" s="453">
        <v>1582223.53</v>
      </c>
      <c r="Q26" s="453">
        <v>21565333.170000002</v>
      </c>
      <c r="R26" s="453">
        <v>172920.24</v>
      </c>
      <c r="S26" s="453">
        <v>2744187.5</v>
      </c>
      <c r="T26" s="453">
        <v>20511811</v>
      </c>
      <c r="U26" s="453">
        <v>34262706.630000003</v>
      </c>
      <c r="V26" s="453">
        <v>1017446.13</v>
      </c>
      <c r="W26" s="453">
        <v>202631.98</v>
      </c>
      <c r="X26" s="453">
        <v>0</v>
      </c>
      <c r="Y26" s="453">
        <v>535427.81000000006</v>
      </c>
      <c r="Z26" s="453">
        <v>188934814.77000001</v>
      </c>
      <c r="AA26" s="453">
        <v>4144691.83</v>
      </c>
      <c r="AB26" s="453">
        <v>905224.45</v>
      </c>
      <c r="AC26" s="453">
        <v>13602986.5</v>
      </c>
      <c r="AD26" s="453">
        <v>115677.5</v>
      </c>
      <c r="AE26" s="453">
        <v>66128.5</v>
      </c>
      <c r="AF26" s="453">
        <v>19858516</v>
      </c>
      <c r="AG26" s="453">
        <v>1497.25</v>
      </c>
      <c r="AH26" s="453">
        <v>479710</v>
      </c>
      <c r="AI26" s="453">
        <v>72136122.370000005</v>
      </c>
      <c r="AJ26" s="453">
        <v>517990.22</v>
      </c>
      <c r="AK26" s="453">
        <v>55534.23</v>
      </c>
      <c r="AL26" s="453">
        <v>47400.44</v>
      </c>
      <c r="AM26" s="453">
        <v>2021170</v>
      </c>
      <c r="AN26" s="453">
        <v>0</v>
      </c>
      <c r="AO26" s="453">
        <v>755934.35</v>
      </c>
      <c r="AP26" s="453">
        <v>168861.1</v>
      </c>
      <c r="AQ26" s="453">
        <v>1442289</v>
      </c>
      <c r="AR26" s="453">
        <v>402875.93</v>
      </c>
      <c r="AS26" s="453">
        <v>198873.48</v>
      </c>
      <c r="AT26" s="453">
        <v>566995.86</v>
      </c>
      <c r="AU26" s="453">
        <v>8091736.6900000004</v>
      </c>
      <c r="AV26" s="453">
        <v>47623.85</v>
      </c>
      <c r="AW26" s="453">
        <v>152205.26</v>
      </c>
      <c r="AX26" s="453">
        <v>183087.38</v>
      </c>
      <c r="AY26" s="453">
        <v>170968.13</v>
      </c>
      <c r="AZ26" s="453">
        <v>116516</v>
      </c>
      <c r="BA26" s="453">
        <v>191266.67</v>
      </c>
      <c r="BB26" s="453">
        <v>29751367.789999999</v>
      </c>
      <c r="BC26" s="453">
        <v>1950743.5</v>
      </c>
      <c r="BD26" s="453">
        <v>6863066</v>
      </c>
      <c r="BE26" s="453">
        <v>132182.82999999999</v>
      </c>
      <c r="BF26" s="453">
        <v>8838435.5</v>
      </c>
      <c r="BG26" s="453">
        <v>3781550</v>
      </c>
      <c r="BH26" s="453">
        <v>7482729.7999999998</v>
      </c>
      <c r="BI26" s="453">
        <v>0</v>
      </c>
      <c r="BJ26" s="453">
        <v>3353850</v>
      </c>
      <c r="BK26" s="453">
        <v>131032</v>
      </c>
      <c r="BL26" s="453">
        <v>180078.86</v>
      </c>
      <c r="BM26" s="453">
        <v>41522241.25</v>
      </c>
      <c r="BN26" s="453">
        <v>17395194.949999999</v>
      </c>
      <c r="BO26" s="453">
        <v>144024</v>
      </c>
      <c r="BP26" s="453">
        <v>343299</v>
      </c>
      <c r="BQ26" s="453">
        <v>1298771</v>
      </c>
      <c r="BR26" s="453">
        <v>0</v>
      </c>
      <c r="BS26" s="453">
        <v>0</v>
      </c>
      <c r="BT26" s="453">
        <v>20529173.309999999</v>
      </c>
      <c r="BU26" s="453">
        <v>2301198.75</v>
      </c>
      <c r="BV26" s="453">
        <v>1126170</v>
      </c>
      <c r="BW26" s="453">
        <v>3691515.54</v>
      </c>
      <c r="BX26" s="453">
        <v>3929514.38</v>
      </c>
      <c r="BY26" s="453">
        <v>47174864.759999998</v>
      </c>
      <c r="BZ26" s="453">
        <v>2190071.08</v>
      </c>
      <c r="CA26" s="453">
        <v>352200</v>
      </c>
      <c r="CB26" s="453">
        <v>6453924.0300000003</v>
      </c>
      <c r="CC26" s="336">
        <f t="shared" si="0"/>
        <v>733466792.49000013</v>
      </c>
    </row>
    <row r="27" spans="1:81" s="328" customFormat="1" ht="25.5" customHeight="1">
      <c r="A27" s="329" t="s">
        <v>477</v>
      </c>
      <c r="B27" s="330" t="s">
        <v>6</v>
      </c>
      <c r="C27" s="331" t="s">
        <v>7</v>
      </c>
      <c r="D27" s="332">
        <v>41010</v>
      </c>
      <c r="E27" s="331" t="s">
        <v>464</v>
      </c>
      <c r="F27" s="333" t="s">
        <v>512</v>
      </c>
      <c r="G27" s="334" t="s">
        <v>513</v>
      </c>
      <c r="H27" s="453">
        <v>-2519043.0699999998</v>
      </c>
      <c r="I27" s="453">
        <v>0</v>
      </c>
      <c r="J27" s="453">
        <v>0</v>
      </c>
      <c r="K27" s="453">
        <v>-154301.44</v>
      </c>
      <c r="L27" s="453">
        <v>-527273.63</v>
      </c>
      <c r="M27" s="453">
        <v>0</v>
      </c>
      <c r="N27" s="453">
        <v>0</v>
      </c>
      <c r="O27" s="453">
        <v>0</v>
      </c>
      <c r="P27" s="453">
        <v>0</v>
      </c>
      <c r="Q27" s="453">
        <v>0</v>
      </c>
      <c r="R27" s="453">
        <v>0</v>
      </c>
      <c r="S27" s="453">
        <v>0</v>
      </c>
      <c r="T27" s="453">
        <v>-3151553.68</v>
      </c>
      <c r="U27" s="453">
        <v>-2833468.86</v>
      </c>
      <c r="V27" s="453">
        <v>0</v>
      </c>
      <c r="W27" s="453">
        <v>0</v>
      </c>
      <c r="X27" s="453">
        <v>0</v>
      </c>
      <c r="Y27" s="453">
        <v>0</v>
      </c>
      <c r="Z27" s="453">
        <v>-67790654.430000007</v>
      </c>
      <c r="AA27" s="453">
        <v>-5140248.5999999996</v>
      </c>
      <c r="AB27" s="453">
        <v>-277925.83</v>
      </c>
      <c r="AC27" s="453">
        <v>0</v>
      </c>
      <c r="AD27" s="453">
        <v>-7674.35</v>
      </c>
      <c r="AE27" s="453">
        <v>0</v>
      </c>
      <c r="AF27" s="453">
        <v>0</v>
      </c>
      <c r="AG27" s="453">
        <v>0</v>
      </c>
      <c r="AH27" s="453">
        <v>0</v>
      </c>
      <c r="AI27" s="453">
        <v>0</v>
      </c>
      <c r="AJ27" s="453">
        <v>0</v>
      </c>
      <c r="AK27" s="453">
        <v>-80</v>
      </c>
      <c r="AL27" s="453">
        <v>0</v>
      </c>
      <c r="AM27" s="453">
        <v>0</v>
      </c>
      <c r="AN27" s="453">
        <v>0</v>
      </c>
      <c r="AO27" s="453">
        <v>-190823.29</v>
      </c>
      <c r="AP27" s="453">
        <v>-22456.68</v>
      </c>
      <c r="AQ27" s="453">
        <v>-383537.11</v>
      </c>
      <c r="AR27" s="453">
        <v>0</v>
      </c>
      <c r="AS27" s="453">
        <v>0</v>
      </c>
      <c r="AT27" s="453">
        <v>-15451.94</v>
      </c>
      <c r="AU27" s="453">
        <v>-2125837.02</v>
      </c>
      <c r="AV27" s="453">
        <v>0</v>
      </c>
      <c r="AW27" s="453">
        <v>0</v>
      </c>
      <c r="AX27" s="453">
        <v>-58909.61</v>
      </c>
      <c r="AY27" s="453">
        <v>0</v>
      </c>
      <c r="AZ27" s="453">
        <v>-9821.58</v>
      </c>
      <c r="BA27" s="453">
        <v>-60945.54</v>
      </c>
      <c r="BB27" s="453">
        <v>0</v>
      </c>
      <c r="BC27" s="453">
        <v>0</v>
      </c>
      <c r="BD27" s="453">
        <v>-389349.84</v>
      </c>
      <c r="BE27" s="453">
        <v>0</v>
      </c>
      <c r="BF27" s="453">
        <v>0</v>
      </c>
      <c r="BG27" s="453">
        <v>0</v>
      </c>
      <c r="BH27" s="453">
        <v>-7467</v>
      </c>
      <c r="BI27" s="453">
        <v>0</v>
      </c>
      <c r="BJ27" s="453">
        <v>0</v>
      </c>
      <c r="BK27" s="453">
        <v>0</v>
      </c>
      <c r="BL27" s="453">
        <v>-10854.9</v>
      </c>
      <c r="BM27" s="453">
        <v>-14893780.949999999</v>
      </c>
      <c r="BN27" s="453">
        <v>-692965.25</v>
      </c>
      <c r="BO27" s="453">
        <v>0</v>
      </c>
      <c r="BP27" s="453">
        <v>0</v>
      </c>
      <c r="BQ27" s="453">
        <v>0</v>
      </c>
      <c r="BR27" s="453">
        <v>6347.63</v>
      </c>
      <c r="BS27" s="453">
        <v>-14123.35</v>
      </c>
      <c r="BT27" s="453">
        <v>0</v>
      </c>
      <c r="BU27" s="453">
        <v>-7294.31</v>
      </c>
      <c r="BV27" s="453">
        <v>-28139.1</v>
      </c>
      <c r="BW27" s="453">
        <v>-562806.68999999994</v>
      </c>
      <c r="BX27" s="453">
        <v>-182680.87</v>
      </c>
      <c r="BY27" s="453">
        <v>-12040610.51</v>
      </c>
      <c r="BZ27" s="453">
        <v>-454342.09</v>
      </c>
      <c r="CA27" s="453">
        <v>13269.5</v>
      </c>
      <c r="CB27" s="453">
        <v>-498176.42</v>
      </c>
      <c r="CC27" s="336">
        <f t="shared" si="0"/>
        <v>-115032980.81000003</v>
      </c>
    </row>
    <row r="28" spans="1:81" s="328" customFormat="1" ht="25.5" customHeight="1">
      <c r="A28" s="329" t="s">
        <v>477</v>
      </c>
      <c r="B28" s="330" t="s">
        <v>6</v>
      </c>
      <c r="C28" s="331" t="s">
        <v>7</v>
      </c>
      <c r="D28" s="332">
        <v>42010</v>
      </c>
      <c r="E28" s="331" t="s">
        <v>468</v>
      </c>
      <c r="F28" s="333" t="s">
        <v>514</v>
      </c>
      <c r="G28" s="334" t="s">
        <v>515</v>
      </c>
      <c r="H28" s="453">
        <v>0</v>
      </c>
      <c r="I28" s="453">
        <v>0</v>
      </c>
      <c r="J28" s="453">
        <v>0</v>
      </c>
      <c r="K28" s="453">
        <v>38199.269999999997</v>
      </c>
      <c r="L28" s="453">
        <v>0</v>
      </c>
      <c r="M28" s="453">
        <v>0</v>
      </c>
      <c r="N28" s="453">
        <v>0</v>
      </c>
      <c r="O28" s="453">
        <v>0</v>
      </c>
      <c r="P28" s="453">
        <v>0</v>
      </c>
      <c r="Q28" s="453">
        <v>0</v>
      </c>
      <c r="R28" s="453">
        <v>0</v>
      </c>
      <c r="S28" s="453">
        <v>0</v>
      </c>
      <c r="T28" s="453">
        <v>1012613</v>
      </c>
      <c r="U28" s="453">
        <v>341958.16</v>
      </c>
      <c r="V28" s="453">
        <v>0</v>
      </c>
      <c r="W28" s="453">
        <v>0</v>
      </c>
      <c r="X28" s="453">
        <v>0</v>
      </c>
      <c r="Y28" s="453">
        <v>0</v>
      </c>
      <c r="Z28" s="453">
        <v>0</v>
      </c>
      <c r="AA28" s="453">
        <v>266660.62</v>
      </c>
      <c r="AB28" s="453">
        <v>0</v>
      </c>
      <c r="AC28" s="453">
        <v>0</v>
      </c>
      <c r="AD28" s="453">
        <v>36596.5</v>
      </c>
      <c r="AE28" s="453">
        <v>0</v>
      </c>
      <c r="AF28" s="453">
        <v>0</v>
      </c>
      <c r="AG28" s="453">
        <v>0</v>
      </c>
      <c r="AH28" s="453">
        <v>0</v>
      </c>
      <c r="AI28" s="453">
        <v>0</v>
      </c>
      <c r="AJ28" s="453">
        <v>0</v>
      </c>
      <c r="AK28" s="453">
        <v>0</v>
      </c>
      <c r="AL28" s="453">
        <v>0</v>
      </c>
      <c r="AM28" s="453">
        <v>0</v>
      </c>
      <c r="AN28" s="453">
        <v>0</v>
      </c>
      <c r="AO28" s="453">
        <v>116011.55</v>
      </c>
      <c r="AP28" s="453">
        <v>40906.46</v>
      </c>
      <c r="AQ28" s="453">
        <v>163577.63</v>
      </c>
      <c r="AR28" s="453">
        <v>0</v>
      </c>
      <c r="AS28" s="453">
        <v>0</v>
      </c>
      <c r="AT28" s="453">
        <v>0</v>
      </c>
      <c r="AU28" s="453">
        <v>0</v>
      </c>
      <c r="AV28" s="453">
        <v>0</v>
      </c>
      <c r="AW28" s="453">
        <v>0</v>
      </c>
      <c r="AX28" s="453">
        <v>179812.79</v>
      </c>
      <c r="AY28" s="453">
        <v>0</v>
      </c>
      <c r="AZ28" s="453">
        <v>1375.32</v>
      </c>
      <c r="BA28" s="453">
        <v>11163.46</v>
      </c>
      <c r="BB28" s="453">
        <v>0</v>
      </c>
      <c r="BC28" s="453">
        <v>0</v>
      </c>
      <c r="BD28" s="453">
        <v>60642.15</v>
      </c>
      <c r="BE28" s="453">
        <v>0</v>
      </c>
      <c r="BF28" s="453">
        <v>0</v>
      </c>
      <c r="BG28" s="453">
        <v>0</v>
      </c>
      <c r="BH28" s="453">
        <v>0</v>
      </c>
      <c r="BI28" s="453">
        <v>0</v>
      </c>
      <c r="BJ28" s="453">
        <v>0</v>
      </c>
      <c r="BK28" s="453">
        <v>0</v>
      </c>
      <c r="BL28" s="453">
        <v>19145.490000000002</v>
      </c>
      <c r="BM28" s="453">
        <v>1126867.58</v>
      </c>
      <c r="BN28" s="453">
        <v>0</v>
      </c>
      <c r="BO28" s="453">
        <v>0</v>
      </c>
      <c r="BP28" s="453">
        <v>0</v>
      </c>
      <c r="BQ28" s="453">
        <v>0</v>
      </c>
      <c r="BR28" s="453">
        <v>4565.2</v>
      </c>
      <c r="BS28" s="453">
        <v>0</v>
      </c>
      <c r="BT28" s="453">
        <v>0</v>
      </c>
      <c r="BU28" s="453">
        <v>12586.5</v>
      </c>
      <c r="BV28" s="453">
        <v>79042</v>
      </c>
      <c r="BW28" s="453">
        <v>379324.89</v>
      </c>
      <c r="BX28" s="453">
        <v>93935.039999999994</v>
      </c>
      <c r="BY28" s="453">
        <v>397100.7</v>
      </c>
      <c r="BZ28" s="453">
        <v>0</v>
      </c>
      <c r="CA28" s="453">
        <v>71247.179999999993</v>
      </c>
      <c r="CB28" s="453">
        <v>0</v>
      </c>
      <c r="CC28" s="336">
        <f t="shared" si="0"/>
        <v>4453331.49</v>
      </c>
    </row>
    <row r="29" spans="1:81" s="328" customFormat="1" ht="25.5" customHeight="1">
      <c r="A29" s="329" t="s">
        <v>477</v>
      </c>
      <c r="B29" s="330" t="s">
        <v>6</v>
      </c>
      <c r="C29" s="331" t="s">
        <v>7</v>
      </c>
      <c r="D29" s="332">
        <v>41010</v>
      </c>
      <c r="E29" s="331" t="s">
        <v>464</v>
      </c>
      <c r="F29" s="333" t="s">
        <v>516</v>
      </c>
      <c r="G29" s="334" t="s">
        <v>517</v>
      </c>
      <c r="H29" s="453">
        <v>0</v>
      </c>
      <c r="I29" s="453">
        <v>1299105.47</v>
      </c>
      <c r="J29" s="453">
        <v>1301907.92</v>
      </c>
      <c r="K29" s="453">
        <v>840073.94</v>
      </c>
      <c r="L29" s="453">
        <v>994970.81</v>
      </c>
      <c r="M29" s="453">
        <v>5593520.21</v>
      </c>
      <c r="N29" s="453">
        <v>1026940.25</v>
      </c>
      <c r="O29" s="453">
        <v>1939854.43</v>
      </c>
      <c r="P29" s="453">
        <v>495305.26</v>
      </c>
      <c r="Q29" s="453">
        <v>0</v>
      </c>
      <c r="R29" s="453">
        <v>381067.41</v>
      </c>
      <c r="S29" s="453">
        <v>890597.51</v>
      </c>
      <c r="T29" s="453">
        <v>1306812.18</v>
      </c>
      <c r="U29" s="453">
        <v>1586348.48</v>
      </c>
      <c r="V29" s="453">
        <v>41353.08</v>
      </c>
      <c r="W29" s="453">
        <v>1001827.55</v>
      </c>
      <c r="X29" s="453">
        <v>799060.75</v>
      </c>
      <c r="Y29" s="453">
        <v>321835.68</v>
      </c>
      <c r="Z29" s="453">
        <v>3982765.96</v>
      </c>
      <c r="AA29" s="453">
        <v>1226153.22</v>
      </c>
      <c r="AB29" s="453">
        <v>0</v>
      </c>
      <c r="AC29" s="453">
        <v>1785996.99</v>
      </c>
      <c r="AD29" s="453">
        <v>587372.92000000004</v>
      </c>
      <c r="AE29" s="453">
        <v>1648968.5</v>
      </c>
      <c r="AF29" s="453">
        <v>0</v>
      </c>
      <c r="AG29" s="453">
        <v>275791.11</v>
      </c>
      <c r="AH29" s="453">
        <v>3196676.28</v>
      </c>
      <c r="AI29" s="453">
        <v>1832061.77</v>
      </c>
      <c r="AJ29" s="453">
        <v>527951.14</v>
      </c>
      <c r="AK29" s="453">
        <v>235713.86</v>
      </c>
      <c r="AL29" s="453">
        <v>0</v>
      </c>
      <c r="AM29" s="453">
        <v>325019.73</v>
      </c>
      <c r="AN29" s="453">
        <v>636238.94999999995</v>
      </c>
      <c r="AO29" s="453">
        <v>341134.04</v>
      </c>
      <c r="AP29" s="453">
        <v>0</v>
      </c>
      <c r="AQ29" s="453">
        <v>0</v>
      </c>
      <c r="AR29" s="453">
        <v>526357.79</v>
      </c>
      <c r="AS29" s="453">
        <v>383144.77</v>
      </c>
      <c r="AT29" s="453">
        <v>366812.3</v>
      </c>
      <c r="AU29" s="453">
        <v>0</v>
      </c>
      <c r="AV29" s="453">
        <v>0</v>
      </c>
      <c r="AW29" s="453">
        <v>0</v>
      </c>
      <c r="AX29" s="453">
        <v>0</v>
      </c>
      <c r="AY29" s="453">
        <v>48737.22</v>
      </c>
      <c r="AZ29" s="453">
        <v>46530.23</v>
      </c>
      <c r="BA29" s="453">
        <v>141596.22</v>
      </c>
      <c r="BB29" s="453">
        <v>1921106.85</v>
      </c>
      <c r="BC29" s="453">
        <v>744437.81</v>
      </c>
      <c r="BD29" s="453">
        <v>447479.14</v>
      </c>
      <c r="BE29" s="453">
        <v>1601879.98</v>
      </c>
      <c r="BF29" s="453">
        <v>746363.79</v>
      </c>
      <c r="BG29" s="453">
        <v>359843.99</v>
      </c>
      <c r="BH29" s="453">
        <v>1044059.39</v>
      </c>
      <c r="BI29" s="453">
        <v>4265603.5599999996</v>
      </c>
      <c r="BJ29" s="453">
        <v>0</v>
      </c>
      <c r="BK29" s="453">
        <v>107822.9</v>
      </c>
      <c r="BL29" s="453">
        <v>0</v>
      </c>
      <c r="BM29" s="453">
        <v>275858</v>
      </c>
      <c r="BN29" s="453">
        <v>1413067.77</v>
      </c>
      <c r="BO29" s="453">
        <v>0</v>
      </c>
      <c r="BP29" s="453">
        <v>230605.17</v>
      </c>
      <c r="BQ29" s="453">
        <v>584233.06000000006</v>
      </c>
      <c r="BR29" s="453">
        <v>788793</v>
      </c>
      <c r="BS29" s="453">
        <v>0</v>
      </c>
      <c r="BT29" s="453">
        <v>1722781.7</v>
      </c>
      <c r="BU29" s="453">
        <v>397176.42</v>
      </c>
      <c r="BV29" s="453">
        <v>816902.28</v>
      </c>
      <c r="BW29" s="453">
        <v>716694.01</v>
      </c>
      <c r="BX29" s="453">
        <v>788161.53</v>
      </c>
      <c r="BY29" s="453">
        <v>846094.69</v>
      </c>
      <c r="BZ29" s="453">
        <v>468252.41</v>
      </c>
      <c r="CA29" s="453">
        <v>361485.08</v>
      </c>
      <c r="CB29" s="453">
        <v>283386.96000000002</v>
      </c>
      <c r="CC29" s="336">
        <f t="shared" si="0"/>
        <v>58867693.420000002</v>
      </c>
    </row>
    <row r="30" spans="1:81" s="328" customFormat="1" ht="25.5" customHeight="1">
      <c r="A30" s="329" t="s">
        <v>477</v>
      </c>
      <c r="B30" s="330" t="s">
        <v>6</v>
      </c>
      <c r="C30" s="331" t="s">
        <v>7</v>
      </c>
      <c r="D30" s="332">
        <v>42010</v>
      </c>
      <c r="E30" s="331" t="s">
        <v>468</v>
      </c>
      <c r="F30" s="333" t="s">
        <v>518</v>
      </c>
      <c r="G30" s="334" t="s">
        <v>519</v>
      </c>
      <c r="H30" s="453">
        <v>0</v>
      </c>
      <c r="I30" s="453">
        <v>0</v>
      </c>
      <c r="J30" s="453">
        <v>0</v>
      </c>
      <c r="K30" s="453">
        <v>0</v>
      </c>
      <c r="L30" s="453">
        <v>2801423</v>
      </c>
      <c r="M30" s="453">
        <v>0</v>
      </c>
      <c r="N30" s="453">
        <v>0</v>
      </c>
      <c r="O30" s="453">
        <v>0</v>
      </c>
      <c r="P30" s="453">
        <v>0</v>
      </c>
      <c r="Q30" s="453">
        <v>0</v>
      </c>
      <c r="R30" s="453">
        <v>0</v>
      </c>
      <c r="S30" s="453">
        <v>0</v>
      </c>
      <c r="T30" s="453">
        <v>0</v>
      </c>
      <c r="U30" s="453">
        <v>0</v>
      </c>
      <c r="V30" s="453">
        <v>0</v>
      </c>
      <c r="W30" s="453">
        <v>0</v>
      </c>
      <c r="X30" s="453">
        <v>0</v>
      </c>
      <c r="Y30" s="453">
        <v>0</v>
      </c>
      <c r="Z30" s="453">
        <v>0</v>
      </c>
      <c r="AA30" s="453">
        <v>221624.62</v>
      </c>
      <c r="AB30" s="453">
        <v>246883.28</v>
      </c>
      <c r="AC30" s="453">
        <v>0</v>
      </c>
      <c r="AD30" s="453">
        <v>120763.89</v>
      </c>
      <c r="AE30" s="453">
        <v>683734.35</v>
      </c>
      <c r="AF30" s="453">
        <v>244227.22</v>
      </c>
      <c r="AG30" s="453">
        <v>0</v>
      </c>
      <c r="AH30" s="453">
        <v>198694.26</v>
      </c>
      <c r="AI30" s="453">
        <v>0</v>
      </c>
      <c r="AJ30" s="453">
        <v>0</v>
      </c>
      <c r="AK30" s="453">
        <v>0</v>
      </c>
      <c r="AL30" s="453">
        <v>0</v>
      </c>
      <c r="AM30" s="453">
        <v>0</v>
      </c>
      <c r="AN30" s="453">
        <v>0</v>
      </c>
      <c r="AO30" s="453">
        <v>0</v>
      </c>
      <c r="AP30" s="453">
        <v>0</v>
      </c>
      <c r="AQ30" s="453">
        <v>0</v>
      </c>
      <c r="AR30" s="453">
        <v>0</v>
      </c>
      <c r="AS30" s="453">
        <v>0</v>
      </c>
      <c r="AT30" s="453">
        <v>0</v>
      </c>
      <c r="AU30" s="453">
        <v>0</v>
      </c>
      <c r="AV30" s="453">
        <v>0</v>
      </c>
      <c r="AW30" s="453">
        <v>0</v>
      </c>
      <c r="AX30" s="453">
        <v>0</v>
      </c>
      <c r="AY30" s="453">
        <v>0</v>
      </c>
      <c r="AZ30" s="453">
        <v>0</v>
      </c>
      <c r="BA30" s="453">
        <v>0</v>
      </c>
      <c r="BB30" s="453">
        <v>0</v>
      </c>
      <c r="BC30" s="453">
        <v>0</v>
      </c>
      <c r="BD30" s="453">
        <v>0</v>
      </c>
      <c r="BE30" s="453">
        <v>0</v>
      </c>
      <c r="BF30" s="453">
        <v>0</v>
      </c>
      <c r="BG30" s="453">
        <v>0</v>
      </c>
      <c r="BH30" s="453">
        <v>0</v>
      </c>
      <c r="BI30" s="453">
        <v>0</v>
      </c>
      <c r="BJ30" s="453">
        <v>0</v>
      </c>
      <c r="BK30" s="453">
        <v>0</v>
      </c>
      <c r="BL30" s="453">
        <v>0</v>
      </c>
      <c r="BM30" s="453">
        <v>0</v>
      </c>
      <c r="BN30" s="453">
        <v>0</v>
      </c>
      <c r="BO30" s="453">
        <v>0</v>
      </c>
      <c r="BP30" s="453">
        <v>0</v>
      </c>
      <c r="BQ30" s="453">
        <v>400000</v>
      </c>
      <c r="BR30" s="453">
        <v>0</v>
      </c>
      <c r="BS30" s="453">
        <v>0</v>
      </c>
      <c r="BT30" s="453">
        <v>0</v>
      </c>
      <c r="BU30" s="453">
        <v>862967.5</v>
      </c>
      <c r="BV30" s="453">
        <v>614015.9</v>
      </c>
      <c r="BW30" s="453">
        <v>1635254.8</v>
      </c>
      <c r="BX30" s="453">
        <v>2066283</v>
      </c>
      <c r="BY30" s="453">
        <v>985924.5</v>
      </c>
      <c r="BZ30" s="453">
        <v>1399360</v>
      </c>
      <c r="CA30" s="453">
        <v>0</v>
      </c>
      <c r="CB30" s="453">
        <v>192423.5</v>
      </c>
      <c r="CC30" s="336">
        <f t="shared" si="0"/>
        <v>12673579.82</v>
      </c>
    </row>
    <row r="31" spans="1:81" s="328" customFormat="1" ht="25.5" customHeight="1">
      <c r="A31" s="329" t="s">
        <v>477</v>
      </c>
      <c r="B31" s="330" t="s">
        <v>6</v>
      </c>
      <c r="C31" s="331" t="s">
        <v>7</v>
      </c>
      <c r="D31" s="332">
        <v>43010</v>
      </c>
      <c r="E31" s="343" t="s">
        <v>481</v>
      </c>
      <c r="F31" s="333" t="s">
        <v>520</v>
      </c>
      <c r="G31" s="334" t="s">
        <v>521</v>
      </c>
      <c r="H31" s="453">
        <v>0</v>
      </c>
      <c r="I31" s="453">
        <v>0</v>
      </c>
      <c r="J31" s="453">
        <v>0</v>
      </c>
      <c r="K31" s="453">
        <v>0</v>
      </c>
      <c r="L31" s="453">
        <v>0</v>
      </c>
      <c r="M31" s="453">
        <v>0</v>
      </c>
      <c r="N31" s="453">
        <v>0</v>
      </c>
      <c r="O31" s="453">
        <v>0</v>
      </c>
      <c r="P31" s="453">
        <v>0</v>
      </c>
      <c r="Q31" s="453">
        <v>0</v>
      </c>
      <c r="R31" s="453">
        <v>0</v>
      </c>
      <c r="S31" s="453">
        <v>0</v>
      </c>
      <c r="T31" s="453">
        <v>0</v>
      </c>
      <c r="U31" s="453">
        <v>0</v>
      </c>
      <c r="V31" s="453">
        <v>0</v>
      </c>
      <c r="W31" s="453">
        <v>0</v>
      </c>
      <c r="X31" s="453">
        <v>0</v>
      </c>
      <c r="Y31" s="453">
        <v>-69889</v>
      </c>
      <c r="Z31" s="453">
        <v>0</v>
      </c>
      <c r="AA31" s="453">
        <v>0</v>
      </c>
      <c r="AB31" s="453">
        <v>0</v>
      </c>
      <c r="AC31" s="453">
        <v>5429944.5999999996</v>
      </c>
      <c r="AD31" s="453">
        <v>-3312092.29</v>
      </c>
      <c r="AE31" s="453">
        <v>0</v>
      </c>
      <c r="AF31" s="453">
        <v>-1531162.8</v>
      </c>
      <c r="AG31" s="453">
        <v>-17467825.5</v>
      </c>
      <c r="AH31" s="453">
        <v>0</v>
      </c>
      <c r="AI31" s="453">
        <v>0</v>
      </c>
      <c r="AJ31" s="453">
        <v>0</v>
      </c>
      <c r="AK31" s="453">
        <v>0</v>
      </c>
      <c r="AL31" s="453">
        <v>0</v>
      </c>
      <c r="AM31" s="453">
        <v>0</v>
      </c>
      <c r="AN31" s="453">
        <v>0</v>
      </c>
      <c r="AO31" s="453">
        <v>-156562</v>
      </c>
      <c r="AP31" s="453">
        <v>0</v>
      </c>
      <c r="AQ31" s="453">
        <v>0</v>
      </c>
      <c r="AR31" s="453">
        <v>0</v>
      </c>
      <c r="AS31" s="453">
        <v>0</v>
      </c>
      <c r="AT31" s="453">
        <v>-60947.28</v>
      </c>
      <c r="AU31" s="453">
        <v>0</v>
      </c>
      <c r="AV31" s="453">
        <v>0</v>
      </c>
      <c r="AW31" s="453">
        <v>0</v>
      </c>
      <c r="AX31" s="453">
        <v>0</v>
      </c>
      <c r="AY31" s="453">
        <v>0</v>
      </c>
      <c r="AZ31" s="453">
        <v>0</v>
      </c>
      <c r="BA31" s="453">
        <v>-11280</v>
      </c>
      <c r="BB31" s="453">
        <v>0</v>
      </c>
      <c r="BC31" s="453">
        <v>-259693</v>
      </c>
      <c r="BD31" s="453">
        <v>-387754096.63999999</v>
      </c>
      <c r="BE31" s="453">
        <v>0</v>
      </c>
      <c r="BF31" s="453">
        <v>0</v>
      </c>
      <c r="BG31" s="453">
        <v>-334311</v>
      </c>
      <c r="BH31" s="453">
        <v>0</v>
      </c>
      <c r="BI31" s="453">
        <v>-184800.5</v>
      </c>
      <c r="BJ31" s="453">
        <v>0</v>
      </c>
      <c r="BK31" s="453">
        <v>0</v>
      </c>
      <c r="BL31" s="453">
        <v>0</v>
      </c>
      <c r="BM31" s="453">
        <v>0</v>
      </c>
      <c r="BN31" s="453">
        <v>0</v>
      </c>
      <c r="BO31" s="453">
        <v>0</v>
      </c>
      <c r="BP31" s="453">
        <v>-16146147.810000001</v>
      </c>
      <c r="BQ31" s="453">
        <v>0</v>
      </c>
      <c r="BR31" s="453">
        <v>0</v>
      </c>
      <c r="BS31" s="453">
        <v>0</v>
      </c>
      <c r="BT31" s="453">
        <v>0</v>
      </c>
      <c r="BU31" s="453">
        <v>0</v>
      </c>
      <c r="BV31" s="453">
        <v>0</v>
      </c>
      <c r="BW31" s="453">
        <v>-23922.5</v>
      </c>
      <c r="BX31" s="453">
        <v>-3650322.45</v>
      </c>
      <c r="BY31" s="453">
        <v>0</v>
      </c>
      <c r="BZ31" s="453">
        <v>0</v>
      </c>
      <c r="CA31" s="453">
        <v>0</v>
      </c>
      <c r="CB31" s="453">
        <v>-2409525.35</v>
      </c>
      <c r="CC31" s="336">
        <f t="shared" si="0"/>
        <v>-427942633.51999998</v>
      </c>
    </row>
    <row r="32" spans="1:81" s="328" customFormat="1" ht="25.5" customHeight="1">
      <c r="A32" s="329" t="s">
        <v>477</v>
      </c>
      <c r="B32" s="330" t="s">
        <v>6</v>
      </c>
      <c r="C32" s="331" t="s">
        <v>7</v>
      </c>
      <c r="D32" s="332">
        <v>43010</v>
      </c>
      <c r="E32" s="343" t="s">
        <v>481</v>
      </c>
      <c r="F32" s="333" t="s">
        <v>522</v>
      </c>
      <c r="G32" s="334" t="s">
        <v>523</v>
      </c>
      <c r="H32" s="453">
        <v>-139811.41</v>
      </c>
      <c r="I32" s="453">
        <v>-804</v>
      </c>
      <c r="J32" s="453">
        <v>0</v>
      </c>
      <c r="K32" s="453">
        <v>0</v>
      </c>
      <c r="L32" s="453">
        <v>0</v>
      </c>
      <c r="M32" s="453">
        <v>0</v>
      </c>
      <c r="N32" s="453">
        <v>-2432905.87</v>
      </c>
      <c r="O32" s="453">
        <v>-44493.07</v>
      </c>
      <c r="P32" s="453">
        <v>-289616.5</v>
      </c>
      <c r="Q32" s="453">
        <v>-129998.39</v>
      </c>
      <c r="R32" s="453">
        <v>-79637.23</v>
      </c>
      <c r="S32" s="453">
        <v>0</v>
      </c>
      <c r="T32" s="453">
        <v>-74073.539999999994</v>
      </c>
      <c r="U32" s="453">
        <v>-225176.63</v>
      </c>
      <c r="V32" s="453">
        <v>0</v>
      </c>
      <c r="W32" s="453">
        <v>-2730</v>
      </c>
      <c r="X32" s="453">
        <v>0</v>
      </c>
      <c r="Y32" s="453">
        <v>0</v>
      </c>
      <c r="Z32" s="453">
        <v>-13235358.5</v>
      </c>
      <c r="AA32" s="453">
        <v>-60067.8</v>
      </c>
      <c r="AB32" s="453">
        <v>-561119.49</v>
      </c>
      <c r="AC32" s="453">
        <v>0</v>
      </c>
      <c r="AD32" s="453">
        <v>-10718.2</v>
      </c>
      <c r="AE32" s="453">
        <v>0</v>
      </c>
      <c r="AF32" s="453">
        <v>0</v>
      </c>
      <c r="AG32" s="453">
        <v>0</v>
      </c>
      <c r="AH32" s="453">
        <v>0</v>
      </c>
      <c r="AI32" s="453">
        <v>0</v>
      </c>
      <c r="AJ32" s="453">
        <v>-79844.52</v>
      </c>
      <c r="AK32" s="453">
        <v>-1708</v>
      </c>
      <c r="AL32" s="453">
        <v>-3268</v>
      </c>
      <c r="AM32" s="453">
        <v>0</v>
      </c>
      <c r="AN32" s="453">
        <v>-195249.15</v>
      </c>
      <c r="AO32" s="453">
        <v>-278088.62</v>
      </c>
      <c r="AP32" s="453">
        <v>-7987</v>
      </c>
      <c r="AQ32" s="453">
        <v>-111601.2</v>
      </c>
      <c r="AR32" s="453">
        <v>-38741.1</v>
      </c>
      <c r="AS32" s="453">
        <v>0</v>
      </c>
      <c r="AT32" s="453">
        <v>-264153.09999999998</v>
      </c>
      <c r="AU32" s="453">
        <v>-376839.15</v>
      </c>
      <c r="AV32" s="453">
        <v>0</v>
      </c>
      <c r="AW32" s="453">
        <v>-9835.7000000000007</v>
      </c>
      <c r="AX32" s="453">
        <v>-2983765.9</v>
      </c>
      <c r="AY32" s="453">
        <v>0</v>
      </c>
      <c r="AZ32" s="453">
        <v>-5011.5</v>
      </c>
      <c r="BA32" s="453">
        <v>-79157.5</v>
      </c>
      <c r="BB32" s="453">
        <v>0</v>
      </c>
      <c r="BC32" s="453">
        <v>0</v>
      </c>
      <c r="BD32" s="453">
        <v>-4573615.75</v>
      </c>
      <c r="BE32" s="453">
        <v>0</v>
      </c>
      <c r="BF32" s="453">
        <v>0</v>
      </c>
      <c r="BG32" s="453">
        <v>0</v>
      </c>
      <c r="BH32" s="453">
        <v>-769184.6899</v>
      </c>
      <c r="BI32" s="453">
        <v>0</v>
      </c>
      <c r="BJ32" s="453">
        <v>0</v>
      </c>
      <c r="BK32" s="453">
        <v>0</v>
      </c>
      <c r="BL32" s="453">
        <v>0</v>
      </c>
      <c r="BM32" s="453">
        <v>-3986345.29</v>
      </c>
      <c r="BN32" s="453">
        <v>0</v>
      </c>
      <c r="BO32" s="453">
        <v>0</v>
      </c>
      <c r="BP32" s="453">
        <v>0</v>
      </c>
      <c r="BQ32" s="453">
        <v>0</v>
      </c>
      <c r="BR32" s="453">
        <v>-150</v>
      </c>
      <c r="BS32" s="453">
        <v>0</v>
      </c>
      <c r="BT32" s="453">
        <v>-312604</v>
      </c>
      <c r="BU32" s="453">
        <v>-21375.5</v>
      </c>
      <c r="BV32" s="453">
        <v>0</v>
      </c>
      <c r="BW32" s="453">
        <v>-110353.7</v>
      </c>
      <c r="BX32" s="453">
        <v>-65859.7</v>
      </c>
      <c r="BY32" s="453">
        <v>-1579001.02</v>
      </c>
      <c r="BZ32" s="453">
        <v>0</v>
      </c>
      <c r="CA32" s="453">
        <v>0</v>
      </c>
      <c r="CB32" s="453">
        <v>-1760</v>
      </c>
      <c r="CC32" s="336">
        <f t="shared" si="0"/>
        <v>-33142010.719899993</v>
      </c>
    </row>
    <row r="33" spans="1:81" s="328" customFormat="1" ht="25.5" customHeight="1">
      <c r="A33" s="329" t="s">
        <v>477</v>
      </c>
      <c r="B33" s="330" t="s">
        <v>6</v>
      </c>
      <c r="C33" s="331" t="s">
        <v>7</v>
      </c>
      <c r="D33" s="332"/>
      <c r="E33" s="343"/>
      <c r="F33" s="333" t="s">
        <v>524</v>
      </c>
      <c r="G33" s="334" t="s">
        <v>525</v>
      </c>
      <c r="H33" s="453">
        <v>0</v>
      </c>
      <c r="I33" s="453">
        <v>0</v>
      </c>
      <c r="J33" s="453">
        <v>0</v>
      </c>
      <c r="K33" s="453">
        <v>139031.75</v>
      </c>
      <c r="L33" s="453">
        <v>0</v>
      </c>
      <c r="M33" s="453">
        <v>0</v>
      </c>
      <c r="N33" s="453">
        <v>3935999.09</v>
      </c>
      <c r="O33" s="453">
        <v>0</v>
      </c>
      <c r="P33" s="453">
        <v>2595</v>
      </c>
      <c r="Q33" s="453">
        <v>65050.95</v>
      </c>
      <c r="R33" s="453">
        <v>66958</v>
      </c>
      <c r="S33" s="453">
        <v>0</v>
      </c>
      <c r="T33" s="453">
        <v>5506.2</v>
      </c>
      <c r="U33" s="453">
        <v>46051.54</v>
      </c>
      <c r="V33" s="453">
        <v>0</v>
      </c>
      <c r="W33" s="453">
        <v>0</v>
      </c>
      <c r="X33" s="453">
        <v>92681.61</v>
      </c>
      <c r="Y33" s="453">
        <v>0</v>
      </c>
      <c r="Z33" s="453">
        <v>0</v>
      </c>
      <c r="AA33" s="453">
        <v>111552.7</v>
      </c>
      <c r="AB33" s="453">
        <v>0</v>
      </c>
      <c r="AC33" s="453">
        <v>0</v>
      </c>
      <c r="AD33" s="453">
        <v>552065.25</v>
      </c>
      <c r="AE33" s="453">
        <v>0</v>
      </c>
      <c r="AF33" s="453">
        <v>0</v>
      </c>
      <c r="AG33" s="453">
        <v>0</v>
      </c>
      <c r="AH33" s="453">
        <v>0</v>
      </c>
      <c r="AI33" s="453">
        <v>0</v>
      </c>
      <c r="AJ33" s="453">
        <v>1358.32</v>
      </c>
      <c r="AK33" s="453">
        <v>0</v>
      </c>
      <c r="AL33" s="453">
        <v>903</v>
      </c>
      <c r="AM33" s="453">
        <v>54800.75</v>
      </c>
      <c r="AN33" s="453">
        <v>66892.7</v>
      </c>
      <c r="AO33" s="453">
        <v>4001</v>
      </c>
      <c r="AP33" s="453">
        <v>290</v>
      </c>
      <c r="AQ33" s="453">
        <v>0</v>
      </c>
      <c r="AR33" s="453">
        <v>5638</v>
      </c>
      <c r="AS33" s="453">
        <v>0</v>
      </c>
      <c r="AT33" s="453">
        <v>10140</v>
      </c>
      <c r="AU33" s="453">
        <v>0</v>
      </c>
      <c r="AV33" s="453">
        <v>0</v>
      </c>
      <c r="AW33" s="453">
        <v>0</v>
      </c>
      <c r="AX33" s="453">
        <v>460340.75</v>
      </c>
      <c r="AY33" s="453">
        <v>10686.09</v>
      </c>
      <c r="AZ33" s="453">
        <v>0</v>
      </c>
      <c r="BA33" s="453">
        <v>16300.24</v>
      </c>
      <c r="BB33" s="453">
        <v>0</v>
      </c>
      <c r="BC33" s="453">
        <v>0</v>
      </c>
      <c r="BD33" s="453">
        <v>53677</v>
      </c>
      <c r="BE33" s="453">
        <v>0</v>
      </c>
      <c r="BF33" s="453">
        <v>0</v>
      </c>
      <c r="BG33" s="453">
        <v>0</v>
      </c>
      <c r="BH33" s="453">
        <v>0</v>
      </c>
      <c r="BI33" s="453">
        <v>0</v>
      </c>
      <c r="BJ33" s="453">
        <v>0</v>
      </c>
      <c r="BK33" s="453">
        <v>0</v>
      </c>
      <c r="BL33" s="453">
        <v>0</v>
      </c>
      <c r="BM33" s="453">
        <v>172841</v>
      </c>
      <c r="BN33" s="453">
        <v>0</v>
      </c>
      <c r="BO33" s="453">
        <v>0</v>
      </c>
      <c r="BP33" s="453">
        <v>0</v>
      </c>
      <c r="BQ33" s="453">
        <v>0</v>
      </c>
      <c r="BR33" s="453">
        <v>0</v>
      </c>
      <c r="BS33" s="453">
        <v>0</v>
      </c>
      <c r="BT33" s="453">
        <v>0</v>
      </c>
      <c r="BU33" s="453">
        <v>59728.29</v>
      </c>
      <c r="BV33" s="453">
        <v>0</v>
      </c>
      <c r="BW33" s="453">
        <v>873</v>
      </c>
      <c r="BX33" s="453">
        <v>10</v>
      </c>
      <c r="BY33" s="453">
        <v>335104</v>
      </c>
      <c r="BZ33" s="453">
        <v>0</v>
      </c>
      <c r="CA33" s="453">
        <v>0</v>
      </c>
      <c r="CB33" s="453">
        <v>0</v>
      </c>
      <c r="CC33" s="336">
        <f t="shared" si="0"/>
        <v>6271076.2300000014</v>
      </c>
    </row>
    <row r="34" spans="1:81" s="328" customFormat="1" ht="25.5" customHeight="1">
      <c r="A34" s="329" t="s">
        <v>463</v>
      </c>
      <c r="B34" s="330" t="s">
        <v>6</v>
      </c>
      <c r="C34" s="331" t="s">
        <v>7</v>
      </c>
      <c r="D34" s="332"/>
      <c r="E34" s="343"/>
      <c r="F34" s="333" t="s">
        <v>526</v>
      </c>
      <c r="G34" s="334" t="s">
        <v>527</v>
      </c>
      <c r="H34" s="453">
        <v>0</v>
      </c>
      <c r="I34" s="453">
        <v>0</v>
      </c>
      <c r="J34" s="453">
        <v>0</v>
      </c>
      <c r="K34" s="453">
        <v>0</v>
      </c>
      <c r="L34" s="453">
        <v>0</v>
      </c>
      <c r="M34" s="453">
        <v>0</v>
      </c>
      <c r="N34" s="453">
        <v>0</v>
      </c>
      <c r="O34" s="453">
        <v>0</v>
      </c>
      <c r="P34" s="453">
        <v>0</v>
      </c>
      <c r="Q34" s="453">
        <v>2304990.5499999998</v>
      </c>
      <c r="R34" s="453">
        <v>0</v>
      </c>
      <c r="S34" s="453">
        <v>0</v>
      </c>
      <c r="T34" s="453">
        <v>0</v>
      </c>
      <c r="U34" s="453">
        <v>0</v>
      </c>
      <c r="V34" s="453">
        <v>0</v>
      </c>
      <c r="W34" s="453">
        <v>0</v>
      </c>
      <c r="X34" s="453">
        <v>0</v>
      </c>
      <c r="Y34" s="453">
        <v>0</v>
      </c>
      <c r="Z34" s="453">
        <v>0</v>
      </c>
      <c r="AA34" s="453">
        <v>0</v>
      </c>
      <c r="AB34" s="453">
        <v>0</v>
      </c>
      <c r="AC34" s="453">
        <v>0</v>
      </c>
      <c r="AD34" s="453">
        <v>0</v>
      </c>
      <c r="AE34" s="453">
        <v>0</v>
      </c>
      <c r="AF34" s="453">
        <v>0</v>
      </c>
      <c r="AG34" s="453">
        <v>0</v>
      </c>
      <c r="AH34" s="453">
        <v>0</v>
      </c>
      <c r="AI34" s="453">
        <v>87067999.900000006</v>
      </c>
      <c r="AJ34" s="453">
        <v>0</v>
      </c>
      <c r="AK34" s="453">
        <v>0</v>
      </c>
      <c r="AL34" s="453">
        <v>0</v>
      </c>
      <c r="AM34" s="453">
        <v>0</v>
      </c>
      <c r="AN34" s="453">
        <v>0</v>
      </c>
      <c r="AO34" s="453">
        <v>0</v>
      </c>
      <c r="AP34" s="453">
        <v>0</v>
      </c>
      <c r="AQ34" s="453">
        <v>0</v>
      </c>
      <c r="AR34" s="453">
        <v>0</v>
      </c>
      <c r="AS34" s="453">
        <v>0</v>
      </c>
      <c r="AT34" s="453">
        <v>0</v>
      </c>
      <c r="AU34" s="453">
        <v>0</v>
      </c>
      <c r="AV34" s="453">
        <v>0</v>
      </c>
      <c r="AW34" s="453">
        <v>0</v>
      </c>
      <c r="AX34" s="453">
        <v>0</v>
      </c>
      <c r="AY34" s="453">
        <v>6868</v>
      </c>
      <c r="AZ34" s="453">
        <v>0</v>
      </c>
      <c r="BA34" s="453">
        <v>0</v>
      </c>
      <c r="BB34" s="453">
        <v>0</v>
      </c>
      <c r="BC34" s="453">
        <v>0</v>
      </c>
      <c r="BD34" s="453">
        <v>0</v>
      </c>
      <c r="BE34" s="453">
        <v>0</v>
      </c>
      <c r="BF34" s="453">
        <v>0</v>
      </c>
      <c r="BG34" s="453">
        <v>0</v>
      </c>
      <c r="BH34" s="453">
        <v>0</v>
      </c>
      <c r="BI34" s="453">
        <v>0</v>
      </c>
      <c r="BJ34" s="453">
        <v>0</v>
      </c>
      <c r="BK34" s="453">
        <v>0</v>
      </c>
      <c r="BL34" s="453">
        <v>0</v>
      </c>
      <c r="BM34" s="453">
        <v>444754.3</v>
      </c>
      <c r="BN34" s="453">
        <v>0</v>
      </c>
      <c r="BO34" s="453">
        <v>0</v>
      </c>
      <c r="BP34" s="453">
        <v>0</v>
      </c>
      <c r="BQ34" s="453">
        <v>37800</v>
      </c>
      <c r="BR34" s="453">
        <v>0</v>
      </c>
      <c r="BS34" s="453">
        <v>0</v>
      </c>
      <c r="BT34" s="453">
        <v>17778.5</v>
      </c>
      <c r="BU34" s="453">
        <v>0</v>
      </c>
      <c r="BV34" s="453">
        <v>0</v>
      </c>
      <c r="BW34" s="453">
        <v>0</v>
      </c>
      <c r="BX34" s="453">
        <v>0</v>
      </c>
      <c r="BY34" s="453">
        <v>0</v>
      </c>
      <c r="BZ34" s="453">
        <v>0</v>
      </c>
      <c r="CA34" s="453">
        <v>0</v>
      </c>
      <c r="CB34" s="453">
        <v>0</v>
      </c>
      <c r="CC34" s="336">
        <f t="shared" si="0"/>
        <v>89880191.25</v>
      </c>
    </row>
    <row r="35" spans="1:81" s="328" customFormat="1" ht="25.5" customHeight="1">
      <c r="A35" s="329" t="s">
        <v>477</v>
      </c>
      <c r="B35" s="330" t="s">
        <v>6</v>
      </c>
      <c r="C35" s="331" t="s">
        <v>7</v>
      </c>
      <c r="D35" s="332"/>
      <c r="E35" s="343"/>
      <c r="F35" s="333" t="s">
        <v>528</v>
      </c>
      <c r="G35" s="334" t="s">
        <v>529</v>
      </c>
      <c r="H35" s="453">
        <v>-99913972.959999993</v>
      </c>
      <c r="I35" s="453">
        <v>-34763199.600000001</v>
      </c>
      <c r="J35" s="453">
        <v>-37580469.270000003</v>
      </c>
      <c r="K35" s="453">
        <v>-26968335.41</v>
      </c>
      <c r="L35" s="453">
        <v>-23148370.59</v>
      </c>
      <c r="M35" s="453">
        <v>-15052294.119999999</v>
      </c>
      <c r="N35" s="453">
        <v>-25089323.579999998</v>
      </c>
      <c r="O35" s="453">
        <v>-34060606.75</v>
      </c>
      <c r="P35" s="453">
        <v>-14650262.220000001</v>
      </c>
      <c r="Q35" s="453">
        <v>-57346859.729999997</v>
      </c>
      <c r="R35" s="453">
        <v>-14851475.83</v>
      </c>
      <c r="S35" s="453">
        <v>-28368938.16</v>
      </c>
      <c r="T35" s="453">
        <v>-42685992.210000001</v>
      </c>
      <c r="U35" s="453">
        <v>-48086983.359999999</v>
      </c>
      <c r="V35" s="453">
        <v>-4612408.47</v>
      </c>
      <c r="W35" s="453">
        <v>-32170922.52</v>
      </c>
      <c r="X35" s="453">
        <v>-22225926.600000001</v>
      </c>
      <c r="Y35" s="453">
        <v>-9621159.1699999999</v>
      </c>
      <c r="Z35" s="453">
        <v>-85909111.969999999</v>
      </c>
      <c r="AA35" s="453">
        <v>-39489579.68</v>
      </c>
      <c r="AB35" s="453">
        <v>-29996328.780000001</v>
      </c>
      <c r="AC35" s="453">
        <v>-50916836.979999997</v>
      </c>
      <c r="AD35" s="453">
        <v>-18345383.719999999</v>
      </c>
      <c r="AE35" s="453">
        <v>-33747042.840000004</v>
      </c>
      <c r="AF35" s="453">
        <v>-21857194.16</v>
      </c>
      <c r="AG35" s="453">
        <v>0</v>
      </c>
      <c r="AH35" s="453">
        <v>-12496650.859999999</v>
      </c>
      <c r="AI35" s="453">
        <v>-64209673.32</v>
      </c>
      <c r="AJ35" s="453">
        <v>-23994752.170000002</v>
      </c>
      <c r="AK35" s="453">
        <v>-16378317.25</v>
      </c>
      <c r="AL35" s="453">
        <v>-12464336.189999999</v>
      </c>
      <c r="AM35" s="453">
        <v>-13257450.58</v>
      </c>
      <c r="AN35" s="453">
        <v>-21250426.190000001</v>
      </c>
      <c r="AO35" s="453">
        <v>-17542034.079999998</v>
      </c>
      <c r="AP35" s="453">
        <v>-15395017.189999999</v>
      </c>
      <c r="AQ35" s="453">
        <v>-25232935.300000001</v>
      </c>
      <c r="AR35" s="453">
        <v>-14292344.58</v>
      </c>
      <c r="AS35" s="453">
        <v>-15829404.810000001</v>
      </c>
      <c r="AT35" s="453">
        <v>-15106585.189999999</v>
      </c>
      <c r="AU35" s="453">
        <v>-59464027.82</v>
      </c>
      <c r="AV35" s="453">
        <v>-18581576.120000001</v>
      </c>
      <c r="AW35" s="453">
        <v>-23859137.829999998</v>
      </c>
      <c r="AX35" s="453">
        <v>-19281224.789999999</v>
      </c>
      <c r="AY35" s="453">
        <v>-18695390.93</v>
      </c>
      <c r="AZ35" s="453">
        <v>-4292254.6500000004</v>
      </c>
      <c r="BA35" s="453">
        <v>-7822841.0800000001</v>
      </c>
      <c r="BB35" s="453">
        <v>-78869606.480000004</v>
      </c>
      <c r="BC35" s="453">
        <v>-16118755.470000001</v>
      </c>
      <c r="BD35" s="453">
        <v>-22064226.440000001</v>
      </c>
      <c r="BE35" s="453">
        <v>-33805194.799999997</v>
      </c>
      <c r="BF35" s="453">
        <v>-32811304.77</v>
      </c>
      <c r="BG35" s="453">
        <v>-24346660.890000001</v>
      </c>
      <c r="BH35" s="453">
        <v>-33260956.390000001</v>
      </c>
      <c r="BI35" s="453">
        <v>-31142457.93</v>
      </c>
      <c r="BJ35" s="453">
        <v>-20337559.059999999</v>
      </c>
      <c r="BK35" s="453">
        <v>-9666557.8900000006</v>
      </c>
      <c r="BL35" s="453">
        <v>-7190183.5099999998</v>
      </c>
      <c r="BM35" s="453">
        <v>-62289112.350000001</v>
      </c>
      <c r="BN35" s="453">
        <v>-25579151.34</v>
      </c>
      <c r="BO35" s="453">
        <v>-11285103.220000001</v>
      </c>
      <c r="BP35" s="453">
        <v>-12074138.35</v>
      </c>
      <c r="BQ35" s="453">
        <v>-26034750.210000001</v>
      </c>
      <c r="BR35" s="453">
        <v>-29210642.850000001</v>
      </c>
      <c r="BS35" s="453">
        <v>-15070398.189999999</v>
      </c>
      <c r="BT35" s="453">
        <v>-36561833.439999998</v>
      </c>
      <c r="BU35" s="453">
        <v>-14769254.060000001</v>
      </c>
      <c r="BV35" s="453">
        <v>-17723325.719999999</v>
      </c>
      <c r="BW35" s="453">
        <v>-20877628.649999999</v>
      </c>
      <c r="BX35" s="453">
        <v>-28764539.809999999</v>
      </c>
      <c r="BY35" s="453">
        <v>-34576376.380000003</v>
      </c>
      <c r="BZ35" s="453">
        <v>-17705310.870000001</v>
      </c>
      <c r="CA35" s="453">
        <v>-10611644.189999999</v>
      </c>
      <c r="CB35" s="453">
        <v>-9440422.9199999999</v>
      </c>
      <c r="CC35" s="336">
        <f t="shared" si="0"/>
        <v>-1953092455.7900004</v>
      </c>
    </row>
    <row r="36" spans="1:81" s="328" customFormat="1" ht="25.5" customHeight="1">
      <c r="A36" s="329" t="s">
        <v>477</v>
      </c>
      <c r="B36" s="330" t="s">
        <v>6</v>
      </c>
      <c r="C36" s="331" t="s">
        <v>7</v>
      </c>
      <c r="D36" s="332"/>
      <c r="E36" s="343"/>
      <c r="F36" s="333" t="s">
        <v>530</v>
      </c>
      <c r="G36" s="334" t="s">
        <v>531</v>
      </c>
      <c r="H36" s="453">
        <v>-95455258.540000007</v>
      </c>
      <c r="I36" s="453">
        <v>-18390052.600000001</v>
      </c>
      <c r="J36" s="453">
        <v>-21650357.760000002</v>
      </c>
      <c r="K36" s="453">
        <v>-7884486.6299999999</v>
      </c>
      <c r="L36" s="453">
        <v>-4696770.84</v>
      </c>
      <c r="M36" s="453">
        <v>-620336.1</v>
      </c>
      <c r="N36" s="453">
        <v>-310450572.94</v>
      </c>
      <c r="O36" s="453">
        <v>-17255302.91</v>
      </c>
      <c r="P36" s="453">
        <v>-2874205.17</v>
      </c>
      <c r="Q36" s="453">
        <v>-42033001.140000001</v>
      </c>
      <c r="R36" s="453">
        <v>-3161198.74</v>
      </c>
      <c r="S36" s="453">
        <v>-8549844.6300000008</v>
      </c>
      <c r="T36" s="453">
        <v>-30816090.620000001</v>
      </c>
      <c r="U36" s="453">
        <v>-17395072.91</v>
      </c>
      <c r="V36" s="453">
        <v>-858668.61</v>
      </c>
      <c r="W36" s="453">
        <v>-5050511.29</v>
      </c>
      <c r="X36" s="453">
        <v>-5456914.9500000002</v>
      </c>
      <c r="Y36" s="453">
        <v>-2154520.65</v>
      </c>
      <c r="Z36" s="453">
        <v>-141704261.59999999</v>
      </c>
      <c r="AA36" s="453">
        <v>-21303454.359999999</v>
      </c>
      <c r="AB36" s="453">
        <v>-8526206.9499999993</v>
      </c>
      <c r="AC36" s="453">
        <v>-21252511.98</v>
      </c>
      <c r="AD36" s="453">
        <v>-4146250.68</v>
      </c>
      <c r="AE36" s="453">
        <v>-4367718.2300000004</v>
      </c>
      <c r="AF36" s="453">
        <v>-5068109.7</v>
      </c>
      <c r="AG36" s="453">
        <v>-1686148.53</v>
      </c>
      <c r="AH36" s="453">
        <v>-381605.28</v>
      </c>
      <c r="AI36" s="453">
        <v>-217721423.05000001</v>
      </c>
      <c r="AJ36" s="453">
        <v>-3830527.24</v>
      </c>
      <c r="AK36" s="453">
        <v>-2308259.4</v>
      </c>
      <c r="AL36" s="453">
        <v>-4287595.9800000004</v>
      </c>
      <c r="AM36" s="453">
        <v>-2169576.84</v>
      </c>
      <c r="AN36" s="453">
        <v>-5261277</v>
      </c>
      <c r="AO36" s="453">
        <v>-4044193.11</v>
      </c>
      <c r="AP36" s="453">
        <v>-4247931.8</v>
      </c>
      <c r="AQ36" s="453">
        <v>-5252346.5999999996</v>
      </c>
      <c r="AR36" s="453">
        <v>-2386996.0299999998</v>
      </c>
      <c r="AS36" s="453">
        <v>-3896948.45</v>
      </c>
      <c r="AT36" s="453">
        <v>-2133006.56</v>
      </c>
      <c r="AU36" s="453">
        <v>-95014385.519999996</v>
      </c>
      <c r="AV36" s="453">
        <v>-913297.82</v>
      </c>
      <c r="AW36" s="453">
        <v>-2553793.14</v>
      </c>
      <c r="AX36" s="453">
        <v>-4414136.84</v>
      </c>
      <c r="AY36" s="453">
        <v>-3805206.86</v>
      </c>
      <c r="AZ36" s="453">
        <v>-463856.3</v>
      </c>
      <c r="BA36" s="453">
        <v>-2339758.48</v>
      </c>
      <c r="BB36" s="453">
        <v>-142633270.19999999</v>
      </c>
      <c r="BC36" s="453">
        <v>-3219446.88</v>
      </c>
      <c r="BD36" s="453">
        <v>-5199008.3099999996</v>
      </c>
      <c r="BE36" s="453">
        <v>-7392403.6200000001</v>
      </c>
      <c r="BF36" s="453">
        <v>-8529343.3000000007</v>
      </c>
      <c r="BG36" s="453">
        <v>-2809425</v>
      </c>
      <c r="BH36" s="453">
        <v>-16798198.59</v>
      </c>
      <c r="BI36" s="453">
        <v>-15060397.789999999</v>
      </c>
      <c r="BJ36" s="453">
        <v>-5206129.82</v>
      </c>
      <c r="BK36" s="453">
        <v>-2140938.54</v>
      </c>
      <c r="BL36" s="453">
        <v>-1459009.8</v>
      </c>
      <c r="BM36" s="453">
        <v>-96610364.140000001</v>
      </c>
      <c r="BN36" s="453">
        <v>-35838984.609999999</v>
      </c>
      <c r="BO36" s="453">
        <v>-2971703.35</v>
      </c>
      <c r="BP36" s="453">
        <v>-1274580.04</v>
      </c>
      <c r="BQ36" s="453">
        <v>-2776168.53</v>
      </c>
      <c r="BR36" s="453">
        <v>-5371388.9000000004</v>
      </c>
      <c r="BS36" s="453">
        <v>-7186454.0099999998</v>
      </c>
      <c r="BT36" s="453">
        <v>-85882223.349999994</v>
      </c>
      <c r="BU36" s="453">
        <v>-3888390</v>
      </c>
      <c r="BV36" s="453">
        <v>-2855620.64</v>
      </c>
      <c r="BW36" s="453">
        <v>-4878663.03</v>
      </c>
      <c r="BX36" s="453">
        <v>-7770204.5</v>
      </c>
      <c r="BY36" s="453">
        <v>-21484005.600000001</v>
      </c>
      <c r="BZ36" s="453">
        <v>-3164455</v>
      </c>
      <c r="CA36" s="453">
        <v>-1887894.7</v>
      </c>
      <c r="CB36" s="453">
        <v>-1931148.5</v>
      </c>
      <c r="CC36" s="336">
        <f t="shared" si="0"/>
        <v>-1666453772.1099994</v>
      </c>
    </row>
    <row r="37" spans="1:81" s="328" customFormat="1" ht="25.5" customHeight="1">
      <c r="A37" s="329" t="s">
        <v>477</v>
      </c>
      <c r="B37" s="330" t="s">
        <v>6</v>
      </c>
      <c r="C37" s="331" t="s">
        <v>7</v>
      </c>
      <c r="D37" s="332"/>
      <c r="E37" s="343"/>
      <c r="F37" s="344" t="s">
        <v>532</v>
      </c>
      <c r="G37" s="345" t="s">
        <v>533</v>
      </c>
      <c r="H37" s="453">
        <v>-18168291.710000001</v>
      </c>
      <c r="I37" s="453">
        <v>-6328620.2800000003</v>
      </c>
      <c r="J37" s="453">
        <v>-6827693.4199999999</v>
      </c>
      <c r="K37" s="453">
        <v>-10512648.82</v>
      </c>
      <c r="L37" s="453">
        <v>-4213894.4000000004</v>
      </c>
      <c r="M37" s="453">
        <v>-2740587.12</v>
      </c>
      <c r="N37" s="453">
        <v>-4702395.63</v>
      </c>
      <c r="O37" s="453">
        <v>-9730722.6799999997</v>
      </c>
      <c r="P37" s="453">
        <v>-2772451.14</v>
      </c>
      <c r="Q37" s="453">
        <v>-10894953.9</v>
      </c>
      <c r="R37" s="453">
        <v>-2817142.69</v>
      </c>
      <c r="S37" s="453">
        <v>-5402137.2999999998</v>
      </c>
      <c r="T37" s="453">
        <v>-8129829.04</v>
      </c>
      <c r="U37" s="453">
        <v>-9147912.9900000002</v>
      </c>
      <c r="V37" s="453">
        <v>-851923.16</v>
      </c>
      <c r="W37" s="453">
        <v>-6128004.25</v>
      </c>
      <c r="X37" s="453">
        <v>-4231309.46</v>
      </c>
      <c r="Y37" s="453">
        <v>-1833062.2</v>
      </c>
      <c r="Z37" s="453">
        <v>-16357904.42</v>
      </c>
      <c r="AA37" s="453">
        <v>-7495908.8200000003</v>
      </c>
      <c r="AB37" s="453">
        <v>-5694342.8799999999</v>
      </c>
      <c r="AC37" s="453">
        <v>-9597804.3800000008</v>
      </c>
      <c r="AD37" s="453">
        <v>-3461907.48</v>
      </c>
      <c r="AE37" s="453">
        <v>-6406076.3700000001</v>
      </c>
      <c r="AF37" s="453">
        <v>-4148330.14</v>
      </c>
      <c r="AG37" s="453">
        <v>0</v>
      </c>
      <c r="AH37" s="453">
        <v>-2372428.9900000002</v>
      </c>
      <c r="AI37" s="453">
        <v>-11674486.060000001</v>
      </c>
      <c r="AJ37" s="453">
        <v>-4359387.1399999997</v>
      </c>
      <c r="AK37" s="453">
        <v>-2975663.47</v>
      </c>
      <c r="AL37" s="453">
        <v>-2263532.9900000002</v>
      </c>
      <c r="AM37" s="453">
        <v>-2408847.12</v>
      </c>
      <c r="AN37" s="453">
        <v>-3862285.39</v>
      </c>
      <c r="AO37" s="453">
        <v>-3187600.18</v>
      </c>
      <c r="AP37" s="453">
        <v>-2794436.64</v>
      </c>
      <c r="AQ37" s="453">
        <v>-11697885.66</v>
      </c>
      <c r="AR37" s="453">
        <v>-2597710.1800000002</v>
      </c>
      <c r="AS37" s="453">
        <v>-2875947.99</v>
      </c>
      <c r="AT37" s="453">
        <v>-2745352.94</v>
      </c>
      <c r="AU37" s="453">
        <v>-10751925.960000001</v>
      </c>
      <c r="AV37" s="453">
        <v>-3313996.09</v>
      </c>
      <c r="AW37" s="453">
        <v>-4315720.12</v>
      </c>
      <c r="AX37" s="453">
        <v>-3487182.43</v>
      </c>
      <c r="AY37" s="453">
        <v>-3380723.9</v>
      </c>
      <c r="AZ37" s="453">
        <v>-781901.77</v>
      </c>
      <c r="BA37" s="453">
        <v>-1413631.65</v>
      </c>
      <c r="BB37" s="453">
        <v>-13998958.949999999</v>
      </c>
      <c r="BC37" s="453">
        <v>-2854750.72</v>
      </c>
      <c r="BD37" s="453">
        <v>-3906153.88</v>
      </c>
      <c r="BE37" s="453">
        <v>-5993371.0499999998</v>
      </c>
      <c r="BF37" s="453">
        <v>-5808910.2699999996</v>
      </c>
      <c r="BG37" s="453">
        <v>-4313275.07</v>
      </c>
      <c r="BH37" s="453">
        <v>-5890217.4800000004</v>
      </c>
      <c r="BI37" s="453">
        <v>-5516976.7300000004</v>
      </c>
      <c r="BJ37" s="453">
        <v>-3602860.75</v>
      </c>
      <c r="BK37" s="453">
        <v>-1720306.86</v>
      </c>
      <c r="BL37" s="453">
        <v>-1272958.08</v>
      </c>
      <c r="BM37" s="453">
        <v>-11171032.640000001</v>
      </c>
      <c r="BN37" s="453">
        <v>-4588835.12</v>
      </c>
      <c r="BO37" s="453">
        <v>-1881557.54</v>
      </c>
      <c r="BP37" s="453">
        <v>-2224140.2799999998</v>
      </c>
      <c r="BQ37" s="453">
        <v>-4664788.75</v>
      </c>
      <c r="BR37" s="453">
        <v>-5234823.32</v>
      </c>
      <c r="BS37" s="453">
        <v>-3037211.1</v>
      </c>
      <c r="BT37" s="453">
        <v>-6581677.3499999996</v>
      </c>
      <c r="BU37" s="453">
        <v>-2657802.94</v>
      </c>
      <c r="BV37" s="453">
        <v>-3189896.27</v>
      </c>
      <c r="BW37" s="453">
        <v>-3759619.71</v>
      </c>
      <c r="BX37" s="453">
        <v>-5179174.8099999996</v>
      </c>
      <c r="BY37" s="453">
        <v>-6225478.9000000004</v>
      </c>
      <c r="BZ37" s="453">
        <v>-3187499.14</v>
      </c>
      <c r="CA37" s="453">
        <v>-1910569.16</v>
      </c>
      <c r="CB37" s="453">
        <v>-1699679.85</v>
      </c>
      <c r="CC37" s="336">
        <f t="shared" si="0"/>
        <v>-373929028.07000005</v>
      </c>
    </row>
    <row r="38" spans="1:81" s="348" customFormat="1" ht="25.5" customHeight="1">
      <c r="A38" s="346"/>
      <c r="B38" s="532" t="s">
        <v>534</v>
      </c>
      <c r="C38" s="533"/>
      <c r="D38" s="533"/>
      <c r="E38" s="533"/>
      <c r="F38" s="533"/>
      <c r="G38" s="534"/>
      <c r="H38" s="347">
        <f>SUM(H6:H37)</f>
        <v>842985823.37999952</v>
      </c>
      <c r="I38" s="347">
        <f t="shared" ref="I38:BT38" si="1">SUM(I6:I37)</f>
        <v>106433900.55000004</v>
      </c>
      <c r="J38" s="347">
        <f t="shared" si="1"/>
        <v>251809293.7400001</v>
      </c>
      <c r="K38" s="347">
        <f t="shared" si="1"/>
        <v>103690532.68000004</v>
      </c>
      <c r="L38" s="347">
        <f t="shared" si="1"/>
        <v>87471095.329999998</v>
      </c>
      <c r="M38" s="347">
        <f t="shared" si="1"/>
        <v>46461413.920000002</v>
      </c>
      <c r="N38" s="347">
        <f t="shared" si="1"/>
        <v>998791655.18000019</v>
      </c>
      <c r="O38" s="347">
        <f t="shared" si="1"/>
        <v>142585962.70999995</v>
      </c>
      <c r="P38" s="347">
        <f t="shared" si="1"/>
        <v>28190310.730000004</v>
      </c>
      <c r="Q38" s="347">
        <f t="shared" si="1"/>
        <v>613345417.56000006</v>
      </c>
      <c r="R38" s="347">
        <f t="shared" si="1"/>
        <v>30472733.569999997</v>
      </c>
      <c r="S38" s="347">
        <f t="shared" si="1"/>
        <v>99767412.450000033</v>
      </c>
      <c r="T38" s="347">
        <f t="shared" si="1"/>
        <v>185536719.48000002</v>
      </c>
      <c r="U38" s="347">
        <f t="shared" si="1"/>
        <v>215847603.64000008</v>
      </c>
      <c r="V38" s="347">
        <f t="shared" si="1"/>
        <v>17783652.869999997</v>
      </c>
      <c r="W38" s="347">
        <f t="shared" si="1"/>
        <v>106430686.50999999</v>
      </c>
      <c r="X38" s="347">
        <f t="shared" si="1"/>
        <v>65802171.669999979</v>
      </c>
      <c r="Y38" s="347">
        <f t="shared" si="1"/>
        <v>48438926.519999988</v>
      </c>
      <c r="Z38" s="347">
        <f t="shared" si="1"/>
        <v>300137032.59999985</v>
      </c>
      <c r="AA38" s="347">
        <f t="shared" si="1"/>
        <v>122851433.91</v>
      </c>
      <c r="AB38" s="347">
        <f t="shared" si="1"/>
        <v>52113241.399999984</v>
      </c>
      <c r="AC38" s="347">
        <f t="shared" si="1"/>
        <v>165965450.89000005</v>
      </c>
      <c r="AD38" s="347">
        <f t="shared" si="1"/>
        <v>40600606.880000032</v>
      </c>
      <c r="AE38" s="347">
        <f t="shared" si="1"/>
        <v>69655409.649999991</v>
      </c>
      <c r="AF38" s="347">
        <f t="shared" si="1"/>
        <v>105694451.69999996</v>
      </c>
      <c r="AG38" s="347">
        <f t="shared" si="1"/>
        <v>30905611.310000002</v>
      </c>
      <c r="AH38" s="347">
        <f t="shared" si="1"/>
        <v>39219089.990000002</v>
      </c>
      <c r="AI38" s="347">
        <f t="shared" si="1"/>
        <v>860340953.6099999</v>
      </c>
      <c r="AJ38" s="347">
        <f t="shared" si="1"/>
        <v>67892193.770000011</v>
      </c>
      <c r="AK38" s="347">
        <f t="shared" si="1"/>
        <v>46894007.940000005</v>
      </c>
      <c r="AL38" s="347">
        <f t="shared" si="1"/>
        <v>33006275.18</v>
      </c>
      <c r="AM38" s="347">
        <f t="shared" si="1"/>
        <v>37058983.240000002</v>
      </c>
      <c r="AN38" s="347">
        <f t="shared" si="1"/>
        <v>55589616.269999996</v>
      </c>
      <c r="AO38" s="347">
        <f t="shared" si="1"/>
        <v>37194863.449999996</v>
      </c>
      <c r="AP38" s="347">
        <f t="shared" si="1"/>
        <v>42865962.860000007</v>
      </c>
      <c r="AQ38" s="347">
        <f t="shared" si="1"/>
        <v>81591924.590000004</v>
      </c>
      <c r="AR38" s="347">
        <f t="shared" si="1"/>
        <v>62650535.050000019</v>
      </c>
      <c r="AS38" s="347">
        <f t="shared" si="1"/>
        <v>41455783.559999995</v>
      </c>
      <c r="AT38" s="347">
        <f t="shared" si="1"/>
        <v>45519629.890000015</v>
      </c>
      <c r="AU38" s="347">
        <f t="shared" si="1"/>
        <v>167103580.80000004</v>
      </c>
      <c r="AV38" s="347">
        <f t="shared" si="1"/>
        <v>28726147.129999995</v>
      </c>
      <c r="AW38" s="347">
        <f t="shared" si="1"/>
        <v>40365068.000000007</v>
      </c>
      <c r="AX38" s="347">
        <f t="shared" si="1"/>
        <v>43093813.81000001</v>
      </c>
      <c r="AY38" s="347">
        <f t="shared" si="1"/>
        <v>26230673.230000012</v>
      </c>
      <c r="AZ38" s="347">
        <f t="shared" si="1"/>
        <v>11779559.810000001</v>
      </c>
      <c r="BA38" s="347">
        <f t="shared" si="1"/>
        <v>19521435.059999999</v>
      </c>
      <c r="BB38" s="347">
        <f t="shared" si="1"/>
        <v>405877683.56000018</v>
      </c>
      <c r="BC38" s="347">
        <f t="shared" si="1"/>
        <v>61751569.229999997</v>
      </c>
      <c r="BD38" s="347">
        <f t="shared" si="1"/>
        <v>60614041.869999997</v>
      </c>
      <c r="BE38" s="347">
        <f t="shared" si="1"/>
        <v>111737417.41999996</v>
      </c>
      <c r="BF38" s="347">
        <f t="shared" si="1"/>
        <v>79924861.470000014</v>
      </c>
      <c r="BG38" s="347">
        <f t="shared" si="1"/>
        <v>60326009.139999978</v>
      </c>
      <c r="BH38" s="347">
        <f t="shared" si="1"/>
        <v>101468629.89009997</v>
      </c>
      <c r="BI38" s="347">
        <f t="shared" si="1"/>
        <v>115491740.16000001</v>
      </c>
      <c r="BJ38" s="347">
        <f t="shared" si="1"/>
        <v>43991305.359999992</v>
      </c>
      <c r="BK38" s="347">
        <f t="shared" si="1"/>
        <v>21120628.619999997</v>
      </c>
      <c r="BL38" s="347">
        <f t="shared" si="1"/>
        <v>22416138.369999997</v>
      </c>
      <c r="BM38" s="347">
        <f t="shared" si="1"/>
        <v>415597532.30999994</v>
      </c>
      <c r="BN38" s="347">
        <f t="shared" si="1"/>
        <v>220987859.65999997</v>
      </c>
      <c r="BO38" s="347">
        <f t="shared" si="1"/>
        <v>42816219.709999979</v>
      </c>
      <c r="BP38" s="347">
        <f t="shared" si="1"/>
        <v>41292705.620000005</v>
      </c>
      <c r="BQ38" s="347">
        <f t="shared" si="1"/>
        <v>43237421.479999997</v>
      </c>
      <c r="BR38" s="347">
        <f t="shared" si="1"/>
        <v>47682386.260000013</v>
      </c>
      <c r="BS38" s="347">
        <f t="shared" si="1"/>
        <v>23186945.790000007</v>
      </c>
      <c r="BT38" s="347">
        <f t="shared" si="1"/>
        <v>424199109.58000028</v>
      </c>
      <c r="BU38" s="347">
        <f t="shared" ref="BU38:CC38" si="2">SUM(BU6:BU37)</f>
        <v>39363813.459999993</v>
      </c>
      <c r="BV38" s="347">
        <f t="shared" si="2"/>
        <v>50400299.810000025</v>
      </c>
      <c r="BW38" s="347">
        <f t="shared" si="2"/>
        <v>98550809.859999999</v>
      </c>
      <c r="BX38" s="347">
        <f t="shared" si="2"/>
        <v>93709723.75</v>
      </c>
      <c r="BY38" s="347">
        <f t="shared" si="2"/>
        <v>212983918.69</v>
      </c>
      <c r="BZ38" s="347">
        <f t="shared" si="2"/>
        <v>57511758.639999986</v>
      </c>
      <c r="CA38" s="347">
        <f t="shared" si="2"/>
        <v>37177918.890000008</v>
      </c>
      <c r="CB38" s="347">
        <f t="shared" si="2"/>
        <v>44403756.599999994</v>
      </c>
      <c r="CC38" s="347">
        <f t="shared" si="2"/>
        <v>9645690853.2700996</v>
      </c>
    </row>
    <row r="39" spans="1:81" s="352" customFormat="1" ht="25.5" customHeight="1">
      <c r="A39" s="346" t="s">
        <v>477</v>
      </c>
      <c r="B39" s="349" t="s">
        <v>8</v>
      </c>
      <c r="C39" s="350" t="s">
        <v>535</v>
      </c>
      <c r="D39" s="351"/>
      <c r="E39" s="351"/>
      <c r="F39" s="333" t="s">
        <v>536</v>
      </c>
      <c r="G39" s="334" t="s">
        <v>537</v>
      </c>
      <c r="H39" s="455">
        <v>1966800</v>
      </c>
      <c r="I39" s="455">
        <v>601028</v>
      </c>
      <c r="J39" s="455">
        <v>515850</v>
      </c>
      <c r="K39" s="455">
        <v>891039</v>
      </c>
      <c r="L39" s="455">
        <v>711489</v>
      </c>
      <c r="M39" s="455">
        <v>359650</v>
      </c>
      <c r="N39" s="455">
        <v>702150</v>
      </c>
      <c r="O39" s="455">
        <v>357100</v>
      </c>
      <c r="P39" s="455">
        <v>44550</v>
      </c>
      <c r="Q39" s="455">
        <v>714150</v>
      </c>
      <c r="R39" s="455">
        <v>156139</v>
      </c>
      <c r="S39" s="455">
        <v>231050</v>
      </c>
      <c r="T39" s="455">
        <v>259050</v>
      </c>
      <c r="U39" s="455">
        <v>396150</v>
      </c>
      <c r="V39" s="455">
        <v>52600</v>
      </c>
      <c r="W39" s="455">
        <v>121250</v>
      </c>
      <c r="X39" s="455">
        <v>86450</v>
      </c>
      <c r="Y39" s="455">
        <v>66400</v>
      </c>
      <c r="Z39" s="455">
        <v>850350</v>
      </c>
      <c r="AA39" s="455">
        <v>326350</v>
      </c>
      <c r="AB39" s="455">
        <v>178450</v>
      </c>
      <c r="AC39" s="455">
        <v>156100</v>
      </c>
      <c r="AD39" s="455">
        <v>62150</v>
      </c>
      <c r="AE39" s="455">
        <v>0</v>
      </c>
      <c r="AF39" s="455">
        <v>259250</v>
      </c>
      <c r="AG39" s="455">
        <v>1710.17</v>
      </c>
      <c r="AH39" s="455">
        <v>0</v>
      </c>
      <c r="AI39" s="455">
        <v>1905904</v>
      </c>
      <c r="AJ39" s="455">
        <v>253750</v>
      </c>
      <c r="AK39" s="455">
        <v>185000</v>
      </c>
      <c r="AL39" s="455">
        <v>100150</v>
      </c>
      <c r="AM39" s="455">
        <v>163000</v>
      </c>
      <c r="AN39" s="455">
        <v>312107.93</v>
      </c>
      <c r="AO39" s="455">
        <v>240400</v>
      </c>
      <c r="AP39" s="455">
        <v>156800</v>
      </c>
      <c r="AQ39" s="455">
        <v>445000</v>
      </c>
      <c r="AR39" s="455">
        <v>154800</v>
      </c>
      <c r="AS39" s="455">
        <v>172400</v>
      </c>
      <c r="AT39" s="455">
        <v>116850</v>
      </c>
      <c r="AU39" s="455">
        <v>880557.76</v>
      </c>
      <c r="AV39" s="455">
        <v>139750</v>
      </c>
      <c r="AW39" s="455">
        <v>197050</v>
      </c>
      <c r="AX39" s="455">
        <v>179700</v>
      </c>
      <c r="AY39" s="455">
        <v>190800</v>
      </c>
      <c r="AZ39" s="455">
        <v>455900</v>
      </c>
      <c r="BA39" s="455">
        <v>435700</v>
      </c>
      <c r="BB39" s="455">
        <v>1429200</v>
      </c>
      <c r="BC39" s="455">
        <v>228100</v>
      </c>
      <c r="BD39" s="455">
        <v>351950</v>
      </c>
      <c r="BE39" s="455">
        <v>353100</v>
      </c>
      <c r="BF39" s="455">
        <v>583450</v>
      </c>
      <c r="BG39" s="455">
        <v>646800</v>
      </c>
      <c r="BH39" s="455">
        <v>368050</v>
      </c>
      <c r="BI39" s="455">
        <v>358250</v>
      </c>
      <c r="BJ39" s="455">
        <v>204000</v>
      </c>
      <c r="BK39" s="455">
        <v>83700</v>
      </c>
      <c r="BL39" s="455">
        <v>128050</v>
      </c>
      <c r="BM39" s="455">
        <v>1761569.53</v>
      </c>
      <c r="BN39" s="455">
        <v>1087200</v>
      </c>
      <c r="BO39" s="455">
        <v>353350</v>
      </c>
      <c r="BP39" s="455">
        <v>151300</v>
      </c>
      <c r="BQ39" s="455">
        <v>214150</v>
      </c>
      <c r="BR39" s="455">
        <v>523250</v>
      </c>
      <c r="BS39" s="455">
        <v>136000</v>
      </c>
      <c r="BT39" s="455">
        <v>653000</v>
      </c>
      <c r="BU39" s="455">
        <v>145900</v>
      </c>
      <c r="BV39" s="455">
        <v>452950</v>
      </c>
      <c r="BW39" s="455">
        <v>444650</v>
      </c>
      <c r="BX39" s="455">
        <v>499050</v>
      </c>
      <c r="BY39" s="455">
        <v>444400</v>
      </c>
      <c r="BZ39" s="455">
        <v>298450</v>
      </c>
      <c r="CA39" s="455">
        <v>167350</v>
      </c>
      <c r="CB39" s="455">
        <v>108200</v>
      </c>
      <c r="CC39" s="336">
        <f>SUM(H39:CB39)</f>
        <v>28928294.390000001</v>
      </c>
    </row>
    <row r="40" spans="1:81" s="348" customFormat="1" ht="25.5" customHeight="1">
      <c r="A40" s="346"/>
      <c r="B40" s="532" t="s">
        <v>538</v>
      </c>
      <c r="C40" s="533"/>
      <c r="D40" s="533"/>
      <c r="E40" s="533"/>
      <c r="F40" s="533"/>
      <c r="G40" s="534"/>
      <c r="H40" s="347">
        <f>SUM(H39)</f>
        <v>1966800</v>
      </c>
      <c r="I40" s="347">
        <f t="shared" ref="I40:BT40" si="3">SUM(I39)</f>
        <v>601028</v>
      </c>
      <c r="J40" s="347">
        <f t="shared" si="3"/>
        <v>515850</v>
      </c>
      <c r="K40" s="347">
        <f t="shared" si="3"/>
        <v>891039</v>
      </c>
      <c r="L40" s="347">
        <f t="shared" si="3"/>
        <v>711489</v>
      </c>
      <c r="M40" s="347">
        <f t="shared" si="3"/>
        <v>359650</v>
      </c>
      <c r="N40" s="347">
        <f t="shared" si="3"/>
        <v>702150</v>
      </c>
      <c r="O40" s="347">
        <f t="shared" si="3"/>
        <v>357100</v>
      </c>
      <c r="P40" s="347">
        <f t="shared" si="3"/>
        <v>44550</v>
      </c>
      <c r="Q40" s="347">
        <f t="shared" si="3"/>
        <v>714150</v>
      </c>
      <c r="R40" s="347">
        <f t="shared" si="3"/>
        <v>156139</v>
      </c>
      <c r="S40" s="347">
        <f t="shared" si="3"/>
        <v>231050</v>
      </c>
      <c r="T40" s="347">
        <f t="shared" si="3"/>
        <v>259050</v>
      </c>
      <c r="U40" s="347">
        <f t="shared" si="3"/>
        <v>396150</v>
      </c>
      <c r="V40" s="347">
        <f t="shared" si="3"/>
        <v>52600</v>
      </c>
      <c r="W40" s="347">
        <f t="shared" si="3"/>
        <v>121250</v>
      </c>
      <c r="X40" s="347">
        <f t="shared" si="3"/>
        <v>86450</v>
      </c>
      <c r="Y40" s="347">
        <f t="shared" si="3"/>
        <v>66400</v>
      </c>
      <c r="Z40" s="347">
        <f t="shared" si="3"/>
        <v>850350</v>
      </c>
      <c r="AA40" s="347">
        <f t="shared" si="3"/>
        <v>326350</v>
      </c>
      <c r="AB40" s="347">
        <f t="shared" si="3"/>
        <v>178450</v>
      </c>
      <c r="AC40" s="347">
        <f t="shared" si="3"/>
        <v>156100</v>
      </c>
      <c r="AD40" s="347">
        <f t="shared" si="3"/>
        <v>62150</v>
      </c>
      <c r="AE40" s="347">
        <f t="shared" si="3"/>
        <v>0</v>
      </c>
      <c r="AF40" s="347">
        <f t="shared" si="3"/>
        <v>259250</v>
      </c>
      <c r="AG40" s="347">
        <f t="shared" si="3"/>
        <v>1710.17</v>
      </c>
      <c r="AH40" s="347">
        <f t="shared" si="3"/>
        <v>0</v>
      </c>
      <c r="AI40" s="347">
        <f t="shared" si="3"/>
        <v>1905904</v>
      </c>
      <c r="AJ40" s="347">
        <f t="shared" si="3"/>
        <v>253750</v>
      </c>
      <c r="AK40" s="347">
        <f t="shared" si="3"/>
        <v>185000</v>
      </c>
      <c r="AL40" s="347">
        <f t="shared" si="3"/>
        <v>100150</v>
      </c>
      <c r="AM40" s="347">
        <f t="shared" si="3"/>
        <v>163000</v>
      </c>
      <c r="AN40" s="347">
        <f t="shared" si="3"/>
        <v>312107.93</v>
      </c>
      <c r="AO40" s="347">
        <f t="shared" si="3"/>
        <v>240400</v>
      </c>
      <c r="AP40" s="347">
        <f t="shared" si="3"/>
        <v>156800</v>
      </c>
      <c r="AQ40" s="347">
        <f t="shared" si="3"/>
        <v>445000</v>
      </c>
      <c r="AR40" s="347">
        <f t="shared" si="3"/>
        <v>154800</v>
      </c>
      <c r="AS40" s="347">
        <f t="shared" si="3"/>
        <v>172400</v>
      </c>
      <c r="AT40" s="347">
        <f t="shared" si="3"/>
        <v>116850</v>
      </c>
      <c r="AU40" s="347">
        <f t="shared" si="3"/>
        <v>880557.76</v>
      </c>
      <c r="AV40" s="347">
        <f t="shared" si="3"/>
        <v>139750</v>
      </c>
      <c r="AW40" s="347">
        <f t="shared" si="3"/>
        <v>197050</v>
      </c>
      <c r="AX40" s="347">
        <f t="shared" si="3"/>
        <v>179700</v>
      </c>
      <c r="AY40" s="347">
        <f t="shared" si="3"/>
        <v>190800</v>
      </c>
      <c r="AZ40" s="347">
        <f t="shared" si="3"/>
        <v>455900</v>
      </c>
      <c r="BA40" s="347">
        <f t="shared" si="3"/>
        <v>435700</v>
      </c>
      <c r="BB40" s="347">
        <f t="shared" si="3"/>
        <v>1429200</v>
      </c>
      <c r="BC40" s="347">
        <f t="shared" si="3"/>
        <v>228100</v>
      </c>
      <c r="BD40" s="347">
        <f t="shared" si="3"/>
        <v>351950</v>
      </c>
      <c r="BE40" s="347">
        <f t="shared" si="3"/>
        <v>353100</v>
      </c>
      <c r="BF40" s="347">
        <f t="shared" si="3"/>
        <v>583450</v>
      </c>
      <c r="BG40" s="347">
        <f t="shared" si="3"/>
        <v>646800</v>
      </c>
      <c r="BH40" s="347">
        <f t="shared" si="3"/>
        <v>368050</v>
      </c>
      <c r="BI40" s="347">
        <f t="shared" si="3"/>
        <v>358250</v>
      </c>
      <c r="BJ40" s="347">
        <f t="shared" si="3"/>
        <v>204000</v>
      </c>
      <c r="BK40" s="347">
        <f t="shared" si="3"/>
        <v>83700</v>
      </c>
      <c r="BL40" s="347">
        <f t="shared" si="3"/>
        <v>128050</v>
      </c>
      <c r="BM40" s="347">
        <f t="shared" si="3"/>
        <v>1761569.53</v>
      </c>
      <c r="BN40" s="347">
        <f t="shared" si="3"/>
        <v>1087200</v>
      </c>
      <c r="BO40" s="347">
        <f t="shared" si="3"/>
        <v>353350</v>
      </c>
      <c r="BP40" s="347">
        <f t="shared" si="3"/>
        <v>151300</v>
      </c>
      <c r="BQ40" s="347">
        <f t="shared" si="3"/>
        <v>214150</v>
      </c>
      <c r="BR40" s="347">
        <f t="shared" si="3"/>
        <v>523250</v>
      </c>
      <c r="BS40" s="347">
        <f t="shared" si="3"/>
        <v>136000</v>
      </c>
      <c r="BT40" s="347">
        <f t="shared" si="3"/>
        <v>653000</v>
      </c>
      <c r="BU40" s="347">
        <f t="shared" ref="BU40:CB40" si="4">SUM(BU39)</f>
        <v>145900</v>
      </c>
      <c r="BV40" s="347">
        <f t="shared" si="4"/>
        <v>452950</v>
      </c>
      <c r="BW40" s="347">
        <f t="shared" si="4"/>
        <v>444650</v>
      </c>
      <c r="BX40" s="347">
        <f t="shared" si="4"/>
        <v>499050</v>
      </c>
      <c r="BY40" s="347">
        <f t="shared" si="4"/>
        <v>444400</v>
      </c>
      <c r="BZ40" s="347">
        <f t="shared" si="4"/>
        <v>298450</v>
      </c>
      <c r="CA40" s="347">
        <f t="shared" si="4"/>
        <v>167350</v>
      </c>
      <c r="CB40" s="347">
        <f t="shared" si="4"/>
        <v>108200</v>
      </c>
      <c r="CC40" s="347">
        <f>SUM(CC39)</f>
        <v>28928294.390000001</v>
      </c>
    </row>
    <row r="41" spans="1:81" s="354" customFormat="1" ht="25.5" customHeight="1">
      <c r="A41" s="353" t="s">
        <v>463</v>
      </c>
      <c r="B41" s="330" t="s">
        <v>10</v>
      </c>
      <c r="C41" s="331" t="s">
        <v>11</v>
      </c>
      <c r="D41" s="332">
        <v>41020</v>
      </c>
      <c r="E41" s="331" t="s">
        <v>539</v>
      </c>
      <c r="F41" s="333" t="s">
        <v>540</v>
      </c>
      <c r="G41" s="334" t="s">
        <v>541</v>
      </c>
      <c r="H41" s="456">
        <v>858587.5</v>
      </c>
      <c r="I41" s="456">
        <v>587822</v>
      </c>
      <c r="J41" s="456">
        <v>23583</v>
      </c>
      <c r="K41" s="456">
        <v>1385</v>
      </c>
      <c r="L41" s="456">
        <v>13393.5</v>
      </c>
      <c r="M41" s="456">
        <v>0</v>
      </c>
      <c r="N41" s="456">
        <v>1036277.5</v>
      </c>
      <c r="O41" s="456">
        <v>40618</v>
      </c>
      <c r="P41" s="456">
        <v>43778</v>
      </c>
      <c r="Q41" s="456">
        <v>1522438.61</v>
      </c>
      <c r="R41" s="456">
        <v>53948</v>
      </c>
      <c r="S41" s="457">
        <v>71744</v>
      </c>
      <c r="T41" s="457">
        <v>701314</v>
      </c>
      <c r="U41" s="456">
        <v>417704</v>
      </c>
      <c r="V41" s="456">
        <v>30130</v>
      </c>
      <c r="W41" s="456">
        <v>155663.15</v>
      </c>
      <c r="X41" s="456">
        <v>65558.5</v>
      </c>
      <c r="Y41" s="456">
        <v>0</v>
      </c>
      <c r="Z41" s="456">
        <v>2555123.9700000002</v>
      </c>
      <c r="AA41" s="456">
        <v>1252257.3</v>
      </c>
      <c r="AB41" s="456">
        <v>748635.17</v>
      </c>
      <c r="AC41" s="456">
        <v>709479.25</v>
      </c>
      <c r="AD41" s="456">
        <v>945031</v>
      </c>
      <c r="AE41" s="456">
        <v>680859</v>
      </c>
      <c r="AF41" s="456">
        <v>521721</v>
      </c>
      <c r="AG41" s="456">
        <v>0</v>
      </c>
      <c r="AH41" s="456">
        <v>253852</v>
      </c>
      <c r="AI41" s="456">
        <v>533936.5</v>
      </c>
      <c r="AJ41" s="456">
        <v>0</v>
      </c>
      <c r="AK41" s="456">
        <v>109408</v>
      </c>
      <c r="AL41" s="456">
        <v>0</v>
      </c>
      <c r="AM41" s="456">
        <v>0</v>
      </c>
      <c r="AN41" s="456">
        <v>162304</v>
      </c>
      <c r="AO41" s="456">
        <v>15872</v>
      </c>
      <c r="AP41" s="456">
        <v>0</v>
      </c>
      <c r="AQ41" s="456">
        <v>0</v>
      </c>
      <c r="AR41" s="456">
        <v>0</v>
      </c>
      <c r="AS41" s="456">
        <v>30791</v>
      </c>
      <c r="AT41" s="456">
        <v>169846.5</v>
      </c>
      <c r="AU41" s="456">
        <v>21802.5</v>
      </c>
      <c r="AV41" s="456">
        <v>0</v>
      </c>
      <c r="AW41" s="456">
        <v>9162</v>
      </c>
      <c r="AX41" s="456">
        <v>0</v>
      </c>
      <c r="AY41" s="456">
        <v>83010</v>
      </c>
      <c r="AZ41" s="456">
        <v>0</v>
      </c>
      <c r="BA41" s="456">
        <v>4867</v>
      </c>
      <c r="BB41" s="456">
        <v>373123</v>
      </c>
      <c r="BC41" s="456">
        <v>17340</v>
      </c>
      <c r="BD41" s="456">
        <v>324418</v>
      </c>
      <c r="BE41" s="456">
        <v>0</v>
      </c>
      <c r="BF41" s="456">
        <v>0</v>
      </c>
      <c r="BG41" s="456">
        <v>37029</v>
      </c>
      <c r="BH41" s="456">
        <v>202465</v>
      </c>
      <c r="BI41" s="456">
        <v>46196.6</v>
      </c>
      <c r="BJ41" s="456">
        <v>154933</v>
      </c>
      <c r="BK41" s="456">
        <v>80603.5</v>
      </c>
      <c r="BL41" s="456">
        <v>0</v>
      </c>
      <c r="BM41" s="456">
        <v>51204</v>
      </c>
      <c r="BN41" s="456">
        <v>300</v>
      </c>
      <c r="BO41" s="456">
        <v>68791</v>
      </c>
      <c r="BP41" s="456">
        <v>0</v>
      </c>
      <c r="BQ41" s="456">
        <v>0</v>
      </c>
      <c r="BR41" s="456">
        <v>223163</v>
      </c>
      <c r="BS41" s="456">
        <v>0</v>
      </c>
      <c r="BT41" s="456">
        <v>12076</v>
      </c>
      <c r="BU41" s="456">
        <v>40032</v>
      </c>
      <c r="BV41" s="456">
        <v>0</v>
      </c>
      <c r="BW41" s="456">
        <v>22567.75</v>
      </c>
      <c r="BX41" s="456">
        <v>0</v>
      </c>
      <c r="BY41" s="456">
        <v>950902</v>
      </c>
      <c r="BZ41" s="456">
        <v>12863</v>
      </c>
      <c r="CA41" s="456">
        <v>4509</v>
      </c>
      <c r="CB41" s="457">
        <v>0</v>
      </c>
      <c r="CC41" s="336">
        <f>SUM(H41:CB41)</f>
        <v>17054418.800000001</v>
      </c>
    </row>
    <row r="42" spans="1:81" s="354" customFormat="1" ht="25.5" customHeight="1">
      <c r="A42" s="353" t="s">
        <v>467</v>
      </c>
      <c r="B42" s="330" t="s">
        <v>10</v>
      </c>
      <c r="C42" s="331" t="s">
        <v>11</v>
      </c>
      <c r="D42" s="332">
        <v>41020</v>
      </c>
      <c r="E42" s="331" t="s">
        <v>539</v>
      </c>
      <c r="F42" s="333" t="s">
        <v>542</v>
      </c>
      <c r="G42" s="334" t="s">
        <v>543</v>
      </c>
      <c r="H42" s="457">
        <v>16908340.68</v>
      </c>
      <c r="I42" s="456">
        <v>1268663</v>
      </c>
      <c r="J42" s="456">
        <v>2186355.4</v>
      </c>
      <c r="K42" s="456">
        <v>1354002</v>
      </c>
      <c r="L42" s="456">
        <v>379783</v>
      </c>
      <c r="M42" s="456">
        <v>0</v>
      </c>
      <c r="N42" s="456">
        <v>29944549.350000001</v>
      </c>
      <c r="O42" s="456">
        <v>664383.5</v>
      </c>
      <c r="P42" s="456">
        <v>53592</v>
      </c>
      <c r="Q42" s="456">
        <v>2028307</v>
      </c>
      <c r="R42" s="456">
        <v>0</v>
      </c>
      <c r="S42" s="457">
        <v>61877</v>
      </c>
      <c r="T42" s="456">
        <v>701837.12</v>
      </c>
      <c r="U42" s="456">
        <v>679910</v>
      </c>
      <c r="V42" s="456">
        <v>0</v>
      </c>
      <c r="W42" s="456">
        <v>20629.599999999999</v>
      </c>
      <c r="X42" s="456">
        <v>35341.5</v>
      </c>
      <c r="Y42" s="456">
        <v>24649</v>
      </c>
      <c r="Z42" s="456">
        <v>3909521.07</v>
      </c>
      <c r="AA42" s="456">
        <v>1381493</v>
      </c>
      <c r="AB42" s="456">
        <v>56087.25</v>
      </c>
      <c r="AC42" s="456">
        <v>1235827</v>
      </c>
      <c r="AD42" s="456">
        <v>0</v>
      </c>
      <c r="AE42" s="456">
        <v>4089</v>
      </c>
      <c r="AF42" s="456">
        <v>44628</v>
      </c>
      <c r="AG42" s="456">
        <v>0</v>
      </c>
      <c r="AH42" s="456">
        <v>18221</v>
      </c>
      <c r="AI42" s="456">
        <v>34850921.310000002</v>
      </c>
      <c r="AJ42" s="456">
        <v>51798</v>
      </c>
      <c r="AK42" s="456">
        <v>65952</v>
      </c>
      <c r="AL42" s="456">
        <v>13515</v>
      </c>
      <c r="AM42" s="456">
        <v>21275</v>
      </c>
      <c r="AN42" s="456">
        <v>48353</v>
      </c>
      <c r="AO42" s="456">
        <v>17172</v>
      </c>
      <c r="AP42" s="456">
        <v>18377</v>
      </c>
      <c r="AQ42" s="456">
        <v>29903</v>
      </c>
      <c r="AR42" s="456">
        <v>0</v>
      </c>
      <c r="AS42" s="456">
        <v>31916.22</v>
      </c>
      <c r="AT42" s="456">
        <v>11316</v>
      </c>
      <c r="AU42" s="457">
        <v>4624390.1500000004</v>
      </c>
      <c r="AV42" s="456">
        <v>7931</v>
      </c>
      <c r="AW42" s="456">
        <v>21114</v>
      </c>
      <c r="AX42" s="456">
        <v>105358</v>
      </c>
      <c r="AY42" s="456">
        <v>9214</v>
      </c>
      <c r="AZ42" s="456">
        <v>0</v>
      </c>
      <c r="BA42" s="456">
        <v>39276</v>
      </c>
      <c r="BB42" s="457">
        <v>6045501.5</v>
      </c>
      <c r="BC42" s="456">
        <v>1191</v>
      </c>
      <c r="BD42" s="456">
        <v>135201</v>
      </c>
      <c r="BE42" s="456">
        <v>165592</v>
      </c>
      <c r="BF42" s="456">
        <v>214993</v>
      </c>
      <c r="BG42" s="456">
        <v>74050</v>
      </c>
      <c r="BH42" s="456">
        <v>866551.75</v>
      </c>
      <c r="BI42" s="456">
        <v>647049.25</v>
      </c>
      <c r="BJ42" s="456">
        <v>558753</v>
      </c>
      <c r="BK42" s="456">
        <v>29247</v>
      </c>
      <c r="BL42" s="456">
        <v>0</v>
      </c>
      <c r="BM42" s="457">
        <v>6828024.25</v>
      </c>
      <c r="BN42" s="456">
        <v>606051.25</v>
      </c>
      <c r="BO42" s="456">
        <v>30554</v>
      </c>
      <c r="BP42" s="456">
        <v>68030</v>
      </c>
      <c r="BQ42" s="456">
        <v>124360</v>
      </c>
      <c r="BR42" s="456">
        <v>58815</v>
      </c>
      <c r="BS42" s="456">
        <v>104638</v>
      </c>
      <c r="BT42" s="456">
        <v>3237152.72</v>
      </c>
      <c r="BU42" s="456">
        <v>51048.5</v>
      </c>
      <c r="BV42" s="456">
        <v>0</v>
      </c>
      <c r="BW42" s="456">
        <v>41975.25</v>
      </c>
      <c r="BX42" s="456">
        <v>75992</v>
      </c>
      <c r="BY42" s="456">
        <v>2248431.69</v>
      </c>
      <c r="BZ42" s="456">
        <v>25415</v>
      </c>
      <c r="CA42" s="456">
        <v>24283</v>
      </c>
      <c r="CB42" s="457">
        <v>0</v>
      </c>
      <c r="CC42" s="336">
        <f t="shared" ref="CC42:CC55" si="5">SUM(H42:CB42)</f>
        <v>125192768.31</v>
      </c>
    </row>
    <row r="43" spans="1:81" s="354" customFormat="1" ht="25.5" customHeight="1">
      <c r="A43" s="353" t="s">
        <v>463</v>
      </c>
      <c r="B43" s="330" t="s">
        <v>10</v>
      </c>
      <c r="C43" s="331" t="s">
        <v>11</v>
      </c>
      <c r="D43" s="332">
        <v>41020</v>
      </c>
      <c r="E43" s="331" t="s">
        <v>539</v>
      </c>
      <c r="F43" s="333" t="s">
        <v>544</v>
      </c>
      <c r="G43" s="334" t="s">
        <v>545</v>
      </c>
      <c r="H43" s="457">
        <v>0</v>
      </c>
      <c r="I43" s="456">
        <v>0</v>
      </c>
      <c r="J43" s="456">
        <v>0</v>
      </c>
      <c r="K43" s="456">
        <v>17743</v>
      </c>
      <c r="L43" s="456">
        <v>1505</v>
      </c>
      <c r="M43" s="456">
        <v>0</v>
      </c>
      <c r="N43" s="456">
        <v>42574.75</v>
      </c>
      <c r="O43" s="456">
        <v>0</v>
      </c>
      <c r="P43" s="456">
        <v>0</v>
      </c>
      <c r="Q43" s="456">
        <v>0</v>
      </c>
      <c r="R43" s="456">
        <v>0</v>
      </c>
      <c r="S43" s="456">
        <v>0</v>
      </c>
      <c r="T43" s="456">
        <v>6146.5</v>
      </c>
      <c r="U43" s="456">
        <v>0</v>
      </c>
      <c r="V43" s="456">
        <v>0</v>
      </c>
      <c r="W43" s="456">
        <v>0</v>
      </c>
      <c r="X43" s="456">
        <v>0</v>
      </c>
      <c r="Y43" s="456">
        <v>0</v>
      </c>
      <c r="Z43" s="456">
        <v>0</v>
      </c>
      <c r="AA43" s="456">
        <v>491</v>
      </c>
      <c r="AB43" s="456">
        <v>0</v>
      </c>
      <c r="AC43" s="456">
        <v>248</v>
      </c>
      <c r="AD43" s="456">
        <v>0</v>
      </c>
      <c r="AE43" s="456">
        <v>7788</v>
      </c>
      <c r="AF43" s="456">
        <v>0</v>
      </c>
      <c r="AG43" s="456">
        <v>0</v>
      </c>
      <c r="AH43" s="456">
        <v>0</v>
      </c>
      <c r="AI43" s="457">
        <v>0</v>
      </c>
      <c r="AJ43" s="456">
        <v>0</v>
      </c>
      <c r="AK43" s="456">
        <v>0</v>
      </c>
      <c r="AL43" s="456">
        <v>0</v>
      </c>
      <c r="AM43" s="456">
        <v>0</v>
      </c>
      <c r="AN43" s="456">
        <v>0</v>
      </c>
      <c r="AO43" s="456">
        <v>0</v>
      </c>
      <c r="AP43" s="456">
        <v>0</v>
      </c>
      <c r="AQ43" s="456">
        <v>0</v>
      </c>
      <c r="AR43" s="456">
        <v>0</v>
      </c>
      <c r="AS43" s="456">
        <v>3278</v>
      </c>
      <c r="AT43" s="456">
        <v>0</v>
      </c>
      <c r="AU43" s="457">
        <v>0</v>
      </c>
      <c r="AV43" s="456">
        <v>0</v>
      </c>
      <c r="AW43" s="457">
        <v>0</v>
      </c>
      <c r="AX43" s="456">
        <v>0</v>
      </c>
      <c r="AY43" s="456">
        <v>0</v>
      </c>
      <c r="AZ43" s="456">
        <v>0</v>
      </c>
      <c r="BA43" s="456">
        <v>0</v>
      </c>
      <c r="BB43" s="456">
        <v>85968.5</v>
      </c>
      <c r="BC43" s="456">
        <v>0</v>
      </c>
      <c r="BD43" s="456">
        <v>0</v>
      </c>
      <c r="BE43" s="456">
        <v>0</v>
      </c>
      <c r="BF43" s="456">
        <v>0</v>
      </c>
      <c r="BG43" s="456">
        <v>0</v>
      </c>
      <c r="BH43" s="456">
        <v>0</v>
      </c>
      <c r="BI43" s="456">
        <v>0</v>
      </c>
      <c r="BJ43" s="456">
        <v>0</v>
      </c>
      <c r="BK43" s="456">
        <v>0</v>
      </c>
      <c r="BL43" s="456">
        <v>0</v>
      </c>
      <c r="BM43" s="456">
        <v>131675.5</v>
      </c>
      <c r="BN43" s="456">
        <v>0</v>
      </c>
      <c r="BO43" s="456">
        <v>0</v>
      </c>
      <c r="BP43" s="456">
        <v>0</v>
      </c>
      <c r="BQ43" s="456">
        <v>0</v>
      </c>
      <c r="BR43" s="456">
        <v>0</v>
      </c>
      <c r="BS43" s="456">
        <v>0</v>
      </c>
      <c r="BT43" s="456">
        <v>12208</v>
      </c>
      <c r="BU43" s="456">
        <v>0</v>
      </c>
      <c r="BV43" s="456">
        <v>0</v>
      </c>
      <c r="BW43" s="456">
        <v>0</v>
      </c>
      <c r="BX43" s="456">
        <v>0</v>
      </c>
      <c r="BY43" s="456">
        <v>0</v>
      </c>
      <c r="BZ43" s="456">
        <v>0</v>
      </c>
      <c r="CA43" s="456">
        <v>0</v>
      </c>
      <c r="CB43" s="457">
        <v>0</v>
      </c>
      <c r="CC43" s="336">
        <f t="shared" si="5"/>
        <v>309626.25</v>
      </c>
    </row>
    <row r="44" spans="1:81" s="354" customFormat="1" ht="25.5" customHeight="1">
      <c r="A44" s="353" t="s">
        <v>467</v>
      </c>
      <c r="B44" s="330" t="s">
        <v>10</v>
      </c>
      <c r="C44" s="331" t="s">
        <v>11</v>
      </c>
      <c r="D44" s="332">
        <v>41020</v>
      </c>
      <c r="E44" s="331" t="s">
        <v>539</v>
      </c>
      <c r="F44" s="333" t="s">
        <v>546</v>
      </c>
      <c r="G44" s="334" t="s">
        <v>547</v>
      </c>
      <c r="H44" s="456">
        <v>0</v>
      </c>
      <c r="I44" s="456">
        <v>0</v>
      </c>
      <c r="J44" s="456">
        <v>0</v>
      </c>
      <c r="K44" s="456">
        <v>0</v>
      </c>
      <c r="L44" s="456">
        <v>0</v>
      </c>
      <c r="M44" s="456">
        <v>0</v>
      </c>
      <c r="N44" s="457">
        <v>0</v>
      </c>
      <c r="O44" s="456">
        <v>0</v>
      </c>
      <c r="P44" s="456">
        <v>0</v>
      </c>
      <c r="Q44" s="456">
        <v>0</v>
      </c>
      <c r="R44" s="456">
        <v>0</v>
      </c>
      <c r="S44" s="456">
        <v>0</v>
      </c>
      <c r="T44" s="456">
        <v>0</v>
      </c>
      <c r="U44" s="456">
        <v>0</v>
      </c>
      <c r="V44" s="456">
        <v>0</v>
      </c>
      <c r="W44" s="456">
        <v>0</v>
      </c>
      <c r="X44" s="456">
        <v>0</v>
      </c>
      <c r="Y44" s="456">
        <v>0</v>
      </c>
      <c r="Z44" s="456">
        <v>0</v>
      </c>
      <c r="AA44" s="456">
        <v>70613.13</v>
      </c>
      <c r="AB44" s="456">
        <v>0</v>
      </c>
      <c r="AC44" s="456">
        <v>0</v>
      </c>
      <c r="AD44" s="456">
        <v>0</v>
      </c>
      <c r="AE44" s="456">
        <v>0</v>
      </c>
      <c r="AF44" s="457">
        <v>0</v>
      </c>
      <c r="AG44" s="456">
        <v>0</v>
      </c>
      <c r="AH44" s="456">
        <v>0</v>
      </c>
      <c r="AI44" s="457">
        <v>0</v>
      </c>
      <c r="AJ44" s="456">
        <v>0</v>
      </c>
      <c r="AK44" s="456">
        <v>0</v>
      </c>
      <c r="AL44" s="456">
        <v>0</v>
      </c>
      <c r="AM44" s="456">
        <v>0</v>
      </c>
      <c r="AN44" s="456">
        <v>0</v>
      </c>
      <c r="AO44" s="456">
        <v>0</v>
      </c>
      <c r="AP44" s="456">
        <v>0</v>
      </c>
      <c r="AQ44" s="456">
        <v>0</v>
      </c>
      <c r="AR44" s="456">
        <v>0</v>
      </c>
      <c r="AS44" s="456">
        <v>0</v>
      </c>
      <c r="AT44" s="456">
        <v>0</v>
      </c>
      <c r="AU44" s="457">
        <v>0</v>
      </c>
      <c r="AV44" s="456">
        <v>0</v>
      </c>
      <c r="AW44" s="456">
        <v>0</v>
      </c>
      <c r="AX44" s="456">
        <v>0</v>
      </c>
      <c r="AY44" s="456">
        <v>0</v>
      </c>
      <c r="AZ44" s="456">
        <v>0</v>
      </c>
      <c r="BA44" s="456">
        <v>0</v>
      </c>
      <c r="BB44" s="457">
        <v>0</v>
      </c>
      <c r="BC44" s="456">
        <v>0</v>
      </c>
      <c r="BD44" s="456">
        <v>0</v>
      </c>
      <c r="BE44" s="456">
        <v>0</v>
      </c>
      <c r="BF44" s="456">
        <v>0</v>
      </c>
      <c r="BG44" s="456">
        <v>0</v>
      </c>
      <c r="BH44" s="456">
        <v>0</v>
      </c>
      <c r="BI44" s="456">
        <v>0</v>
      </c>
      <c r="BJ44" s="456">
        <v>0</v>
      </c>
      <c r="BK44" s="456">
        <v>0</v>
      </c>
      <c r="BL44" s="456">
        <v>0</v>
      </c>
      <c r="BM44" s="457">
        <v>30879.88</v>
      </c>
      <c r="BN44" s="456">
        <v>0</v>
      </c>
      <c r="BO44" s="456">
        <v>0</v>
      </c>
      <c r="BP44" s="456">
        <v>0</v>
      </c>
      <c r="BQ44" s="456">
        <v>0</v>
      </c>
      <c r="BR44" s="456">
        <v>0</v>
      </c>
      <c r="BS44" s="456">
        <v>0</v>
      </c>
      <c r="BT44" s="457">
        <v>0</v>
      </c>
      <c r="BU44" s="456">
        <v>0</v>
      </c>
      <c r="BV44" s="456">
        <v>0</v>
      </c>
      <c r="BW44" s="456">
        <v>0</v>
      </c>
      <c r="BX44" s="456">
        <v>0</v>
      </c>
      <c r="BY44" s="456">
        <v>0</v>
      </c>
      <c r="BZ44" s="456">
        <v>0</v>
      </c>
      <c r="CA44" s="456">
        <v>0</v>
      </c>
      <c r="CB44" s="457">
        <v>0</v>
      </c>
      <c r="CC44" s="336">
        <f t="shared" si="5"/>
        <v>101493.01000000001</v>
      </c>
    </row>
    <row r="45" spans="1:81" s="354" customFormat="1" ht="25.5" customHeight="1">
      <c r="A45" s="353" t="s">
        <v>477</v>
      </c>
      <c r="B45" s="330" t="s">
        <v>10</v>
      </c>
      <c r="C45" s="331" t="s">
        <v>11</v>
      </c>
      <c r="D45" s="332">
        <v>41020</v>
      </c>
      <c r="E45" s="331" t="s">
        <v>539</v>
      </c>
      <c r="F45" s="333" t="s">
        <v>548</v>
      </c>
      <c r="G45" s="334" t="s">
        <v>549</v>
      </c>
      <c r="H45" s="456">
        <v>0</v>
      </c>
      <c r="I45" s="456">
        <v>0</v>
      </c>
      <c r="J45" s="456">
        <v>0</v>
      </c>
      <c r="K45" s="456">
        <v>0</v>
      </c>
      <c r="L45" s="456">
        <v>0</v>
      </c>
      <c r="M45" s="456">
        <v>0</v>
      </c>
      <c r="N45" s="456">
        <v>0</v>
      </c>
      <c r="O45" s="456">
        <v>0</v>
      </c>
      <c r="P45" s="456">
        <v>0</v>
      </c>
      <c r="Q45" s="456">
        <v>0</v>
      </c>
      <c r="R45" s="456">
        <v>-50</v>
      </c>
      <c r="S45" s="456">
        <v>0</v>
      </c>
      <c r="T45" s="457">
        <v>0</v>
      </c>
      <c r="U45" s="456">
        <v>0</v>
      </c>
      <c r="V45" s="456">
        <v>0</v>
      </c>
      <c r="W45" s="456">
        <v>0</v>
      </c>
      <c r="X45" s="456">
        <v>-5884.68</v>
      </c>
      <c r="Y45" s="456">
        <v>0</v>
      </c>
      <c r="Z45" s="456">
        <v>0</v>
      </c>
      <c r="AA45" s="456">
        <v>0</v>
      </c>
      <c r="AB45" s="456">
        <v>0</v>
      </c>
      <c r="AC45" s="456">
        <v>0</v>
      </c>
      <c r="AD45" s="457">
        <v>0</v>
      </c>
      <c r="AE45" s="456">
        <v>-4</v>
      </c>
      <c r="AF45" s="456">
        <v>0</v>
      </c>
      <c r="AG45" s="456">
        <v>0</v>
      </c>
      <c r="AH45" s="457">
        <v>0</v>
      </c>
      <c r="AI45" s="456">
        <v>0</v>
      </c>
      <c r="AJ45" s="456">
        <v>0</v>
      </c>
      <c r="AK45" s="456">
        <v>0</v>
      </c>
      <c r="AL45" s="456">
        <v>0</v>
      </c>
      <c r="AM45" s="456">
        <v>0</v>
      </c>
      <c r="AN45" s="456">
        <v>0</v>
      </c>
      <c r="AO45" s="456">
        <v>0</v>
      </c>
      <c r="AP45" s="456">
        <v>0</v>
      </c>
      <c r="AQ45" s="456">
        <v>0</v>
      </c>
      <c r="AR45" s="456">
        <v>0</v>
      </c>
      <c r="AS45" s="456">
        <v>0</v>
      </c>
      <c r="AT45" s="456">
        <v>0</v>
      </c>
      <c r="AU45" s="456">
        <v>0</v>
      </c>
      <c r="AV45" s="456">
        <v>0</v>
      </c>
      <c r="AW45" s="456">
        <v>0</v>
      </c>
      <c r="AX45" s="456">
        <v>0</v>
      </c>
      <c r="AY45" s="456">
        <v>0</v>
      </c>
      <c r="AZ45" s="456">
        <v>0</v>
      </c>
      <c r="BA45" s="457">
        <v>0</v>
      </c>
      <c r="BB45" s="456">
        <v>0</v>
      </c>
      <c r="BC45" s="456">
        <v>0</v>
      </c>
      <c r="BD45" s="456">
        <v>-1080310.3400000001</v>
      </c>
      <c r="BE45" s="456">
        <v>0</v>
      </c>
      <c r="BF45" s="456">
        <v>-141600.93</v>
      </c>
      <c r="BG45" s="457">
        <v>0</v>
      </c>
      <c r="BH45" s="456">
        <v>0</v>
      </c>
      <c r="BI45" s="456">
        <v>0</v>
      </c>
      <c r="BJ45" s="456">
        <v>0</v>
      </c>
      <c r="BK45" s="456">
        <v>0</v>
      </c>
      <c r="BL45" s="456">
        <v>0</v>
      </c>
      <c r="BM45" s="456">
        <v>0</v>
      </c>
      <c r="BN45" s="456">
        <v>0</v>
      </c>
      <c r="BO45" s="456">
        <v>0</v>
      </c>
      <c r="BP45" s="456">
        <v>-2989</v>
      </c>
      <c r="BQ45" s="456">
        <v>0</v>
      </c>
      <c r="BR45" s="456">
        <v>0</v>
      </c>
      <c r="BS45" s="456">
        <v>0</v>
      </c>
      <c r="BT45" s="456">
        <v>0</v>
      </c>
      <c r="BU45" s="456">
        <v>0</v>
      </c>
      <c r="BV45" s="456">
        <v>0</v>
      </c>
      <c r="BW45" s="457">
        <v>0</v>
      </c>
      <c r="BX45" s="457">
        <v>0</v>
      </c>
      <c r="BY45" s="456">
        <v>0</v>
      </c>
      <c r="BZ45" s="456">
        <v>0</v>
      </c>
      <c r="CA45" s="456">
        <v>0</v>
      </c>
      <c r="CB45" s="457">
        <v>0</v>
      </c>
      <c r="CC45" s="336">
        <f t="shared" si="5"/>
        <v>-1230838.95</v>
      </c>
    </row>
    <row r="46" spans="1:81" s="354" customFormat="1" ht="25.5" customHeight="1">
      <c r="A46" s="353" t="s">
        <v>477</v>
      </c>
      <c r="B46" s="330" t="s">
        <v>10</v>
      </c>
      <c r="C46" s="331" t="s">
        <v>11</v>
      </c>
      <c r="D46" s="332">
        <v>42020</v>
      </c>
      <c r="E46" s="331" t="s">
        <v>550</v>
      </c>
      <c r="F46" s="333" t="s">
        <v>551</v>
      </c>
      <c r="G46" s="334" t="s">
        <v>552</v>
      </c>
      <c r="H46" s="456">
        <v>0</v>
      </c>
      <c r="I46" s="456">
        <v>0</v>
      </c>
      <c r="J46" s="457">
        <v>0</v>
      </c>
      <c r="K46" s="456">
        <v>0</v>
      </c>
      <c r="L46" s="456">
        <v>0</v>
      </c>
      <c r="M46" s="456">
        <v>0</v>
      </c>
      <c r="N46" s="456">
        <v>0</v>
      </c>
      <c r="O46" s="456">
        <v>0</v>
      </c>
      <c r="P46" s="456">
        <v>0</v>
      </c>
      <c r="Q46" s="456">
        <v>0</v>
      </c>
      <c r="R46" s="456">
        <v>0</v>
      </c>
      <c r="S46" s="456">
        <v>0</v>
      </c>
      <c r="T46" s="456">
        <v>0</v>
      </c>
      <c r="U46" s="456">
        <v>0</v>
      </c>
      <c r="V46" s="456">
        <v>0</v>
      </c>
      <c r="W46" s="456">
        <v>0</v>
      </c>
      <c r="X46" s="456">
        <v>4379.82</v>
      </c>
      <c r="Y46" s="456">
        <v>0</v>
      </c>
      <c r="Z46" s="456">
        <v>0</v>
      </c>
      <c r="AA46" s="456">
        <v>0</v>
      </c>
      <c r="AB46" s="456">
        <v>0</v>
      </c>
      <c r="AC46" s="456">
        <v>0</v>
      </c>
      <c r="AD46" s="456">
        <v>0</v>
      </c>
      <c r="AE46" s="456">
        <v>0</v>
      </c>
      <c r="AF46" s="456">
        <v>0</v>
      </c>
      <c r="AG46" s="456">
        <v>0</v>
      </c>
      <c r="AH46" s="456">
        <v>0</v>
      </c>
      <c r="AI46" s="456">
        <v>0</v>
      </c>
      <c r="AJ46" s="456">
        <v>0</v>
      </c>
      <c r="AK46" s="456">
        <v>0</v>
      </c>
      <c r="AL46" s="456">
        <v>19393</v>
      </c>
      <c r="AM46" s="456">
        <v>0</v>
      </c>
      <c r="AN46" s="456">
        <v>0</v>
      </c>
      <c r="AO46" s="456">
        <v>0</v>
      </c>
      <c r="AP46" s="456">
        <v>0</v>
      </c>
      <c r="AQ46" s="456">
        <v>0</v>
      </c>
      <c r="AR46" s="456">
        <v>0</v>
      </c>
      <c r="AS46" s="456">
        <v>0</v>
      </c>
      <c r="AT46" s="456">
        <v>0</v>
      </c>
      <c r="AU46" s="456">
        <v>0</v>
      </c>
      <c r="AV46" s="456">
        <v>0</v>
      </c>
      <c r="AW46" s="456">
        <v>0</v>
      </c>
      <c r="AX46" s="456">
        <v>0</v>
      </c>
      <c r="AY46" s="456">
        <v>0</v>
      </c>
      <c r="AZ46" s="456">
        <v>0</v>
      </c>
      <c r="BA46" s="456">
        <v>0</v>
      </c>
      <c r="BB46" s="456">
        <v>11282.83</v>
      </c>
      <c r="BC46" s="456">
        <v>0</v>
      </c>
      <c r="BD46" s="456">
        <v>31480</v>
      </c>
      <c r="BE46" s="456">
        <v>0</v>
      </c>
      <c r="BF46" s="456">
        <v>437.27</v>
      </c>
      <c r="BG46" s="456">
        <v>0</v>
      </c>
      <c r="BH46" s="456">
        <v>0</v>
      </c>
      <c r="BI46" s="456">
        <v>0</v>
      </c>
      <c r="BJ46" s="456">
        <v>0</v>
      </c>
      <c r="BK46" s="456">
        <v>0</v>
      </c>
      <c r="BL46" s="456">
        <v>0</v>
      </c>
      <c r="BM46" s="456">
        <v>0</v>
      </c>
      <c r="BN46" s="456">
        <v>0</v>
      </c>
      <c r="BO46" s="456">
        <v>0</v>
      </c>
      <c r="BP46" s="456">
        <v>0</v>
      </c>
      <c r="BQ46" s="456">
        <v>0</v>
      </c>
      <c r="BR46" s="456">
        <v>0</v>
      </c>
      <c r="BS46" s="456">
        <v>0</v>
      </c>
      <c r="BT46" s="456">
        <v>0</v>
      </c>
      <c r="BU46" s="456">
        <v>0</v>
      </c>
      <c r="BV46" s="456">
        <v>0</v>
      </c>
      <c r="BW46" s="456">
        <v>0</v>
      </c>
      <c r="BX46" s="456">
        <v>0</v>
      </c>
      <c r="BY46" s="456">
        <v>14216.01</v>
      </c>
      <c r="BZ46" s="456">
        <v>0</v>
      </c>
      <c r="CA46" s="456">
        <v>0</v>
      </c>
      <c r="CB46" s="457">
        <v>0</v>
      </c>
      <c r="CC46" s="336">
        <f t="shared" si="5"/>
        <v>81188.929999999993</v>
      </c>
    </row>
    <row r="47" spans="1:81" s="348" customFormat="1" ht="25.5" customHeight="1">
      <c r="A47" s="346"/>
      <c r="B47" s="532" t="s">
        <v>553</v>
      </c>
      <c r="C47" s="533"/>
      <c r="D47" s="533"/>
      <c r="E47" s="533"/>
      <c r="F47" s="533"/>
      <c r="G47" s="534"/>
      <c r="H47" s="347">
        <f>SUM(H41:H46)</f>
        <v>17766928.18</v>
      </c>
      <c r="I47" s="347">
        <f t="shared" ref="I47:BT47" si="6">SUM(I41:I46)</f>
        <v>1856485</v>
      </c>
      <c r="J47" s="347">
        <f t="shared" si="6"/>
        <v>2209938.4</v>
      </c>
      <c r="K47" s="347">
        <f t="shared" si="6"/>
        <v>1373130</v>
      </c>
      <c r="L47" s="347">
        <f t="shared" si="6"/>
        <v>394681.5</v>
      </c>
      <c r="M47" s="347">
        <f t="shared" si="6"/>
        <v>0</v>
      </c>
      <c r="N47" s="347">
        <f t="shared" si="6"/>
        <v>31023401.600000001</v>
      </c>
      <c r="O47" s="347">
        <f t="shared" si="6"/>
        <v>705001.5</v>
      </c>
      <c r="P47" s="347">
        <f t="shared" si="6"/>
        <v>97370</v>
      </c>
      <c r="Q47" s="347">
        <f t="shared" si="6"/>
        <v>3550745.6100000003</v>
      </c>
      <c r="R47" s="347">
        <f t="shared" si="6"/>
        <v>53898</v>
      </c>
      <c r="S47" s="347">
        <f t="shared" si="6"/>
        <v>133621</v>
      </c>
      <c r="T47" s="347">
        <f t="shared" si="6"/>
        <v>1409297.62</v>
      </c>
      <c r="U47" s="347">
        <f t="shared" si="6"/>
        <v>1097614</v>
      </c>
      <c r="V47" s="347">
        <f t="shared" si="6"/>
        <v>30130</v>
      </c>
      <c r="W47" s="347">
        <f t="shared" si="6"/>
        <v>176292.75</v>
      </c>
      <c r="X47" s="347">
        <f t="shared" si="6"/>
        <v>99395.140000000014</v>
      </c>
      <c r="Y47" s="347">
        <f t="shared" si="6"/>
        <v>24649</v>
      </c>
      <c r="Z47" s="347">
        <f t="shared" si="6"/>
        <v>6464645.04</v>
      </c>
      <c r="AA47" s="347">
        <f t="shared" si="6"/>
        <v>2704854.4299999997</v>
      </c>
      <c r="AB47" s="347">
        <f t="shared" si="6"/>
        <v>804722.42</v>
      </c>
      <c r="AC47" s="347">
        <f t="shared" si="6"/>
        <v>1945554.25</v>
      </c>
      <c r="AD47" s="347">
        <f t="shared" si="6"/>
        <v>945031</v>
      </c>
      <c r="AE47" s="347">
        <f t="shared" si="6"/>
        <v>692732</v>
      </c>
      <c r="AF47" s="347">
        <f t="shared" si="6"/>
        <v>566349</v>
      </c>
      <c r="AG47" s="347">
        <f t="shared" si="6"/>
        <v>0</v>
      </c>
      <c r="AH47" s="347">
        <f t="shared" si="6"/>
        <v>272073</v>
      </c>
      <c r="AI47" s="347">
        <f t="shared" si="6"/>
        <v>35384857.810000002</v>
      </c>
      <c r="AJ47" s="347">
        <f t="shared" si="6"/>
        <v>51798</v>
      </c>
      <c r="AK47" s="347">
        <f t="shared" si="6"/>
        <v>175360</v>
      </c>
      <c r="AL47" s="347">
        <f t="shared" si="6"/>
        <v>32908</v>
      </c>
      <c r="AM47" s="347">
        <f t="shared" si="6"/>
        <v>21275</v>
      </c>
      <c r="AN47" s="347">
        <f t="shared" si="6"/>
        <v>210657</v>
      </c>
      <c r="AO47" s="347">
        <f t="shared" si="6"/>
        <v>33044</v>
      </c>
      <c r="AP47" s="347">
        <f t="shared" si="6"/>
        <v>18377</v>
      </c>
      <c r="AQ47" s="347">
        <f t="shared" si="6"/>
        <v>29903</v>
      </c>
      <c r="AR47" s="347">
        <f t="shared" si="6"/>
        <v>0</v>
      </c>
      <c r="AS47" s="347">
        <f t="shared" si="6"/>
        <v>65985.22</v>
      </c>
      <c r="AT47" s="347">
        <f t="shared" si="6"/>
        <v>181162.5</v>
      </c>
      <c r="AU47" s="347">
        <f t="shared" si="6"/>
        <v>4646192.6500000004</v>
      </c>
      <c r="AV47" s="347">
        <f t="shared" si="6"/>
        <v>7931</v>
      </c>
      <c r="AW47" s="347">
        <f t="shared" si="6"/>
        <v>30276</v>
      </c>
      <c r="AX47" s="347">
        <f t="shared" si="6"/>
        <v>105358</v>
      </c>
      <c r="AY47" s="347">
        <f t="shared" si="6"/>
        <v>92224</v>
      </c>
      <c r="AZ47" s="347">
        <f t="shared" si="6"/>
        <v>0</v>
      </c>
      <c r="BA47" s="347">
        <f t="shared" si="6"/>
        <v>44143</v>
      </c>
      <c r="BB47" s="347">
        <f t="shared" si="6"/>
        <v>6515875.8300000001</v>
      </c>
      <c r="BC47" s="347">
        <f t="shared" si="6"/>
        <v>18531</v>
      </c>
      <c r="BD47" s="347">
        <f t="shared" si="6"/>
        <v>-589211.34000000008</v>
      </c>
      <c r="BE47" s="347">
        <f t="shared" si="6"/>
        <v>165592</v>
      </c>
      <c r="BF47" s="347">
        <f t="shared" si="6"/>
        <v>73829.340000000011</v>
      </c>
      <c r="BG47" s="347">
        <f t="shared" si="6"/>
        <v>111079</v>
      </c>
      <c r="BH47" s="347">
        <f t="shared" si="6"/>
        <v>1069016.75</v>
      </c>
      <c r="BI47" s="347">
        <f t="shared" si="6"/>
        <v>693245.85</v>
      </c>
      <c r="BJ47" s="347">
        <f t="shared" si="6"/>
        <v>713686</v>
      </c>
      <c r="BK47" s="347">
        <f t="shared" si="6"/>
        <v>109850.5</v>
      </c>
      <c r="BL47" s="347">
        <f t="shared" si="6"/>
        <v>0</v>
      </c>
      <c r="BM47" s="347">
        <f t="shared" si="6"/>
        <v>7041783.6299999999</v>
      </c>
      <c r="BN47" s="347">
        <f t="shared" si="6"/>
        <v>606351.25</v>
      </c>
      <c r="BO47" s="347">
        <f t="shared" si="6"/>
        <v>99345</v>
      </c>
      <c r="BP47" s="347">
        <f t="shared" si="6"/>
        <v>65041</v>
      </c>
      <c r="BQ47" s="347">
        <f t="shared" si="6"/>
        <v>124360</v>
      </c>
      <c r="BR47" s="347">
        <f t="shared" si="6"/>
        <v>281978</v>
      </c>
      <c r="BS47" s="347">
        <f t="shared" si="6"/>
        <v>104638</v>
      </c>
      <c r="BT47" s="347">
        <f t="shared" si="6"/>
        <v>3261436.72</v>
      </c>
      <c r="BU47" s="347">
        <f t="shared" ref="BU47:CB47" si="7">SUM(BU41:BU46)</f>
        <v>91080.5</v>
      </c>
      <c r="BV47" s="347">
        <f t="shared" si="7"/>
        <v>0</v>
      </c>
      <c r="BW47" s="347">
        <f t="shared" si="7"/>
        <v>64543</v>
      </c>
      <c r="BX47" s="347">
        <f t="shared" si="7"/>
        <v>75992</v>
      </c>
      <c r="BY47" s="347">
        <f t="shared" si="7"/>
        <v>3213549.6999999997</v>
      </c>
      <c r="BZ47" s="347">
        <f t="shared" si="7"/>
        <v>38278</v>
      </c>
      <c r="CA47" s="347">
        <f t="shared" si="7"/>
        <v>28792</v>
      </c>
      <c r="CB47" s="347">
        <f t="shared" si="7"/>
        <v>0</v>
      </c>
      <c r="CC47" s="347">
        <f>SUM(CC41:CC46)</f>
        <v>141508656.35000002</v>
      </c>
    </row>
    <row r="48" spans="1:81" s="354" customFormat="1" ht="25.5" customHeight="1">
      <c r="A48" s="353" t="s">
        <v>463</v>
      </c>
      <c r="B48" s="330" t="s">
        <v>12</v>
      </c>
      <c r="C48" s="331" t="s">
        <v>13</v>
      </c>
      <c r="D48" s="332">
        <v>41030</v>
      </c>
      <c r="E48" s="331" t="s">
        <v>554</v>
      </c>
      <c r="F48" s="333" t="s">
        <v>555</v>
      </c>
      <c r="G48" s="334" t="s">
        <v>556</v>
      </c>
      <c r="H48" s="453">
        <v>10589796.75</v>
      </c>
      <c r="I48" s="458">
        <v>1546807.5</v>
      </c>
      <c r="J48" s="458">
        <v>1445591.86</v>
      </c>
      <c r="K48" s="458">
        <v>276137</v>
      </c>
      <c r="L48" s="458">
        <v>241832.27</v>
      </c>
      <c r="M48" s="458">
        <v>224232.15</v>
      </c>
      <c r="N48" s="458">
        <v>22082008</v>
      </c>
      <c r="O48" s="458">
        <v>1081196.25</v>
      </c>
      <c r="P48" s="458">
        <v>234044</v>
      </c>
      <c r="Q48" s="458">
        <v>1196194.8</v>
      </c>
      <c r="R48" s="458">
        <v>133196.79999999999</v>
      </c>
      <c r="S48" s="458">
        <v>570838</v>
      </c>
      <c r="T48" s="458">
        <v>2833585</v>
      </c>
      <c r="U48" s="458">
        <v>503783</v>
      </c>
      <c r="V48" s="458">
        <v>221667</v>
      </c>
      <c r="W48" s="458">
        <v>197563</v>
      </c>
      <c r="X48" s="458">
        <v>351839.5</v>
      </c>
      <c r="Y48" s="458">
        <v>245954.15</v>
      </c>
      <c r="Z48" s="458">
        <v>10743258.25</v>
      </c>
      <c r="AA48" s="458">
        <v>580286.55000000005</v>
      </c>
      <c r="AB48" s="458">
        <v>134019.17000000001</v>
      </c>
      <c r="AC48" s="458">
        <v>2736822.82</v>
      </c>
      <c r="AD48" s="458">
        <v>1138901</v>
      </c>
      <c r="AE48" s="458">
        <v>512436.66</v>
      </c>
      <c r="AF48" s="458">
        <v>374275.5</v>
      </c>
      <c r="AG48" s="458">
        <v>146773</v>
      </c>
      <c r="AH48" s="458">
        <v>136615</v>
      </c>
      <c r="AI48" s="458">
        <v>24804993.039999999</v>
      </c>
      <c r="AJ48" s="458">
        <v>1025179.74</v>
      </c>
      <c r="AK48" s="458">
        <v>913672.75</v>
      </c>
      <c r="AL48" s="458">
        <v>176883.42</v>
      </c>
      <c r="AM48" s="458">
        <v>461114.75</v>
      </c>
      <c r="AN48" s="458">
        <v>392445</v>
      </c>
      <c r="AO48" s="458">
        <v>359233</v>
      </c>
      <c r="AP48" s="458">
        <v>770140</v>
      </c>
      <c r="AQ48" s="458">
        <v>318062</v>
      </c>
      <c r="AR48" s="458">
        <v>208531.75</v>
      </c>
      <c r="AS48" s="458">
        <v>464657</v>
      </c>
      <c r="AT48" s="458">
        <v>346103.5</v>
      </c>
      <c r="AU48" s="458">
        <v>3443803</v>
      </c>
      <c r="AV48" s="458">
        <v>283428.94</v>
      </c>
      <c r="AW48" s="458">
        <v>273045</v>
      </c>
      <c r="AX48" s="458">
        <v>289256.5</v>
      </c>
      <c r="AY48" s="458">
        <v>727639.57</v>
      </c>
      <c r="AZ48" s="458">
        <v>32324.25</v>
      </c>
      <c r="BA48" s="458">
        <v>44171.5</v>
      </c>
      <c r="BB48" s="458">
        <v>8755349.5</v>
      </c>
      <c r="BC48" s="458">
        <v>100934.5</v>
      </c>
      <c r="BD48" s="458">
        <v>1275926.75</v>
      </c>
      <c r="BE48" s="458">
        <v>452761.11</v>
      </c>
      <c r="BF48" s="458">
        <v>632843.5</v>
      </c>
      <c r="BG48" s="458">
        <v>1597715.5</v>
      </c>
      <c r="BH48" s="458">
        <v>960949.78</v>
      </c>
      <c r="BI48" s="458">
        <v>797847.9</v>
      </c>
      <c r="BJ48" s="458">
        <v>479651.25</v>
      </c>
      <c r="BK48" s="458">
        <v>106581.5</v>
      </c>
      <c r="BL48" s="458">
        <v>180911.25</v>
      </c>
      <c r="BM48" s="458">
        <v>10150781.65</v>
      </c>
      <c r="BN48" s="458">
        <v>1666382.38</v>
      </c>
      <c r="BO48" s="458">
        <v>394661.84</v>
      </c>
      <c r="BP48" s="458">
        <v>694697</v>
      </c>
      <c r="BQ48" s="458">
        <v>299021</v>
      </c>
      <c r="BR48" s="458">
        <v>159880</v>
      </c>
      <c r="BS48" s="458">
        <v>277608.55</v>
      </c>
      <c r="BT48" s="458">
        <v>8011426</v>
      </c>
      <c r="BU48" s="458">
        <v>194896.75</v>
      </c>
      <c r="BV48" s="458">
        <v>193695</v>
      </c>
      <c r="BW48" s="458">
        <v>554415</v>
      </c>
      <c r="BX48" s="458">
        <v>868111.37</v>
      </c>
      <c r="BY48" s="458">
        <v>3241163.85</v>
      </c>
      <c r="BZ48" s="458">
        <v>322613.42</v>
      </c>
      <c r="CA48" s="458">
        <v>155411.6</v>
      </c>
      <c r="CB48" s="458">
        <v>177398</v>
      </c>
      <c r="CC48" s="336">
        <f>SUM(H48:CB48)</f>
        <v>138517975.63999996</v>
      </c>
    </row>
    <row r="49" spans="1:81" s="354" customFormat="1" ht="25.5" customHeight="1">
      <c r="A49" s="353" t="s">
        <v>467</v>
      </c>
      <c r="B49" s="330" t="s">
        <v>12</v>
      </c>
      <c r="C49" s="331" t="s">
        <v>13</v>
      </c>
      <c r="D49" s="332">
        <v>42030</v>
      </c>
      <c r="E49" s="331" t="s">
        <v>557</v>
      </c>
      <c r="F49" s="333" t="s">
        <v>558</v>
      </c>
      <c r="G49" s="334" t="s">
        <v>559</v>
      </c>
      <c r="H49" s="453">
        <v>6932366.3600000003</v>
      </c>
      <c r="I49" s="458">
        <v>653724.76</v>
      </c>
      <c r="J49" s="458">
        <v>1742731.35</v>
      </c>
      <c r="K49" s="458">
        <v>701145</v>
      </c>
      <c r="L49" s="458">
        <v>244432</v>
      </c>
      <c r="M49" s="458">
        <v>2690</v>
      </c>
      <c r="N49" s="458">
        <v>11535567.720000001</v>
      </c>
      <c r="O49" s="458">
        <v>1110223</v>
      </c>
      <c r="P49" s="458">
        <v>11207.14</v>
      </c>
      <c r="Q49" s="458">
        <v>604168.02</v>
      </c>
      <c r="R49" s="458">
        <v>88820.5</v>
      </c>
      <c r="S49" s="458">
        <v>297087.09999999998</v>
      </c>
      <c r="T49" s="458">
        <v>2820084.11</v>
      </c>
      <c r="U49" s="458">
        <v>255537.47</v>
      </c>
      <c r="V49" s="458">
        <v>9368</v>
      </c>
      <c r="W49" s="458">
        <v>4120</v>
      </c>
      <c r="X49" s="458">
        <v>244255.5</v>
      </c>
      <c r="Y49" s="458">
        <v>80109</v>
      </c>
      <c r="Z49" s="458">
        <v>5820349.3200000003</v>
      </c>
      <c r="AA49" s="458">
        <v>526101.52</v>
      </c>
      <c r="AB49" s="458">
        <v>174673</v>
      </c>
      <c r="AC49" s="458">
        <v>1256694.25</v>
      </c>
      <c r="AD49" s="458">
        <v>100666.64</v>
      </c>
      <c r="AE49" s="458">
        <v>102391</v>
      </c>
      <c r="AF49" s="458">
        <v>103480.5</v>
      </c>
      <c r="AG49" s="458">
        <v>24234</v>
      </c>
      <c r="AH49" s="458">
        <v>8997</v>
      </c>
      <c r="AI49" s="458">
        <v>20663656.149999999</v>
      </c>
      <c r="AJ49" s="458">
        <v>319164.14</v>
      </c>
      <c r="AK49" s="458">
        <v>202268</v>
      </c>
      <c r="AL49" s="458">
        <v>109889</v>
      </c>
      <c r="AM49" s="458">
        <v>131096</v>
      </c>
      <c r="AN49" s="458">
        <v>351093</v>
      </c>
      <c r="AO49" s="458">
        <v>53240.01</v>
      </c>
      <c r="AP49" s="458">
        <v>141809</v>
      </c>
      <c r="AQ49" s="458">
        <v>165192</v>
      </c>
      <c r="AR49" s="458">
        <v>85052.5</v>
      </c>
      <c r="AS49" s="458">
        <v>118728</v>
      </c>
      <c r="AT49" s="458">
        <v>68214.990000000005</v>
      </c>
      <c r="AU49" s="458">
        <v>3520630.73</v>
      </c>
      <c r="AV49" s="458">
        <v>4148.07</v>
      </c>
      <c r="AW49" s="458">
        <v>16471</v>
      </c>
      <c r="AX49" s="458">
        <v>67340</v>
      </c>
      <c r="AY49" s="458">
        <v>107477</v>
      </c>
      <c r="AZ49" s="458">
        <v>0</v>
      </c>
      <c r="BA49" s="458">
        <v>0</v>
      </c>
      <c r="BB49" s="458">
        <v>7153464.5</v>
      </c>
      <c r="BC49" s="458">
        <v>55676</v>
      </c>
      <c r="BD49" s="458">
        <v>517083.5</v>
      </c>
      <c r="BE49" s="458">
        <v>566394.75</v>
      </c>
      <c r="BF49" s="458">
        <v>419895.56</v>
      </c>
      <c r="BG49" s="458">
        <v>268438.5</v>
      </c>
      <c r="BH49" s="458">
        <v>1088503.19</v>
      </c>
      <c r="BI49" s="458">
        <v>784194.25</v>
      </c>
      <c r="BJ49" s="458">
        <v>315478.75</v>
      </c>
      <c r="BK49" s="458">
        <v>1005</v>
      </c>
      <c r="BL49" s="458">
        <v>29061</v>
      </c>
      <c r="BM49" s="458">
        <v>9117679.8699999992</v>
      </c>
      <c r="BN49" s="458">
        <v>1295899.2</v>
      </c>
      <c r="BO49" s="458">
        <v>99788</v>
      </c>
      <c r="BP49" s="458">
        <v>172827.94</v>
      </c>
      <c r="BQ49" s="458">
        <v>25282</v>
      </c>
      <c r="BR49" s="458">
        <v>111682</v>
      </c>
      <c r="BS49" s="458">
        <v>50670.75</v>
      </c>
      <c r="BT49" s="458">
        <v>3713786.67</v>
      </c>
      <c r="BU49" s="458">
        <v>35562.25</v>
      </c>
      <c r="BV49" s="458">
        <v>38042.68</v>
      </c>
      <c r="BW49" s="458">
        <v>198420.03</v>
      </c>
      <c r="BX49" s="458">
        <v>220658.05</v>
      </c>
      <c r="BY49" s="458">
        <v>1191375.1000000001</v>
      </c>
      <c r="BZ49" s="458">
        <v>167676.29</v>
      </c>
      <c r="CA49" s="458">
        <v>113273</v>
      </c>
      <c r="CB49" s="458">
        <v>97746</v>
      </c>
      <c r="CC49" s="336">
        <f t="shared" si="5"/>
        <v>89430258.680000007</v>
      </c>
    </row>
    <row r="50" spans="1:81" s="354" customFormat="1" ht="25.5" customHeight="1">
      <c r="A50" s="353" t="s">
        <v>477</v>
      </c>
      <c r="B50" s="330" t="s">
        <v>12</v>
      </c>
      <c r="C50" s="331" t="s">
        <v>13</v>
      </c>
      <c r="D50" s="332">
        <v>44030</v>
      </c>
      <c r="E50" s="356" t="s">
        <v>560</v>
      </c>
      <c r="F50" s="333" t="s">
        <v>561</v>
      </c>
      <c r="G50" s="334" t="s">
        <v>562</v>
      </c>
      <c r="H50" s="453">
        <v>-6347208.6399999997</v>
      </c>
      <c r="I50" s="453">
        <v>0</v>
      </c>
      <c r="J50" s="453">
        <v>-297013.55</v>
      </c>
      <c r="K50" s="453">
        <v>-58722.52</v>
      </c>
      <c r="L50" s="453">
        <v>-22426.32</v>
      </c>
      <c r="M50" s="453">
        <v>0</v>
      </c>
      <c r="N50" s="453">
        <v>-1622526.97</v>
      </c>
      <c r="O50" s="453">
        <v>-172808.42</v>
      </c>
      <c r="P50" s="453">
        <v>-4622.57</v>
      </c>
      <c r="Q50" s="453">
        <v>-111293.81</v>
      </c>
      <c r="R50" s="453">
        <v>-34972.28</v>
      </c>
      <c r="S50" s="453">
        <v>-12526.87</v>
      </c>
      <c r="T50" s="453">
        <v>-632347.19999999995</v>
      </c>
      <c r="U50" s="453">
        <v>-71853.23</v>
      </c>
      <c r="V50" s="453">
        <v>0</v>
      </c>
      <c r="W50" s="453">
        <v>0</v>
      </c>
      <c r="X50" s="453">
        <v>-28282.05</v>
      </c>
      <c r="Y50" s="453">
        <v>0</v>
      </c>
      <c r="Z50" s="453">
        <v>-1043235.66</v>
      </c>
      <c r="AA50" s="453">
        <v>-22081.63</v>
      </c>
      <c r="AB50" s="453">
        <v>-21412.28</v>
      </c>
      <c r="AC50" s="453">
        <v>-428384.29</v>
      </c>
      <c r="AD50" s="453">
        <v>-25328.15</v>
      </c>
      <c r="AE50" s="453">
        <v>-23974.21</v>
      </c>
      <c r="AF50" s="453">
        <v>0</v>
      </c>
      <c r="AG50" s="453">
        <v>0</v>
      </c>
      <c r="AH50" s="453">
        <v>0</v>
      </c>
      <c r="AI50" s="453">
        <v>-3528227.1</v>
      </c>
      <c r="AJ50" s="453">
        <v>-79444.34</v>
      </c>
      <c r="AK50" s="453">
        <v>-99543.98</v>
      </c>
      <c r="AL50" s="453">
        <v>-5980.81</v>
      </c>
      <c r="AM50" s="453">
        <v>0</v>
      </c>
      <c r="AN50" s="453">
        <v>-66495.42</v>
      </c>
      <c r="AO50" s="453">
        <v>-2611.85</v>
      </c>
      <c r="AP50" s="453">
        <v>-5746.35</v>
      </c>
      <c r="AQ50" s="453">
        <v>-17136.05</v>
      </c>
      <c r="AR50" s="453">
        <v>-23507.69</v>
      </c>
      <c r="AS50" s="453">
        <v>-19325.740000000002</v>
      </c>
      <c r="AT50" s="453">
        <v>-18853.37</v>
      </c>
      <c r="AU50" s="453">
        <v>-634141.46</v>
      </c>
      <c r="AV50" s="453">
        <v>0</v>
      </c>
      <c r="AW50" s="453">
        <v>-2353.15</v>
      </c>
      <c r="AX50" s="453">
        <v>-7481.23</v>
      </c>
      <c r="AY50" s="453">
        <v>0</v>
      </c>
      <c r="AZ50" s="453">
        <v>-1750.25</v>
      </c>
      <c r="BA50" s="453">
        <v>0</v>
      </c>
      <c r="BB50" s="453">
        <v>-469807.82</v>
      </c>
      <c r="BC50" s="453">
        <v>-3926.56</v>
      </c>
      <c r="BD50" s="453">
        <v>-95717.9</v>
      </c>
      <c r="BE50" s="453">
        <v>-9756.93</v>
      </c>
      <c r="BF50" s="453">
        <v>-103930.41</v>
      </c>
      <c r="BG50" s="453">
        <v>-36858.699999999997</v>
      </c>
      <c r="BH50" s="453">
        <v>-122715.62</v>
      </c>
      <c r="BI50" s="453">
        <v>-50197.4</v>
      </c>
      <c r="BJ50" s="453">
        <v>0</v>
      </c>
      <c r="BK50" s="453">
        <v>-989</v>
      </c>
      <c r="BL50" s="453">
        <v>-3907.34</v>
      </c>
      <c r="BM50" s="453">
        <v>-2258443.56</v>
      </c>
      <c r="BN50" s="453">
        <v>0</v>
      </c>
      <c r="BO50" s="453">
        <v>-1912.56</v>
      </c>
      <c r="BP50" s="453">
        <v>-59608.56</v>
      </c>
      <c r="BQ50" s="453">
        <v>0</v>
      </c>
      <c r="BR50" s="453">
        <v>-223.12</v>
      </c>
      <c r="BS50" s="453">
        <v>-5817.73</v>
      </c>
      <c r="BT50" s="453">
        <v>-428478.05</v>
      </c>
      <c r="BU50" s="453">
        <v>-7762.1</v>
      </c>
      <c r="BV50" s="453">
        <v>-3845.8</v>
      </c>
      <c r="BW50" s="453">
        <v>-17695.71</v>
      </c>
      <c r="BX50" s="453">
        <v>-10577.32</v>
      </c>
      <c r="BY50" s="453">
        <v>-218313</v>
      </c>
      <c r="BZ50" s="453">
        <v>-33876.67</v>
      </c>
      <c r="CA50" s="453">
        <v>0</v>
      </c>
      <c r="CB50" s="453">
        <v>-16882.57</v>
      </c>
      <c r="CC50" s="336">
        <f t="shared" si="5"/>
        <v>-19454863.870000005</v>
      </c>
    </row>
    <row r="51" spans="1:81" s="354" customFormat="1" ht="25.5" customHeight="1">
      <c r="A51" s="353" t="s">
        <v>477</v>
      </c>
      <c r="B51" s="330" t="s">
        <v>12</v>
      </c>
      <c r="C51" s="331" t="s">
        <v>13</v>
      </c>
      <c r="D51" s="332">
        <v>44030</v>
      </c>
      <c r="E51" s="356" t="s">
        <v>560</v>
      </c>
      <c r="F51" s="333" t="s">
        <v>563</v>
      </c>
      <c r="G51" s="334" t="s">
        <v>564</v>
      </c>
      <c r="H51" s="453">
        <v>78767.539999999994</v>
      </c>
      <c r="I51" s="453">
        <v>0</v>
      </c>
      <c r="J51" s="453">
        <v>122473.02</v>
      </c>
      <c r="K51" s="453">
        <v>35357.46</v>
      </c>
      <c r="L51" s="453">
        <v>2974.34</v>
      </c>
      <c r="M51" s="453">
        <v>0</v>
      </c>
      <c r="N51" s="453">
        <v>1187312.3799999999</v>
      </c>
      <c r="O51" s="453">
        <v>50177.75</v>
      </c>
      <c r="P51" s="453">
        <v>0</v>
      </c>
      <c r="Q51" s="453">
        <v>123854.22</v>
      </c>
      <c r="R51" s="453">
        <v>8535.85</v>
      </c>
      <c r="S51" s="453">
        <v>2100</v>
      </c>
      <c r="T51" s="453">
        <v>91938.38</v>
      </c>
      <c r="U51" s="453">
        <v>13483.36</v>
      </c>
      <c r="V51" s="453">
        <v>0</v>
      </c>
      <c r="W51" s="453">
        <v>0</v>
      </c>
      <c r="X51" s="453">
        <v>9787.74</v>
      </c>
      <c r="Y51" s="453">
        <v>0</v>
      </c>
      <c r="Z51" s="453">
        <v>5544393.04</v>
      </c>
      <c r="AA51" s="453">
        <v>35687.93</v>
      </c>
      <c r="AB51" s="453">
        <v>6726.08</v>
      </c>
      <c r="AC51" s="453">
        <v>109817.56</v>
      </c>
      <c r="AD51" s="453">
        <v>3563.9</v>
      </c>
      <c r="AE51" s="453">
        <v>0</v>
      </c>
      <c r="AF51" s="453">
        <v>0</v>
      </c>
      <c r="AG51" s="453">
        <v>0</v>
      </c>
      <c r="AH51" s="453">
        <v>0</v>
      </c>
      <c r="AI51" s="453">
        <v>1424427.47</v>
      </c>
      <c r="AJ51" s="453">
        <v>46233.64</v>
      </c>
      <c r="AK51" s="453">
        <v>51880.08</v>
      </c>
      <c r="AL51" s="453">
        <v>650.08000000000004</v>
      </c>
      <c r="AM51" s="453">
        <v>0</v>
      </c>
      <c r="AN51" s="453">
        <v>85574.29</v>
      </c>
      <c r="AO51" s="453">
        <v>2015.7</v>
      </c>
      <c r="AP51" s="453">
        <v>15442.92</v>
      </c>
      <c r="AQ51" s="453">
        <v>25312.58</v>
      </c>
      <c r="AR51" s="453">
        <v>28807.17</v>
      </c>
      <c r="AS51" s="453">
        <v>25609.41</v>
      </c>
      <c r="AT51" s="453">
        <v>80.989999999999995</v>
      </c>
      <c r="AU51" s="453">
        <v>574076.5</v>
      </c>
      <c r="AV51" s="453">
        <v>0</v>
      </c>
      <c r="AW51" s="453">
        <v>0</v>
      </c>
      <c r="AX51" s="453">
        <v>16831.560000000001</v>
      </c>
      <c r="AY51" s="453">
        <v>11922.46</v>
      </c>
      <c r="AZ51" s="453">
        <v>0</v>
      </c>
      <c r="BA51" s="453">
        <v>0</v>
      </c>
      <c r="BB51" s="453">
        <v>1304326.8799999999</v>
      </c>
      <c r="BC51" s="453">
        <v>0</v>
      </c>
      <c r="BD51" s="453">
        <v>39840.33</v>
      </c>
      <c r="BE51" s="453">
        <v>52226.39</v>
      </c>
      <c r="BF51" s="453">
        <v>18756.54</v>
      </c>
      <c r="BG51" s="453">
        <v>387.88</v>
      </c>
      <c r="BH51" s="453">
        <v>25592.959999999999</v>
      </c>
      <c r="BI51" s="453">
        <v>4568.95</v>
      </c>
      <c r="BJ51" s="453">
        <v>640.16</v>
      </c>
      <c r="BK51" s="453">
        <v>0</v>
      </c>
      <c r="BL51" s="453">
        <v>3854.68</v>
      </c>
      <c r="BM51" s="453">
        <v>1099106.1000000001</v>
      </c>
      <c r="BN51" s="453">
        <v>0</v>
      </c>
      <c r="BO51" s="453">
        <v>7743.1</v>
      </c>
      <c r="BP51" s="453">
        <v>0</v>
      </c>
      <c r="BQ51" s="453">
        <v>1959.51</v>
      </c>
      <c r="BR51" s="453">
        <v>406.01</v>
      </c>
      <c r="BS51" s="453">
        <v>621.64</v>
      </c>
      <c r="BT51" s="453">
        <v>567871.34</v>
      </c>
      <c r="BU51" s="453">
        <v>0</v>
      </c>
      <c r="BV51" s="453">
        <v>1999.51</v>
      </c>
      <c r="BW51" s="453">
        <v>46054.2</v>
      </c>
      <c r="BX51" s="453">
        <v>12568.92</v>
      </c>
      <c r="BY51" s="453">
        <v>412083.23</v>
      </c>
      <c r="BZ51" s="453">
        <v>1938.46</v>
      </c>
      <c r="CA51" s="453">
        <v>890.3</v>
      </c>
      <c r="CB51" s="453">
        <v>6495.95</v>
      </c>
      <c r="CC51" s="336">
        <f t="shared" si="5"/>
        <v>13345748.440000001</v>
      </c>
    </row>
    <row r="52" spans="1:81" s="328" customFormat="1" ht="25.5" customHeight="1">
      <c r="A52" s="329" t="s">
        <v>463</v>
      </c>
      <c r="B52" s="330" t="s">
        <v>12</v>
      </c>
      <c r="C52" s="331" t="s">
        <v>13</v>
      </c>
      <c r="D52" s="332"/>
      <c r="E52" s="343"/>
      <c r="F52" s="357" t="s">
        <v>565</v>
      </c>
      <c r="G52" s="358" t="s">
        <v>566</v>
      </c>
      <c r="H52" s="453">
        <v>3381652.84</v>
      </c>
      <c r="I52" s="453">
        <v>0</v>
      </c>
      <c r="J52" s="453">
        <v>11500</v>
      </c>
      <c r="K52" s="453">
        <v>292896</v>
      </c>
      <c r="L52" s="453">
        <v>100504</v>
      </c>
      <c r="M52" s="453">
        <v>0</v>
      </c>
      <c r="N52" s="453">
        <v>2543006.25</v>
      </c>
      <c r="O52" s="453">
        <v>0</v>
      </c>
      <c r="P52" s="453">
        <v>0</v>
      </c>
      <c r="Q52" s="453">
        <v>2074663.33</v>
      </c>
      <c r="R52" s="453">
        <v>9438</v>
      </c>
      <c r="S52" s="453">
        <v>0</v>
      </c>
      <c r="T52" s="453">
        <v>271826.5</v>
      </c>
      <c r="U52" s="453">
        <v>0</v>
      </c>
      <c r="V52" s="453">
        <v>0</v>
      </c>
      <c r="W52" s="453">
        <v>0</v>
      </c>
      <c r="X52" s="453">
        <v>0</v>
      </c>
      <c r="Y52" s="453">
        <v>0</v>
      </c>
      <c r="Z52" s="453">
        <v>3148.5</v>
      </c>
      <c r="AA52" s="453">
        <v>0</v>
      </c>
      <c r="AB52" s="453">
        <v>279083.5</v>
      </c>
      <c r="AC52" s="453">
        <v>65929.75</v>
      </c>
      <c r="AD52" s="453">
        <v>488960.5</v>
      </c>
      <c r="AE52" s="453">
        <v>0</v>
      </c>
      <c r="AF52" s="453">
        <v>0</v>
      </c>
      <c r="AG52" s="453">
        <v>14096</v>
      </c>
      <c r="AH52" s="453">
        <v>0</v>
      </c>
      <c r="AI52" s="453">
        <v>784579.4</v>
      </c>
      <c r="AJ52" s="453">
        <v>0</v>
      </c>
      <c r="AK52" s="453">
        <v>0</v>
      </c>
      <c r="AL52" s="453">
        <v>0</v>
      </c>
      <c r="AM52" s="453">
        <v>0</v>
      </c>
      <c r="AN52" s="453">
        <v>13581.5</v>
      </c>
      <c r="AO52" s="453">
        <v>0</v>
      </c>
      <c r="AP52" s="453">
        <v>0</v>
      </c>
      <c r="AQ52" s="453">
        <v>0</v>
      </c>
      <c r="AR52" s="453">
        <v>0</v>
      </c>
      <c r="AS52" s="453">
        <v>5820</v>
      </c>
      <c r="AT52" s="453">
        <v>0</v>
      </c>
      <c r="AU52" s="453">
        <v>157948.75</v>
      </c>
      <c r="AV52" s="453">
        <v>0</v>
      </c>
      <c r="AW52" s="453">
        <v>0</v>
      </c>
      <c r="AX52" s="453">
        <v>17131.25</v>
      </c>
      <c r="AY52" s="453">
        <v>0</v>
      </c>
      <c r="AZ52" s="453">
        <v>0</v>
      </c>
      <c r="BA52" s="453">
        <v>0</v>
      </c>
      <c r="BB52" s="453">
        <v>2076816</v>
      </c>
      <c r="BC52" s="453">
        <v>0</v>
      </c>
      <c r="BD52" s="453">
        <v>70082</v>
      </c>
      <c r="BE52" s="453">
        <v>246595.5</v>
      </c>
      <c r="BF52" s="453">
        <v>0</v>
      </c>
      <c r="BG52" s="453">
        <v>0</v>
      </c>
      <c r="BH52" s="453">
        <v>59204.5</v>
      </c>
      <c r="BI52" s="453">
        <v>1096</v>
      </c>
      <c r="BJ52" s="453">
        <v>0</v>
      </c>
      <c r="BK52" s="453">
        <v>0</v>
      </c>
      <c r="BL52" s="453">
        <v>37091.25</v>
      </c>
      <c r="BM52" s="453">
        <v>1408634.5</v>
      </c>
      <c r="BN52" s="453">
        <v>0</v>
      </c>
      <c r="BO52" s="453">
        <v>0</v>
      </c>
      <c r="BP52" s="453">
        <v>0</v>
      </c>
      <c r="BQ52" s="453">
        <v>81243</v>
      </c>
      <c r="BR52" s="453">
        <v>0</v>
      </c>
      <c r="BS52" s="453">
        <v>0</v>
      </c>
      <c r="BT52" s="453">
        <v>718306.59</v>
      </c>
      <c r="BU52" s="453">
        <v>0</v>
      </c>
      <c r="BV52" s="453">
        <v>21911.75</v>
      </c>
      <c r="BW52" s="453">
        <v>3632</v>
      </c>
      <c r="BX52" s="453">
        <v>0</v>
      </c>
      <c r="BY52" s="453">
        <v>522736.68</v>
      </c>
      <c r="BZ52" s="453">
        <v>0</v>
      </c>
      <c r="CA52" s="453">
        <v>1086.25</v>
      </c>
      <c r="CB52" s="453">
        <v>30643.5</v>
      </c>
      <c r="CC52" s="336">
        <f t="shared" si="5"/>
        <v>15794845.59</v>
      </c>
    </row>
    <row r="53" spans="1:81" s="328" customFormat="1" ht="25.5" customHeight="1">
      <c r="A53" s="329" t="s">
        <v>467</v>
      </c>
      <c r="B53" s="330" t="s">
        <v>12</v>
      </c>
      <c r="C53" s="331" t="s">
        <v>13</v>
      </c>
      <c r="D53" s="332"/>
      <c r="E53" s="343"/>
      <c r="F53" s="357" t="s">
        <v>567</v>
      </c>
      <c r="G53" s="358" t="s">
        <v>568</v>
      </c>
      <c r="H53" s="453">
        <v>2707646.68</v>
      </c>
      <c r="I53" s="453">
        <v>0</v>
      </c>
      <c r="J53" s="453">
        <v>770221.43</v>
      </c>
      <c r="K53" s="453">
        <v>394407</v>
      </c>
      <c r="L53" s="453">
        <v>271822.75</v>
      </c>
      <c r="M53" s="453">
        <v>0</v>
      </c>
      <c r="N53" s="453">
        <v>1148352.43</v>
      </c>
      <c r="O53" s="453">
        <v>0</v>
      </c>
      <c r="P53" s="453">
        <v>0</v>
      </c>
      <c r="Q53" s="453">
        <v>702056.45</v>
      </c>
      <c r="R53" s="453">
        <v>5908</v>
      </c>
      <c r="S53" s="453">
        <v>0</v>
      </c>
      <c r="T53" s="453">
        <v>147926</v>
      </c>
      <c r="U53" s="453">
        <v>0</v>
      </c>
      <c r="V53" s="453">
        <v>0</v>
      </c>
      <c r="W53" s="453">
        <v>0</v>
      </c>
      <c r="X53" s="453">
        <v>0</v>
      </c>
      <c r="Y53" s="453">
        <v>0</v>
      </c>
      <c r="Z53" s="453">
        <v>32390.57</v>
      </c>
      <c r="AA53" s="453">
        <v>0</v>
      </c>
      <c r="AB53" s="453">
        <v>407.25</v>
      </c>
      <c r="AC53" s="453">
        <v>8292</v>
      </c>
      <c r="AD53" s="453">
        <v>28343.5</v>
      </c>
      <c r="AE53" s="453">
        <v>0</v>
      </c>
      <c r="AF53" s="453">
        <v>0</v>
      </c>
      <c r="AG53" s="453">
        <v>0</v>
      </c>
      <c r="AH53" s="453">
        <v>0</v>
      </c>
      <c r="AI53" s="453">
        <v>0</v>
      </c>
      <c r="AJ53" s="453">
        <v>0</v>
      </c>
      <c r="AK53" s="453">
        <v>0</v>
      </c>
      <c r="AL53" s="453">
        <v>0</v>
      </c>
      <c r="AM53" s="453">
        <v>0</v>
      </c>
      <c r="AN53" s="453">
        <v>4905</v>
      </c>
      <c r="AO53" s="453">
        <v>0</v>
      </c>
      <c r="AP53" s="453">
        <v>0</v>
      </c>
      <c r="AQ53" s="453">
        <v>0</v>
      </c>
      <c r="AR53" s="453">
        <v>0</v>
      </c>
      <c r="AS53" s="453">
        <v>0</v>
      </c>
      <c r="AT53" s="453">
        <v>0</v>
      </c>
      <c r="AU53" s="453">
        <v>349989</v>
      </c>
      <c r="AV53" s="453">
        <v>0</v>
      </c>
      <c r="AW53" s="453">
        <v>0</v>
      </c>
      <c r="AX53" s="453">
        <v>0</v>
      </c>
      <c r="AY53" s="453">
        <v>0</v>
      </c>
      <c r="AZ53" s="453">
        <v>0</v>
      </c>
      <c r="BA53" s="453">
        <v>0</v>
      </c>
      <c r="BB53" s="453">
        <v>1943986</v>
      </c>
      <c r="BC53" s="453">
        <v>0</v>
      </c>
      <c r="BD53" s="453">
        <v>263733.5</v>
      </c>
      <c r="BE53" s="453">
        <v>550977.75</v>
      </c>
      <c r="BF53" s="453">
        <v>0</v>
      </c>
      <c r="BG53" s="453">
        <v>0</v>
      </c>
      <c r="BH53" s="453">
        <v>35302.5</v>
      </c>
      <c r="BI53" s="453">
        <v>0</v>
      </c>
      <c r="BJ53" s="453">
        <v>0</v>
      </c>
      <c r="BK53" s="453">
        <v>0</v>
      </c>
      <c r="BL53" s="453">
        <v>6898</v>
      </c>
      <c r="BM53" s="453">
        <v>2478643.6800000002</v>
      </c>
      <c r="BN53" s="453">
        <v>0</v>
      </c>
      <c r="BO53" s="453">
        <v>0</v>
      </c>
      <c r="BP53" s="453">
        <v>0</v>
      </c>
      <c r="BQ53" s="453">
        <v>0</v>
      </c>
      <c r="BR53" s="453">
        <v>0</v>
      </c>
      <c r="BS53" s="453">
        <v>0</v>
      </c>
      <c r="BT53" s="453">
        <v>1044682</v>
      </c>
      <c r="BU53" s="453">
        <v>0</v>
      </c>
      <c r="BV53" s="453">
        <v>65596.5</v>
      </c>
      <c r="BW53" s="453">
        <v>0</v>
      </c>
      <c r="BX53" s="453">
        <v>0</v>
      </c>
      <c r="BY53" s="453">
        <v>114676.72</v>
      </c>
      <c r="BZ53" s="453">
        <v>0</v>
      </c>
      <c r="CA53" s="453">
        <v>0</v>
      </c>
      <c r="CB53" s="453">
        <v>0</v>
      </c>
      <c r="CC53" s="336">
        <f t="shared" si="5"/>
        <v>13077164.710000001</v>
      </c>
    </row>
    <row r="54" spans="1:81" s="328" customFormat="1" ht="25.5" customHeight="1">
      <c r="A54" s="329" t="s">
        <v>477</v>
      </c>
      <c r="B54" s="330" t="s">
        <v>12</v>
      </c>
      <c r="C54" s="331" t="s">
        <v>13</v>
      </c>
      <c r="D54" s="332"/>
      <c r="E54" s="343"/>
      <c r="F54" s="357" t="s">
        <v>569</v>
      </c>
      <c r="G54" s="358" t="s">
        <v>570</v>
      </c>
      <c r="H54" s="453">
        <v>-203280.03</v>
      </c>
      <c r="I54" s="453">
        <v>0</v>
      </c>
      <c r="J54" s="453">
        <v>-76186.58</v>
      </c>
      <c r="K54" s="453">
        <v>-5608.2</v>
      </c>
      <c r="L54" s="453">
        <v>-27794.52</v>
      </c>
      <c r="M54" s="453">
        <v>0</v>
      </c>
      <c r="N54" s="453">
        <v>-196717.13</v>
      </c>
      <c r="O54" s="453">
        <v>0</v>
      </c>
      <c r="P54" s="453">
        <v>0</v>
      </c>
      <c r="Q54" s="453">
        <v>0</v>
      </c>
      <c r="R54" s="453">
        <v>0</v>
      </c>
      <c r="S54" s="453">
        <v>0</v>
      </c>
      <c r="T54" s="453">
        <v>-6663.25</v>
      </c>
      <c r="U54" s="453">
        <v>0</v>
      </c>
      <c r="V54" s="453">
        <v>0</v>
      </c>
      <c r="W54" s="453">
        <v>0</v>
      </c>
      <c r="X54" s="453">
        <v>0</v>
      </c>
      <c r="Y54" s="453">
        <v>0</v>
      </c>
      <c r="Z54" s="453">
        <v>0</v>
      </c>
      <c r="AA54" s="453">
        <v>0</v>
      </c>
      <c r="AB54" s="453">
        <v>-25</v>
      </c>
      <c r="AC54" s="453">
        <v>0</v>
      </c>
      <c r="AD54" s="453">
        <v>0</v>
      </c>
      <c r="AE54" s="453">
        <v>0</v>
      </c>
      <c r="AF54" s="453">
        <v>0</v>
      </c>
      <c r="AG54" s="453">
        <v>0</v>
      </c>
      <c r="AH54" s="453">
        <v>0</v>
      </c>
      <c r="AI54" s="453">
        <v>0</v>
      </c>
      <c r="AJ54" s="453">
        <v>0</v>
      </c>
      <c r="AK54" s="453">
        <v>0</v>
      </c>
      <c r="AL54" s="453">
        <v>0</v>
      </c>
      <c r="AM54" s="453">
        <v>0</v>
      </c>
      <c r="AN54" s="453">
        <v>0</v>
      </c>
      <c r="AO54" s="453">
        <v>0</v>
      </c>
      <c r="AP54" s="453">
        <v>0</v>
      </c>
      <c r="AQ54" s="453">
        <v>0</v>
      </c>
      <c r="AR54" s="453">
        <v>0</v>
      </c>
      <c r="AS54" s="453">
        <v>0</v>
      </c>
      <c r="AT54" s="453">
        <v>0</v>
      </c>
      <c r="AU54" s="453">
        <v>-9625.3700000000008</v>
      </c>
      <c r="AV54" s="453">
        <v>0</v>
      </c>
      <c r="AW54" s="453">
        <v>0</v>
      </c>
      <c r="AX54" s="453">
        <v>0</v>
      </c>
      <c r="AY54" s="453">
        <v>0</v>
      </c>
      <c r="AZ54" s="453">
        <v>0</v>
      </c>
      <c r="BA54" s="453">
        <v>0</v>
      </c>
      <c r="BB54" s="453">
        <v>-164533.26999999999</v>
      </c>
      <c r="BC54" s="453">
        <v>0</v>
      </c>
      <c r="BD54" s="453">
        <v>-17897.12</v>
      </c>
      <c r="BE54" s="453">
        <v>0</v>
      </c>
      <c r="BF54" s="453">
        <v>0</v>
      </c>
      <c r="BG54" s="453">
        <v>0</v>
      </c>
      <c r="BH54" s="453">
        <v>0</v>
      </c>
      <c r="BI54" s="453">
        <v>0</v>
      </c>
      <c r="BJ54" s="453">
        <v>0</v>
      </c>
      <c r="BK54" s="453">
        <v>0</v>
      </c>
      <c r="BL54" s="453">
        <v>0</v>
      </c>
      <c r="BM54" s="453">
        <v>0</v>
      </c>
      <c r="BN54" s="453">
        <v>0</v>
      </c>
      <c r="BO54" s="453">
        <v>0</v>
      </c>
      <c r="BP54" s="453">
        <v>0</v>
      </c>
      <c r="BQ54" s="453">
        <v>0</v>
      </c>
      <c r="BR54" s="453">
        <v>0</v>
      </c>
      <c r="BS54" s="453">
        <v>0</v>
      </c>
      <c r="BT54" s="453">
        <v>-197118.96</v>
      </c>
      <c r="BU54" s="453">
        <v>0</v>
      </c>
      <c r="BV54" s="453">
        <v>-10646.94</v>
      </c>
      <c r="BW54" s="453">
        <v>-750</v>
      </c>
      <c r="BX54" s="453">
        <v>0</v>
      </c>
      <c r="BY54" s="453">
        <v>0</v>
      </c>
      <c r="BZ54" s="453">
        <v>0</v>
      </c>
      <c r="CA54" s="453">
        <v>0</v>
      </c>
      <c r="CB54" s="453">
        <v>0</v>
      </c>
      <c r="CC54" s="336">
        <f t="shared" si="5"/>
        <v>-916846.37</v>
      </c>
    </row>
    <row r="55" spans="1:81" s="328" customFormat="1" ht="25.5" customHeight="1">
      <c r="A55" s="329" t="s">
        <v>477</v>
      </c>
      <c r="B55" s="330" t="s">
        <v>12</v>
      </c>
      <c r="C55" s="331" t="s">
        <v>13</v>
      </c>
      <c r="D55" s="332"/>
      <c r="E55" s="343"/>
      <c r="F55" s="357" t="s">
        <v>571</v>
      </c>
      <c r="G55" s="358" t="s">
        <v>572</v>
      </c>
      <c r="H55" s="453">
        <v>197209.25</v>
      </c>
      <c r="I55" s="453">
        <v>0</v>
      </c>
      <c r="J55" s="453">
        <v>190035.29</v>
      </c>
      <c r="K55" s="453">
        <v>23092.79</v>
      </c>
      <c r="L55" s="453">
        <v>7581</v>
      </c>
      <c r="M55" s="453">
        <v>0</v>
      </c>
      <c r="N55" s="453">
        <v>175860.16</v>
      </c>
      <c r="O55" s="453">
        <v>0</v>
      </c>
      <c r="P55" s="453">
        <v>0</v>
      </c>
      <c r="Q55" s="453">
        <v>0</v>
      </c>
      <c r="R55" s="453">
        <v>0</v>
      </c>
      <c r="S55" s="453">
        <v>0</v>
      </c>
      <c r="T55" s="453">
        <v>28208.53</v>
      </c>
      <c r="U55" s="453">
        <v>0</v>
      </c>
      <c r="V55" s="453">
        <v>0</v>
      </c>
      <c r="W55" s="453">
        <v>0</v>
      </c>
      <c r="X55" s="453">
        <v>0</v>
      </c>
      <c r="Y55" s="453">
        <v>0</v>
      </c>
      <c r="Z55" s="453">
        <v>0</v>
      </c>
      <c r="AA55" s="453">
        <v>0</v>
      </c>
      <c r="AB55" s="453">
        <v>0</v>
      </c>
      <c r="AC55" s="453">
        <v>0</v>
      </c>
      <c r="AD55" s="453">
        <v>0</v>
      </c>
      <c r="AE55" s="453">
        <v>0</v>
      </c>
      <c r="AF55" s="453">
        <v>0</v>
      </c>
      <c r="AG55" s="453">
        <v>0</v>
      </c>
      <c r="AH55" s="453">
        <v>0</v>
      </c>
      <c r="AI55" s="453">
        <v>0</v>
      </c>
      <c r="AJ55" s="453">
        <v>0</v>
      </c>
      <c r="AK55" s="453">
        <v>0</v>
      </c>
      <c r="AL55" s="453">
        <v>0</v>
      </c>
      <c r="AM55" s="453">
        <v>0</v>
      </c>
      <c r="AN55" s="453">
        <v>0</v>
      </c>
      <c r="AO55" s="453">
        <v>0</v>
      </c>
      <c r="AP55" s="453">
        <v>0</v>
      </c>
      <c r="AQ55" s="453">
        <v>0</v>
      </c>
      <c r="AR55" s="453">
        <v>0</v>
      </c>
      <c r="AS55" s="453">
        <v>0</v>
      </c>
      <c r="AT55" s="453">
        <v>0</v>
      </c>
      <c r="AU55" s="453">
        <v>98055.85</v>
      </c>
      <c r="AV55" s="453">
        <v>0</v>
      </c>
      <c r="AW55" s="453">
        <v>0</v>
      </c>
      <c r="AX55" s="453">
        <v>0</v>
      </c>
      <c r="AY55" s="453">
        <v>0</v>
      </c>
      <c r="AZ55" s="453">
        <v>0</v>
      </c>
      <c r="BA55" s="453">
        <v>0</v>
      </c>
      <c r="BB55" s="453">
        <v>348600.32000000001</v>
      </c>
      <c r="BC55" s="453">
        <v>0</v>
      </c>
      <c r="BD55" s="453">
        <v>1292.18</v>
      </c>
      <c r="BE55" s="453">
        <v>0</v>
      </c>
      <c r="BF55" s="453">
        <v>0</v>
      </c>
      <c r="BG55" s="453">
        <v>0</v>
      </c>
      <c r="BH55" s="453">
        <v>0</v>
      </c>
      <c r="BI55" s="453">
        <v>0</v>
      </c>
      <c r="BJ55" s="453">
        <v>0</v>
      </c>
      <c r="BK55" s="453">
        <v>0</v>
      </c>
      <c r="BL55" s="453">
        <v>220</v>
      </c>
      <c r="BM55" s="453">
        <v>0</v>
      </c>
      <c r="BN55" s="453">
        <v>0</v>
      </c>
      <c r="BO55" s="453">
        <v>0</v>
      </c>
      <c r="BP55" s="453">
        <v>0</v>
      </c>
      <c r="BQ55" s="453">
        <v>0</v>
      </c>
      <c r="BR55" s="453">
        <v>0</v>
      </c>
      <c r="BS55" s="453">
        <v>0</v>
      </c>
      <c r="BT55" s="453">
        <v>136948.10999999999</v>
      </c>
      <c r="BU55" s="453">
        <v>0</v>
      </c>
      <c r="BV55" s="453">
        <v>0</v>
      </c>
      <c r="BW55" s="453">
        <v>0</v>
      </c>
      <c r="BX55" s="453">
        <v>0</v>
      </c>
      <c r="BY55" s="453">
        <v>17970.39</v>
      </c>
      <c r="BZ55" s="453">
        <v>0</v>
      </c>
      <c r="CA55" s="453">
        <v>0</v>
      </c>
      <c r="CB55" s="453">
        <v>0</v>
      </c>
      <c r="CC55" s="336">
        <f t="shared" si="5"/>
        <v>1225073.8699999999</v>
      </c>
    </row>
    <row r="56" spans="1:81" s="348" customFormat="1" ht="25.5" customHeight="1">
      <c r="A56" s="346"/>
      <c r="B56" s="532" t="s">
        <v>573</v>
      </c>
      <c r="C56" s="533"/>
      <c r="D56" s="533"/>
      <c r="E56" s="533"/>
      <c r="F56" s="533"/>
      <c r="G56" s="534"/>
      <c r="H56" s="347">
        <f>SUM(H48:H55)</f>
        <v>17336950.749999996</v>
      </c>
      <c r="I56" s="347">
        <f t="shared" ref="I56:BT56" si="8">SUM(I48:I55)</f>
        <v>2200532.2599999998</v>
      </c>
      <c r="J56" s="347">
        <f t="shared" si="8"/>
        <v>3909352.8200000003</v>
      </c>
      <c r="K56" s="347">
        <f t="shared" si="8"/>
        <v>1658704.53</v>
      </c>
      <c r="L56" s="347">
        <f t="shared" si="8"/>
        <v>818925.52</v>
      </c>
      <c r="M56" s="347">
        <f t="shared" si="8"/>
        <v>226922.15</v>
      </c>
      <c r="N56" s="347">
        <f t="shared" si="8"/>
        <v>36852862.839999989</v>
      </c>
      <c r="O56" s="347">
        <f t="shared" si="8"/>
        <v>2068788.58</v>
      </c>
      <c r="P56" s="347">
        <f t="shared" si="8"/>
        <v>240628.57</v>
      </c>
      <c r="Q56" s="347">
        <f t="shared" si="8"/>
        <v>4589643.01</v>
      </c>
      <c r="R56" s="347">
        <f t="shared" si="8"/>
        <v>210926.87</v>
      </c>
      <c r="S56" s="347">
        <f t="shared" si="8"/>
        <v>857498.23</v>
      </c>
      <c r="T56" s="347">
        <f t="shared" si="8"/>
        <v>5554558.0699999994</v>
      </c>
      <c r="U56" s="347">
        <f t="shared" si="8"/>
        <v>700950.6</v>
      </c>
      <c r="V56" s="347">
        <f t="shared" si="8"/>
        <v>231035</v>
      </c>
      <c r="W56" s="347">
        <f t="shared" si="8"/>
        <v>201683</v>
      </c>
      <c r="X56" s="347">
        <f t="shared" si="8"/>
        <v>577600.68999999994</v>
      </c>
      <c r="Y56" s="347">
        <f t="shared" si="8"/>
        <v>326063.15000000002</v>
      </c>
      <c r="Z56" s="347">
        <f t="shared" si="8"/>
        <v>21100304.02</v>
      </c>
      <c r="AA56" s="347">
        <f t="shared" si="8"/>
        <v>1119994.3700000001</v>
      </c>
      <c r="AB56" s="347">
        <f t="shared" si="8"/>
        <v>573471.72</v>
      </c>
      <c r="AC56" s="347">
        <f t="shared" si="8"/>
        <v>3749172.09</v>
      </c>
      <c r="AD56" s="347">
        <f t="shared" si="8"/>
        <v>1735107.39</v>
      </c>
      <c r="AE56" s="347">
        <f t="shared" si="8"/>
        <v>590853.44999999995</v>
      </c>
      <c r="AF56" s="347">
        <f t="shared" si="8"/>
        <v>477756</v>
      </c>
      <c r="AG56" s="347">
        <f t="shared" si="8"/>
        <v>185103</v>
      </c>
      <c r="AH56" s="347">
        <f t="shared" si="8"/>
        <v>145612</v>
      </c>
      <c r="AI56" s="347">
        <f t="shared" si="8"/>
        <v>44149428.959999993</v>
      </c>
      <c r="AJ56" s="347">
        <f t="shared" si="8"/>
        <v>1311133.1799999997</v>
      </c>
      <c r="AK56" s="347">
        <f t="shared" si="8"/>
        <v>1068276.8500000001</v>
      </c>
      <c r="AL56" s="347">
        <f t="shared" si="8"/>
        <v>281441.69000000006</v>
      </c>
      <c r="AM56" s="347">
        <f t="shared" si="8"/>
        <v>592210.75</v>
      </c>
      <c r="AN56" s="347">
        <f t="shared" si="8"/>
        <v>781103.37</v>
      </c>
      <c r="AO56" s="347">
        <f t="shared" si="8"/>
        <v>411876.86000000004</v>
      </c>
      <c r="AP56" s="347">
        <f t="shared" si="8"/>
        <v>921645.57000000007</v>
      </c>
      <c r="AQ56" s="347">
        <f t="shared" si="8"/>
        <v>491430.53</v>
      </c>
      <c r="AR56" s="347">
        <f t="shared" si="8"/>
        <v>298883.73</v>
      </c>
      <c r="AS56" s="347">
        <f t="shared" si="8"/>
        <v>595488.67000000004</v>
      </c>
      <c r="AT56" s="347">
        <f t="shared" si="8"/>
        <v>395546.11</v>
      </c>
      <c r="AU56" s="347">
        <f t="shared" si="8"/>
        <v>7500737</v>
      </c>
      <c r="AV56" s="347">
        <f t="shared" si="8"/>
        <v>287577.01</v>
      </c>
      <c r="AW56" s="347">
        <f t="shared" si="8"/>
        <v>287162.84999999998</v>
      </c>
      <c r="AX56" s="347">
        <f t="shared" si="8"/>
        <v>383078.08</v>
      </c>
      <c r="AY56" s="347">
        <f t="shared" si="8"/>
        <v>847039.02999999991</v>
      </c>
      <c r="AZ56" s="347">
        <f t="shared" si="8"/>
        <v>30574</v>
      </c>
      <c r="BA56" s="347">
        <f t="shared" si="8"/>
        <v>44171.5</v>
      </c>
      <c r="BB56" s="347">
        <f t="shared" si="8"/>
        <v>20948202.109999999</v>
      </c>
      <c r="BC56" s="347">
        <f t="shared" si="8"/>
        <v>152683.94</v>
      </c>
      <c r="BD56" s="347">
        <f t="shared" si="8"/>
        <v>2054343.24</v>
      </c>
      <c r="BE56" s="347">
        <f t="shared" si="8"/>
        <v>1859198.5699999998</v>
      </c>
      <c r="BF56" s="347">
        <f t="shared" si="8"/>
        <v>967565.19000000006</v>
      </c>
      <c r="BG56" s="347">
        <f t="shared" si="8"/>
        <v>1829683.18</v>
      </c>
      <c r="BH56" s="347">
        <f t="shared" si="8"/>
        <v>2046837.31</v>
      </c>
      <c r="BI56" s="347">
        <f t="shared" si="8"/>
        <v>1537509.7</v>
      </c>
      <c r="BJ56" s="347">
        <f t="shared" si="8"/>
        <v>795770.16</v>
      </c>
      <c r="BK56" s="347">
        <f t="shared" si="8"/>
        <v>106597.5</v>
      </c>
      <c r="BL56" s="347">
        <f t="shared" si="8"/>
        <v>254128.84</v>
      </c>
      <c r="BM56" s="347">
        <f t="shared" si="8"/>
        <v>21996402.240000002</v>
      </c>
      <c r="BN56" s="347">
        <f t="shared" si="8"/>
        <v>2962281.58</v>
      </c>
      <c r="BO56" s="347">
        <f t="shared" si="8"/>
        <v>500280.38</v>
      </c>
      <c r="BP56" s="347">
        <f t="shared" si="8"/>
        <v>807916.37999999989</v>
      </c>
      <c r="BQ56" s="347">
        <f t="shared" si="8"/>
        <v>407505.51</v>
      </c>
      <c r="BR56" s="347">
        <f t="shared" si="8"/>
        <v>271744.89</v>
      </c>
      <c r="BS56" s="347">
        <f t="shared" si="8"/>
        <v>323083.21000000002</v>
      </c>
      <c r="BT56" s="347">
        <f t="shared" si="8"/>
        <v>13567423.699999997</v>
      </c>
      <c r="BU56" s="347">
        <f t="shared" ref="BU56:CB56" si="9">SUM(BU48:BU55)</f>
        <v>222696.9</v>
      </c>
      <c r="BV56" s="347">
        <f t="shared" si="9"/>
        <v>306752.7</v>
      </c>
      <c r="BW56" s="347">
        <f t="shared" si="9"/>
        <v>784075.52</v>
      </c>
      <c r="BX56" s="347">
        <f t="shared" si="9"/>
        <v>1090761.0199999998</v>
      </c>
      <c r="BY56" s="347">
        <f t="shared" si="9"/>
        <v>5281692.9699999988</v>
      </c>
      <c r="BZ56" s="347">
        <f t="shared" si="9"/>
        <v>458351.5</v>
      </c>
      <c r="CA56" s="347">
        <f t="shared" si="9"/>
        <v>270661.14999999997</v>
      </c>
      <c r="CB56" s="347">
        <f t="shared" si="9"/>
        <v>295400.88</v>
      </c>
      <c r="CC56" s="347">
        <f>SUM(CC48:CC55)</f>
        <v>251019356.68999997</v>
      </c>
    </row>
    <row r="57" spans="1:81" s="354" customFormat="1" ht="25.5" customHeight="1">
      <c r="A57" s="353" t="s">
        <v>463</v>
      </c>
      <c r="B57" s="330" t="s">
        <v>14</v>
      </c>
      <c r="C57" s="331" t="s">
        <v>15</v>
      </c>
      <c r="D57" s="332"/>
      <c r="E57" s="331"/>
      <c r="F57" s="333" t="s">
        <v>574</v>
      </c>
      <c r="G57" s="334" t="s">
        <v>575</v>
      </c>
      <c r="H57" s="453">
        <v>83610</v>
      </c>
      <c r="I57" s="458">
        <v>978930</v>
      </c>
      <c r="J57" s="458">
        <v>205880</v>
      </c>
      <c r="K57" s="458">
        <v>28550</v>
      </c>
      <c r="L57" s="458">
        <v>79460</v>
      </c>
      <c r="M57" s="458">
        <v>0</v>
      </c>
      <c r="N57" s="458">
        <v>2933986.8</v>
      </c>
      <c r="O57" s="458">
        <v>136770</v>
      </c>
      <c r="P57" s="458">
        <v>0</v>
      </c>
      <c r="Q57" s="458">
        <v>207560</v>
      </c>
      <c r="R57" s="458">
        <v>50960</v>
      </c>
      <c r="S57" s="458">
        <v>0</v>
      </c>
      <c r="T57" s="458">
        <v>408738</v>
      </c>
      <c r="U57" s="458">
        <v>273880</v>
      </c>
      <c r="V57" s="458">
        <v>0</v>
      </c>
      <c r="W57" s="458">
        <v>0</v>
      </c>
      <c r="X57" s="458">
        <v>0</v>
      </c>
      <c r="Y57" s="458">
        <v>36630</v>
      </c>
      <c r="Z57" s="458">
        <v>18400</v>
      </c>
      <c r="AA57" s="458">
        <v>172130</v>
      </c>
      <c r="AB57" s="458">
        <v>27780</v>
      </c>
      <c r="AC57" s="458">
        <v>0</v>
      </c>
      <c r="AD57" s="458">
        <v>0</v>
      </c>
      <c r="AE57" s="458">
        <v>0</v>
      </c>
      <c r="AF57" s="458">
        <v>0</v>
      </c>
      <c r="AG57" s="458">
        <v>0</v>
      </c>
      <c r="AH57" s="458">
        <v>0</v>
      </c>
      <c r="AI57" s="458">
        <v>1318890</v>
      </c>
      <c r="AJ57" s="458">
        <v>0</v>
      </c>
      <c r="AK57" s="458">
        <v>64970</v>
      </c>
      <c r="AL57" s="458">
        <v>26020</v>
      </c>
      <c r="AM57" s="458">
        <v>96550</v>
      </c>
      <c r="AN57" s="458">
        <v>89570</v>
      </c>
      <c r="AO57" s="458">
        <v>117783</v>
      </c>
      <c r="AP57" s="458">
        <v>18820</v>
      </c>
      <c r="AQ57" s="458">
        <v>103430</v>
      </c>
      <c r="AR57" s="458">
        <v>38580</v>
      </c>
      <c r="AS57" s="458">
        <v>60580</v>
      </c>
      <c r="AT57" s="458">
        <v>62580</v>
      </c>
      <c r="AU57" s="458">
        <v>1513470</v>
      </c>
      <c r="AV57" s="458">
        <v>53730</v>
      </c>
      <c r="AW57" s="458">
        <v>0</v>
      </c>
      <c r="AX57" s="458">
        <v>154650</v>
      </c>
      <c r="AY57" s="458">
        <v>0</v>
      </c>
      <c r="AZ57" s="458">
        <v>11190</v>
      </c>
      <c r="BA57" s="458">
        <v>29880</v>
      </c>
      <c r="BB57" s="458">
        <v>366640</v>
      </c>
      <c r="BC57" s="458">
        <v>27360.5</v>
      </c>
      <c r="BD57" s="458">
        <v>98210</v>
      </c>
      <c r="BE57" s="458">
        <v>0</v>
      </c>
      <c r="BF57" s="458">
        <v>0</v>
      </c>
      <c r="BG57" s="458">
        <v>21315</v>
      </c>
      <c r="BH57" s="458">
        <v>447232</v>
      </c>
      <c r="BI57" s="458">
        <v>0</v>
      </c>
      <c r="BJ57" s="458">
        <v>276425</v>
      </c>
      <c r="BK57" s="458">
        <v>0</v>
      </c>
      <c r="BL57" s="458">
        <v>30220</v>
      </c>
      <c r="BM57" s="458">
        <v>45815</v>
      </c>
      <c r="BN57" s="458">
        <v>258433.38</v>
      </c>
      <c r="BO57" s="458">
        <v>0</v>
      </c>
      <c r="BP57" s="458">
        <v>30090</v>
      </c>
      <c r="BQ57" s="458">
        <v>47320</v>
      </c>
      <c r="BR57" s="458">
        <v>0</v>
      </c>
      <c r="BS57" s="458">
        <v>63757.5</v>
      </c>
      <c r="BT57" s="458">
        <v>195896</v>
      </c>
      <c r="BU57" s="458">
        <v>130720</v>
      </c>
      <c r="BV57" s="458">
        <v>89345</v>
      </c>
      <c r="BW57" s="458">
        <v>28040</v>
      </c>
      <c r="BX57" s="458">
        <v>95140</v>
      </c>
      <c r="BY57" s="458">
        <v>0</v>
      </c>
      <c r="BZ57" s="458">
        <v>0</v>
      </c>
      <c r="CA57" s="458">
        <v>13800</v>
      </c>
      <c r="CB57" s="458">
        <v>23872</v>
      </c>
      <c r="CC57" s="336">
        <f>SUM(H57:CB57)</f>
        <v>11693589.180000002</v>
      </c>
    </row>
    <row r="58" spans="1:81" s="354" customFormat="1" ht="25.5" customHeight="1">
      <c r="A58" s="353" t="s">
        <v>463</v>
      </c>
      <c r="B58" s="330" t="s">
        <v>14</v>
      </c>
      <c r="C58" s="331" t="s">
        <v>15</v>
      </c>
      <c r="D58" s="332">
        <v>41040</v>
      </c>
      <c r="E58" s="331" t="s">
        <v>576</v>
      </c>
      <c r="F58" s="333" t="s">
        <v>577</v>
      </c>
      <c r="G58" s="334" t="s">
        <v>578</v>
      </c>
      <c r="H58" s="453">
        <v>78052954.650000006</v>
      </c>
      <c r="I58" s="458">
        <v>12394830.26</v>
      </c>
      <c r="J58" s="458">
        <v>14037262.23</v>
      </c>
      <c r="K58" s="458">
        <v>2807610</v>
      </c>
      <c r="L58" s="458">
        <v>3001156.1</v>
      </c>
      <c r="M58" s="458">
        <v>1680239.31</v>
      </c>
      <c r="N58" s="458">
        <v>236560742</v>
      </c>
      <c r="O58" s="458">
        <v>9686461.25</v>
      </c>
      <c r="P58" s="458">
        <v>1266108.5</v>
      </c>
      <c r="Q58" s="458">
        <v>21760052.800000001</v>
      </c>
      <c r="R58" s="458">
        <v>1866882</v>
      </c>
      <c r="S58" s="458">
        <v>4984798</v>
      </c>
      <c r="T58" s="458">
        <v>25329688</v>
      </c>
      <c r="U58" s="458">
        <v>4074945</v>
      </c>
      <c r="V58" s="458">
        <v>698651.3</v>
      </c>
      <c r="W58" s="458">
        <v>3031823.39</v>
      </c>
      <c r="X58" s="458">
        <v>2197283</v>
      </c>
      <c r="Y58" s="458">
        <v>2910416.62</v>
      </c>
      <c r="Z58" s="458">
        <v>114276542.34</v>
      </c>
      <c r="AA58" s="458">
        <v>3697158.97</v>
      </c>
      <c r="AB58" s="458">
        <v>2150061.94</v>
      </c>
      <c r="AC58" s="458">
        <v>18929770.34</v>
      </c>
      <c r="AD58" s="458">
        <v>8186929</v>
      </c>
      <c r="AE58" s="458">
        <v>4069652.94</v>
      </c>
      <c r="AF58" s="458">
        <v>2790430.35</v>
      </c>
      <c r="AG58" s="458">
        <v>1608866</v>
      </c>
      <c r="AH58" s="458">
        <v>731773</v>
      </c>
      <c r="AI58" s="458">
        <v>182906154.27000001</v>
      </c>
      <c r="AJ58" s="458">
        <v>6469002.54</v>
      </c>
      <c r="AK58" s="458">
        <v>3311006</v>
      </c>
      <c r="AL58" s="458">
        <v>1981856</v>
      </c>
      <c r="AM58" s="458">
        <v>2061863.25</v>
      </c>
      <c r="AN58" s="458">
        <v>3873620</v>
      </c>
      <c r="AO58" s="458">
        <v>3372976.74</v>
      </c>
      <c r="AP58" s="458">
        <v>4686878</v>
      </c>
      <c r="AQ58" s="458">
        <v>4064727</v>
      </c>
      <c r="AR58" s="458">
        <v>1747045</v>
      </c>
      <c r="AS58" s="458">
        <v>3289629.5</v>
      </c>
      <c r="AT58" s="458">
        <v>3784762</v>
      </c>
      <c r="AU58" s="458">
        <v>43064998.899999999</v>
      </c>
      <c r="AV58" s="458">
        <v>3574225.1</v>
      </c>
      <c r="AW58" s="458">
        <v>3374813</v>
      </c>
      <c r="AX58" s="458">
        <v>2884667.98</v>
      </c>
      <c r="AY58" s="458">
        <v>6183127.5999999996</v>
      </c>
      <c r="AZ58" s="458">
        <v>465762</v>
      </c>
      <c r="BA58" s="458">
        <v>700021.75</v>
      </c>
      <c r="BB58" s="458">
        <v>77059052.700000003</v>
      </c>
      <c r="BC58" s="458">
        <v>1985792</v>
      </c>
      <c r="BD58" s="458">
        <v>7798941.25</v>
      </c>
      <c r="BE58" s="458">
        <v>5106014.7</v>
      </c>
      <c r="BF58" s="458">
        <v>3867054.75</v>
      </c>
      <c r="BG58" s="458">
        <v>11014509</v>
      </c>
      <c r="BH58" s="458">
        <v>13911675.1598</v>
      </c>
      <c r="BI58" s="458">
        <v>6997473.4500000002</v>
      </c>
      <c r="BJ58" s="458">
        <v>2690809.25</v>
      </c>
      <c r="BK58" s="458">
        <v>1100991.28</v>
      </c>
      <c r="BL58" s="458">
        <v>2077926.5</v>
      </c>
      <c r="BM58" s="458">
        <v>123655314.97</v>
      </c>
      <c r="BN58" s="458">
        <v>17479451.800000001</v>
      </c>
      <c r="BO58" s="458">
        <v>3378600</v>
      </c>
      <c r="BP58" s="458">
        <v>2755524</v>
      </c>
      <c r="BQ58" s="458">
        <v>2786681</v>
      </c>
      <c r="BR58" s="458">
        <v>2046057</v>
      </c>
      <c r="BS58" s="458">
        <v>2663168.88</v>
      </c>
      <c r="BT58" s="458">
        <v>56690885.280000001</v>
      </c>
      <c r="BU58" s="458">
        <v>1853101.7</v>
      </c>
      <c r="BV58" s="458">
        <v>2175080.4500000002</v>
      </c>
      <c r="BW58" s="458">
        <v>3091103.25</v>
      </c>
      <c r="BX58" s="458">
        <v>7059485.9699999997</v>
      </c>
      <c r="BY58" s="458">
        <v>26952231.050000001</v>
      </c>
      <c r="BZ58" s="458">
        <v>2174622</v>
      </c>
      <c r="CA58" s="458">
        <v>1109473.5</v>
      </c>
      <c r="CB58" s="458">
        <v>1962129.5</v>
      </c>
      <c r="CC58" s="336">
        <f t="shared" ref="CC58:CC126" si="10">SUM(H58:CB58)</f>
        <v>1256023376.3098004</v>
      </c>
    </row>
    <row r="59" spans="1:81" s="354" customFormat="1" ht="25.5" customHeight="1">
      <c r="A59" s="353" t="s">
        <v>467</v>
      </c>
      <c r="B59" s="330" t="s">
        <v>14</v>
      </c>
      <c r="C59" s="331" t="s">
        <v>15</v>
      </c>
      <c r="D59" s="332">
        <v>42040</v>
      </c>
      <c r="E59" s="331" t="s">
        <v>579</v>
      </c>
      <c r="F59" s="333" t="s">
        <v>580</v>
      </c>
      <c r="G59" s="334" t="s">
        <v>581</v>
      </c>
      <c r="H59" s="453">
        <v>59655917.960000001</v>
      </c>
      <c r="I59" s="458">
        <v>8411329.5</v>
      </c>
      <c r="J59" s="458">
        <v>15204741.789999999</v>
      </c>
      <c r="K59" s="458">
        <v>6519980</v>
      </c>
      <c r="L59" s="458">
        <v>1483585.29</v>
      </c>
      <c r="M59" s="458">
        <v>452456.46</v>
      </c>
      <c r="N59" s="458">
        <v>109212092.66</v>
      </c>
      <c r="O59" s="458">
        <v>8520181.25</v>
      </c>
      <c r="P59" s="458">
        <v>382662.5</v>
      </c>
      <c r="Q59" s="458">
        <v>14656273.970000001</v>
      </c>
      <c r="R59" s="458">
        <v>578937</v>
      </c>
      <c r="S59" s="458">
        <v>2103745.75</v>
      </c>
      <c r="T59" s="458">
        <v>20695298.59</v>
      </c>
      <c r="U59" s="458">
        <v>3962120</v>
      </c>
      <c r="V59" s="458">
        <v>32783.5</v>
      </c>
      <c r="W59" s="458">
        <v>1787488.35</v>
      </c>
      <c r="X59" s="458">
        <v>791555.5</v>
      </c>
      <c r="Y59" s="458">
        <v>1183117.82</v>
      </c>
      <c r="Z59" s="458">
        <v>53509855.630000003</v>
      </c>
      <c r="AA59" s="458">
        <v>5068518.5599999996</v>
      </c>
      <c r="AB59" s="458">
        <v>1282495.1599999999</v>
      </c>
      <c r="AC59" s="458">
        <v>12046921</v>
      </c>
      <c r="AD59" s="458">
        <v>916955.5</v>
      </c>
      <c r="AE59" s="458">
        <v>1591734.31</v>
      </c>
      <c r="AF59" s="458">
        <v>1975732.25</v>
      </c>
      <c r="AG59" s="458">
        <v>319082.69</v>
      </c>
      <c r="AH59" s="458">
        <v>45573</v>
      </c>
      <c r="AI59" s="458">
        <v>168028340.43000001</v>
      </c>
      <c r="AJ59" s="458">
        <v>1133898</v>
      </c>
      <c r="AK59" s="458">
        <v>867436</v>
      </c>
      <c r="AL59" s="458">
        <v>687902</v>
      </c>
      <c r="AM59" s="458">
        <v>586646</v>
      </c>
      <c r="AN59" s="458">
        <v>990756</v>
      </c>
      <c r="AO59" s="458">
        <v>660553.88</v>
      </c>
      <c r="AP59" s="458">
        <v>1401197</v>
      </c>
      <c r="AQ59" s="458">
        <v>2274876</v>
      </c>
      <c r="AR59" s="458">
        <v>403900</v>
      </c>
      <c r="AS59" s="458">
        <v>632253.67000000004</v>
      </c>
      <c r="AT59" s="458">
        <v>626108</v>
      </c>
      <c r="AU59" s="458">
        <v>39347043.710000001</v>
      </c>
      <c r="AV59" s="458">
        <v>363502.97</v>
      </c>
      <c r="AW59" s="458">
        <v>618230.92000000004</v>
      </c>
      <c r="AX59" s="458">
        <v>666579.80000000005</v>
      </c>
      <c r="AY59" s="458">
        <v>1232610.25</v>
      </c>
      <c r="AZ59" s="458">
        <v>0</v>
      </c>
      <c r="BA59" s="458">
        <v>158366.5</v>
      </c>
      <c r="BB59" s="458">
        <v>55347955.75</v>
      </c>
      <c r="BC59" s="458">
        <v>582784</v>
      </c>
      <c r="BD59" s="458">
        <v>5668479.25</v>
      </c>
      <c r="BE59" s="458">
        <v>3291538</v>
      </c>
      <c r="BF59" s="458">
        <v>2831238.85</v>
      </c>
      <c r="BG59" s="458">
        <v>2175040</v>
      </c>
      <c r="BH59" s="458">
        <v>18777749.529899999</v>
      </c>
      <c r="BI59" s="458">
        <v>5845690.5599999996</v>
      </c>
      <c r="BJ59" s="458">
        <v>1802108.3</v>
      </c>
      <c r="BK59" s="458">
        <v>155107.4</v>
      </c>
      <c r="BL59" s="458">
        <v>376424</v>
      </c>
      <c r="BM59" s="458">
        <v>90432320.760000005</v>
      </c>
      <c r="BN59" s="458">
        <v>14750392.4</v>
      </c>
      <c r="BO59" s="458">
        <v>1056264</v>
      </c>
      <c r="BP59" s="458">
        <v>583010.34</v>
      </c>
      <c r="BQ59" s="458">
        <v>968951</v>
      </c>
      <c r="BR59" s="458">
        <v>713029.41</v>
      </c>
      <c r="BS59" s="458">
        <v>1037517.5</v>
      </c>
      <c r="BT59" s="458">
        <v>44087239.439999998</v>
      </c>
      <c r="BU59" s="458">
        <v>513880.45</v>
      </c>
      <c r="BV59" s="458">
        <v>1147336.56</v>
      </c>
      <c r="BW59" s="458">
        <v>1101934.45</v>
      </c>
      <c r="BX59" s="458">
        <v>2858845.98</v>
      </c>
      <c r="BY59" s="458">
        <v>18199321.25</v>
      </c>
      <c r="BZ59" s="458">
        <v>558603</v>
      </c>
      <c r="CA59" s="458">
        <v>507050.65</v>
      </c>
      <c r="CB59" s="458">
        <v>1313915.25</v>
      </c>
      <c r="CC59" s="336">
        <f t="shared" si="10"/>
        <v>829755065.19989979</v>
      </c>
    </row>
    <row r="60" spans="1:81" s="354" customFormat="1" ht="25.5" customHeight="1">
      <c r="A60" s="353" t="s">
        <v>477</v>
      </c>
      <c r="B60" s="330" t="s">
        <v>14</v>
      </c>
      <c r="C60" s="331" t="s">
        <v>15</v>
      </c>
      <c r="D60" s="332">
        <v>44020</v>
      </c>
      <c r="E60" s="343" t="s">
        <v>582</v>
      </c>
      <c r="F60" s="333" t="s">
        <v>583</v>
      </c>
      <c r="G60" s="334" t="s">
        <v>584</v>
      </c>
      <c r="H60" s="453">
        <v>-7678163.2400000002</v>
      </c>
      <c r="I60" s="458">
        <v>0</v>
      </c>
      <c r="J60" s="458">
        <v>-2571168.33</v>
      </c>
      <c r="K60" s="458">
        <v>-798280.96</v>
      </c>
      <c r="L60" s="458">
        <v>-32149.17</v>
      </c>
      <c r="M60" s="458">
        <v>0</v>
      </c>
      <c r="N60" s="458">
        <v>-7483573.4400000004</v>
      </c>
      <c r="O60" s="458">
        <v>-1270777.67</v>
      </c>
      <c r="P60" s="458">
        <v>-25848.32</v>
      </c>
      <c r="Q60" s="458">
        <v>-2474914.9900000002</v>
      </c>
      <c r="R60" s="458">
        <v>-69554.69</v>
      </c>
      <c r="S60" s="458">
        <v>-279020.5</v>
      </c>
      <c r="T60" s="458">
        <v>-6053202.8700000001</v>
      </c>
      <c r="U60" s="458">
        <v>-627262.62</v>
      </c>
      <c r="V60" s="458">
        <v>0</v>
      </c>
      <c r="W60" s="458">
        <v>-28169.95</v>
      </c>
      <c r="X60" s="458">
        <v>-78123.86</v>
      </c>
      <c r="Y60" s="458">
        <v>-31200.77</v>
      </c>
      <c r="Z60" s="458">
        <v>-17635376.52</v>
      </c>
      <c r="AA60" s="458">
        <v>-840189.87</v>
      </c>
      <c r="AB60" s="458">
        <v>-98586.44</v>
      </c>
      <c r="AC60" s="458">
        <v>0</v>
      </c>
      <c r="AD60" s="458">
        <v>-182957.62</v>
      </c>
      <c r="AE60" s="458">
        <v>-342413.17</v>
      </c>
      <c r="AF60" s="458">
        <v>-636280.36</v>
      </c>
      <c r="AG60" s="458">
        <v>0</v>
      </c>
      <c r="AH60" s="458">
        <v>0</v>
      </c>
      <c r="AI60" s="458">
        <v>-41018362.509999998</v>
      </c>
      <c r="AJ60" s="458">
        <v>-125271.01</v>
      </c>
      <c r="AK60" s="458">
        <v>-466445.63</v>
      </c>
      <c r="AL60" s="458">
        <v>-139330.96</v>
      </c>
      <c r="AM60" s="458">
        <v>0</v>
      </c>
      <c r="AN60" s="458">
        <v>-105745.23</v>
      </c>
      <c r="AO60" s="458">
        <v>-41518.050000000003</v>
      </c>
      <c r="AP60" s="458">
        <v>-126374.54</v>
      </c>
      <c r="AQ60" s="458">
        <v>-339096.4</v>
      </c>
      <c r="AR60" s="458">
        <v>-52008.1</v>
      </c>
      <c r="AS60" s="458">
        <v>-104749.01</v>
      </c>
      <c r="AT60" s="458">
        <v>-105363.56</v>
      </c>
      <c r="AU60" s="458">
        <v>-4959627.59</v>
      </c>
      <c r="AV60" s="458">
        <v>0</v>
      </c>
      <c r="AW60" s="458">
        <v>-81402.37</v>
      </c>
      <c r="AX60" s="458">
        <v>-83523.25</v>
      </c>
      <c r="AY60" s="458">
        <v>-6047.75</v>
      </c>
      <c r="AZ60" s="458">
        <v>-50</v>
      </c>
      <c r="BA60" s="458">
        <v>-59007.040000000001</v>
      </c>
      <c r="BB60" s="458">
        <v>-8618642.0899999999</v>
      </c>
      <c r="BC60" s="458">
        <v>-221391.73</v>
      </c>
      <c r="BD60" s="458">
        <v>-580129.59</v>
      </c>
      <c r="BE60" s="458">
        <v>-50787.94</v>
      </c>
      <c r="BF60" s="458">
        <v>-835709.78</v>
      </c>
      <c r="BG60" s="458">
        <v>-93634.67</v>
      </c>
      <c r="BH60" s="458">
        <v>-331961.89990000002</v>
      </c>
      <c r="BI60" s="458">
        <v>-1451880.05</v>
      </c>
      <c r="BJ60" s="458">
        <v>0</v>
      </c>
      <c r="BK60" s="458">
        <v>-72736.89</v>
      </c>
      <c r="BL60" s="458">
        <v>-52097.279999999999</v>
      </c>
      <c r="BM60" s="458">
        <v>-11072378.130000001</v>
      </c>
      <c r="BN60" s="458">
        <v>0</v>
      </c>
      <c r="BO60" s="458">
        <v>-9445.51</v>
      </c>
      <c r="BP60" s="458">
        <v>-181314.3</v>
      </c>
      <c r="BQ60" s="458">
        <v>-31049.26</v>
      </c>
      <c r="BR60" s="458">
        <v>-45821.22</v>
      </c>
      <c r="BS60" s="458">
        <v>-57198.7</v>
      </c>
      <c r="BT60" s="458">
        <v>-9319838.4499999993</v>
      </c>
      <c r="BU60" s="458">
        <v>-61541.13</v>
      </c>
      <c r="BV60" s="458">
        <v>-30880.62</v>
      </c>
      <c r="BW60" s="458">
        <v>-85217.46</v>
      </c>
      <c r="BX60" s="458">
        <v>-335735.01</v>
      </c>
      <c r="BY60" s="458">
        <v>-2449206.88</v>
      </c>
      <c r="BZ60" s="458">
        <v>-21215.24</v>
      </c>
      <c r="CA60" s="458">
        <v>0</v>
      </c>
      <c r="CB60" s="458">
        <v>-13581.8</v>
      </c>
      <c r="CC60" s="336">
        <f t="shared" si="10"/>
        <v>-133074533.98990004</v>
      </c>
    </row>
    <row r="61" spans="1:81" s="354" customFormat="1" ht="25.5" customHeight="1">
      <c r="A61" s="353" t="s">
        <v>477</v>
      </c>
      <c r="B61" s="330" t="s">
        <v>14</v>
      </c>
      <c r="C61" s="331" t="s">
        <v>15</v>
      </c>
      <c r="D61" s="332">
        <v>44020</v>
      </c>
      <c r="E61" s="343" t="s">
        <v>582</v>
      </c>
      <c r="F61" s="333" t="s">
        <v>585</v>
      </c>
      <c r="G61" s="334" t="s">
        <v>586</v>
      </c>
      <c r="H61" s="453">
        <v>5351590.32</v>
      </c>
      <c r="I61" s="458">
        <v>0</v>
      </c>
      <c r="J61" s="458">
        <v>1840203.36</v>
      </c>
      <c r="K61" s="458">
        <v>127520.58</v>
      </c>
      <c r="L61" s="458">
        <v>24284.12</v>
      </c>
      <c r="M61" s="458">
        <v>0</v>
      </c>
      <c r="N61" s="458">
        <v>6424566.9800000004</v>
      </c>
      <c r="O61" s="458">
        <v>399370.42</v>
      </c>
      <c r="P61" s="458">
        <v>3994.31</v>
      </c>
      <c r="Q61" s="458">
        <v>1637915.95</v>
      </c>
      <c r="R61" s="458">
        <v>1333.01</v>
      </c>
      <c r="S61" s="458">
        <v>17044.52</v>
      </c>
      <c r="T61" s="458">
        <v>789773.03</v>
      </c>
      <c r="U61" s="458">
        <v>43814.17</v>
      </c>
      <c r="V61" s="458">
        <v>0</v>
      </c>
      <c r="W61" s="458">
        <v>14755.15</v>
      </c>
      <c r="X61" s="458">
        <v>38976.879999999997</v>
      </c>
      <c r="Y61" s="458">
        <v>121287.7</v>
      </c>
      <c r="Z61" s="458">
        <v>1776029.08</v>
      </c>
      <c r="AA61" s="458">
        <v>354211.29</v>
      </c>
      <c r="AB61" s="458">
        <v>59970.13</v>
      </c>
      <c r="AC61" s="458">
        <v>0</v>
      </c>
      <c r="AD61" s="458">
        <v>61204.62</v>
      </c>
      <c r="AE61" s="458">
        <v>0</v>
      </c>
      <c r="AF61" s="458">
        <v>-252971.1</v>
      </c>
      <c r="AG61" s="458">
        <v>0</v>
      </c>
      <c r="AH61" s="458">
        <v>0</v>
      </c>
      <c r="AI61" s="458">
        <v>13410427.789999999</v>
      </c>
      <c r="AJ61" s="458">
        <v>330299.03000000003</v>
      </c>
      <c r="AK61" s="458">
        <v>489688.29</v>
      </c>
      <c r="AL61" s="458">
        <v>94378.17</v>
      </c>
      <c r="AM61" s="458">
        <v>0</v>
      </c>
      <c r="AN61" s="458">
        <v>318745.88</v>
      </c>
      <c r="AO61" s="458">
        <v>59703.59</v>
      </c>
      <c r="AP61" s="458">
        <v>121078.04</v>
      </c>
      <c r="AQ61" s="458">
        <v>252065.76</v>
      </c>
      <c r="AR61" s="458">
        <v>32798.11</v>
      </c>
      <c r="AS61" s="458">
        <v>97792.79</v>
      </c>
      <c r="AT61" s="458">
        <v>17235.8</v>
      </c>
      <c r="AU61" s="458">
        <v>6021792.0700000003</v>
      </c>
      <c r="AV61" s="458">
        <v>0</v>
      </c>
      <c r="AW61" s="458">
        <v>17890.439999999999</v>
      </c>
      <c r="AX61" s="458">
        <v>47889.05</v>
      </c>
      <c r="AY61" s="458">
        <v>108699.56</v>
      </c>
      <c r="AZ61" s="458">
        <v>0</v>
      </c>
      <c r="BA61" s="458">
        <v>4585.28</v>
      </c>
      <c r="BB61" s="458">
        <v>9198846.7300000004</v>
      </c>
      <c r="BC61" s="458">
        <v>3099.57</v>
      </c>
      <c r="BD61" s="458">
        <v>326245.88</v>
      </c>
      <c r="BE61" s="458">
        <v>191290.26</v>
      </c>
      <c r="BF61" s="458">
        <v>90295.09</v>
      </c>
      <c r="BG61" s="458">
        <v>0</v>
      </c>
      <c r="BH61" s="458">
        <v>366063.35989999998</v>
      </c>
      <c r="BI61" s="458">
        <v>63135.199999999997</v>
      </c>
      <c r="BJ61" s="458">
        <v>0</v>
      </c>
      <c r="BK61" s="458">
        <v>4080.92</v>
      </c>
      <c r="BL61" s="458">
        <v>98184.83</v>
      </c>
      <c r="BM61" s="458">
        <v>16770375.439999999</v>
      </c>
      <c r="BN61" s="458">
        <v>0</v>
      </c>
      <c r="BO61" s="458">
        <v>19086.38</v>
      </c>
      <c r="BP61" s="458">
        <v>0</v>
      </c>
      <c r="BQ61" s="458">
        <v>56128.72</v>
      </c>
      <c r="BR61" s="458">
        <v>49814.96</v>
      </c>
      <c r="BS61" s="458">
        <v>25300.28</v>
      </c>
      <c r="BT61" s="458">
        <v>5961999.7400000002</v>
      </c>
      <c r="BU61" s="458">
        <v>25227.62</v>
      </c>
      <c r="BV61" s="458">
        <v>66922.929999999993</v>
      </c>
      <c r="BW61" s="458">
        <v>350343.57</v>
      </c>
      <c r="BX61" s="458">
        <v>136612.66</v>
      </c>
      <c r="BY61" s="458">
        <v>1613018.48</v>
      </c>
      <c r="BZ61" s="458">
        <v>18106.939999999999</v>
      </c>
      <c r="CA61" s="458">
        <v>0</v>
      </c>
      <c r="CB61" s="458">
        <v>4235.3599999999997</v>
      </c>
      <c r="CC61" s="336">
        <f t="shared" si="10"/>
        <v>75698359.089899987</v>
      </c>
    </row>
    <row r="62" spans="1:81" s="348" customFormat="1" ht="25.5" customHeight="1">
      <c r="A62" s="346"/>
      <c r="B62" s="532" t="s">
        <v>587</v>
      </c>
      <c r="C62" s="533"/>
      <c r="D62" s="533"/>
      <c r="E62" s="533"/>
      <c r="F62" s="533"/>
      <c r="G62" s="534"/>
      <c r="H62" s="347">
        <f>SUM(H57:H61)</f>
        <v>135465909.69000003</v>
      </c>
      <c r="I62" s="347">
        <f t="shared" ref="I62:BT62" si="11">SUM(I57:I61)</f>
        <v>21785089.759999998</v>
      </c>
      <c r="J62" s="347">
        <f t="shared" si="11"/>
        <v>28716919.049999997</v>
      </c>
      <c r="K62" s="347">
        <f t="shared" si="11"/>
        <v>8685379.6199999992</v>
      </c>
      <c r="L62" s="347">
        <f t="shared" si="11"/>
        <v>4556336.3400000008</v>
      </c>
      <c r="M62" s="347">
        <f t="shared" si="11"/>
        <v>2132695.77</v>
      </c>
      <c r="N62" s="347">
        <f t="shared" si="11"/>
        <v>347647815.00000006</v>
      </c>
      <c r="O62" s="347">
        <f t="shared" si="11"/>
        <v>17472005.25</v>
      </c>
      <c r="P62" s="347">
        <f t="shared" si="11"/>
        <v>1626916.99</v>
      </c>
      <c r="Q62" s="347">
        <f t="shared" si="11"/>
        <v>35786887.730000004</v>
      </c>
      <c r="R62" s="347">
        <f t="shared" si="11"/>
        <v>2428557.3199999998</v>
      </c>
      <c r="S62" s="347">
        <f t="shared" si="11"/>
        <v>6826567.7699999996</v>
      </c>
      <c r="T62" s="347">
        <f t="shared" si="11"/>
        <v>41170294.750000007</v>
      </c>
      <c r="U62" s="347">
        <f t="shared" si="11"/>
        <v>7727496.5499999998</v>
      </c>
      <c r="V62" s="347">
        <f t="shared" si="11"/>
        <v>731434.8</v>
      </c>
      <c r="W62" s="347">
        <f t="shared" si="11"/>
        <v>4805896.9400000004</v>
      </c>
      <c r="X62" s="347">
        <f t="shared" si="11"/>
        <v>2949691.52</v>
      </c>
      <c r="Y62" s="347">
        <f t="shared" si="11"/>
        <v>4220251.37</v>
      </c>
      <c r="Z62" s="347">
        <f t="shared" si="11"/>
        <v>151945450.53</v>
      </c>
      <c r="AA62" s="347">
        <f t="shared" si="11"/>
        <v>8451828.9499999993</v>
      </c>
      <c r="AB62" s="347">
        <f t="shared" si="11"/>
        <v>3421720.7899999996</v>
      </c>
      <c r="AC62" s="347">
        <f t="shared" si="11"/>
        <v>30976691.34</v>
      </c>
      <c r="AD62" s="347">
        <f t="shared" si="11"/>
        <v>8982131.5</v>
      </c>
      <c r="AE62" s="347">
        <f t="shared" si="11"/>
        <v>5318974.08</v>
      </c>
      <c r="AF62" s="347">
        <f t="shared" si="11"/>
        <v>3876911.1399999997</v>
      </c>
      <c r="AG62" s="347">
        <f t="shared" si="11"/>
        <v>1927948.69</v>
      </c>
      <c r="AH62" s="347">
        <f t="shared" si="11"/>
        <v>777346</v>
      </c>
      <c r="AI62" s="347">
        <f t="shared" si="11"/>
        <v>324645449.98000008</v>
      </c>
      <c r="AJ62" s="347">
        <f t="shared" si="11"/>
        <v>7807928.5600000005</v>
      </c>
      <c r="AK62" s="347">
        <f t="shared" si="11"/>
        <v>4266654.66</v>
      </c>
      <c r="AL62" s="347">
        <f t="shared" si="11"/>
        <v>2650825.21</v>
      </c>
      <c r="AM62" s="347">
        <f t="shared" si="11"/>
        <v>2745059.25</v>
      </c>
      <c r="AN62" s="347">
        <f t="shared" si="11"/>
        <v>5166946.6499999994</v>
      </c>
      <c r="AO62" s="347">
        <f t="shared" si="11"/>
        <v>4169499.16</v>
      </c>
      <c r="AP62" s="347">
        <f t="shared" si="11"/>
        <v>6101598.5</v>
      </c>
      <c r="AQ62" s="347">
        <f t="shared" si="11"/>
        <v>6356002.3599999994</v>
      </c>
      <c r="AR62" s="347">
        <f t="shared" si="11"/>
        <v>2170315.0099999998</v>
      </c>
      <c r="AS62" s="347">
        <f t="shared" si="11"/>
        <v>3975506.95</v>
      </c>
      <c r="AT62" s="347">
        <f t="shared" si="11"/>
        <v>4385322.24</v>
      </c>
      <c r="AU62" s="347">
        <f t="shared" si="11"/>
        <v>84987677.090000004</v>
      </c>
      <c r="AV62" s="347">
        <f t="shared" si="11"/>
        <v>3991458.0700000003</v>
      </c>
      <c r="AW62" s="347">
        <f t="shared" si="11"/>
        <v>3929531.9899999998</v>
      </c>
      <c r="AX62" s="347">
        <f t="shared" si="11"/>
        <v>3670263.58</v>
      </c>
      <c r="AY62" s="347">
        <f t="shared" si="11"/>
        <v>7518389.6599999992</v>
      </c>
      <c r="AZ62" s="347">
        <f t="shared" si="11"/>
        <v>476902</v>
      </c>
      <c r="BA62" s="347">
        <f t="shared" si="11"/>
        <v>833846.49</v>
      </c>
      <c r="BB62" s="347">
        <f t="shared" si="11"/>
        <v>133353853.09</v>
      </c>
      <c r="BC62" s="347">
        <f t="shared" si="11"/>
        <v>2377644.34</v>
      </c>
      <c r="BD62" s="347">
        <f t="shared" si="11"/>
        <v>13311746.790000001</v>
      </c>
      <c r="BE62" s="347">
        <f t="shared" si="11"/>
        <v>8538055.0199999996</v>
      </c>
      <c r="BF62" s="347">
        <f t="shared" si="11"/>
        <v>5952878.9099999992</v>
      </c>
      <c r="BG62" s="347">
        <f t="shared" si="11"/>
        <v>13117229.33</v>
      </c>
      <c r="BH62" s="347">
        <f t="shared" si="11"/>
        <v>33170758.149700001</v>
      </c>
      <c r="BI62" s="347">
        <f t="shared" si="11"/>
        <v>11454419.159999998</v>
      </c>
      <c r="BJ62" s="347">
        <f t="shared" si="11"/>
        <v>4769342.55</v>
      </c>
      <c r="BK62" s="347">
        <f t="shared" si="11"/>
        <v>1187442.71</v>
      </c>
      <c r="BL62" s="347">
        <f t="shared" si="11"/>
        <v>2530658.0500000003</v>
      </c>
      <c r="BM62" s="347">
        <f t="shared" si="11"/>
        <v>219831448.04000002</v>
      </c>
      <c r="BN62" s="347">
        <f t="shared" si="11"/>
        <v>32488277.579999998</v>
      </c>
      <c r="BO62" s="347">
        <f t="shared" si="11"/>
        <v>4444504.87</v>
      </c>
      <c r="BP62" s="347">
        <f t="shared" si="11"/>
        <v>3187310.04</v>
      </c>
      <c r="BQ62" s="347">
        <f t="shared" si="11"/>
        <v>3828031.4600000004</v>
      </c>
      <c r="BR62" s="347">
        <f t="shared" si="11"/>
        <v>2763080.15</v>
      </c>
      <c r="BS62" s="347">
        <f t="shared" si="11"/>
        <v>3732545.4599999995</v>
      </c>
      <c r="BT62" s="347">
        <f t="shared" si="11"/>
        <v>97616182.00999999</v>
      </c>
      <c r="BU62" s="347">
        <f t="shared" ref="BU62:CB62" si="12">SUM(BU57:BU61)</f>
        <v>2461388.64</v>
      </c>
      <c r="BV62" s="347">
        <f t="shared" si="12"/>
        <v>3447804.3200000003</v>
      </c>
      <c r="BW62" s="347">
        <f t="shared" si="12"/>
        <v>4486203.8100000005</v>
      </c>
      <c r="BX62" s="347">
        <f t="shared" si="12"/>
        <v>9814349.5999999996</v>
      </c>
      <c r="BY62" s="347">
        <f t="shared" si="12"/>
        <v>44315363.899999991</v>
      </c>
      <c r="BZ62" s="347">
        <f t="shared" si="12"/>
        <v>2730116.6999999997</v>
      </c>
      <c r="CA62" s="347">
        <f t="shared" si="12"/>
        <v>1630324.15</v>
      </c>
      <c r="CB62" s="347">
        <f t="shared" si="12"/>
        <v>3290570.31</v>
      </c>
      <c r="CC62" s="347">
        <f>SUM(CC57:CC61)</f>
        <v>2040095855.7897</v>
      </c>
    </row>
    <row r="63" spans="1:81" s="354" customFormat="1" ht="25.5" customHeight="1">
      <c r="A63" s="353" t="s">
        <v>477</v>
      </c>
      <c r="B63" s="330" t="s">
        <v>16</v>
      </c>
      <c r="C63" s="331" t="s">
        <v>17</v>
      </c>
      <c r="D63" s="332">
        <v>44040</v>
      </c>
      <c r="E63" s="359" t="s">
        <v>588</v>
      </c>
      <c r="F63" s="333" t="s">
        <v>589</v>
      </c>
      <c r="G63" s="334" t="s">
        <v>590</v>
      </c>
      <c r="H63" s="453">
        <v>21795446.98</v>
      </c>
      <c r="I63" s="458">
        <v>2593337.4700000002</v>
      </c>
      <c r="J63" s="458">
        <v>1292146.0900000001</v>
      </c>
      <c r="K63" s="458">
        <v>0</v>
      </c>
      <c r="L63" s="458">
        <v>0</v>
      </c>
      <c r="M63" s="458">
        <v>0</v>
      </c>
      <c r="N63" s="458">
        <v>27120814</v>
      </c>
      <c r="O63" s="458">
        <v>1719222.49</v>
      </c>
      <c r="P63" s="458">
        <v>1347990.48</v>
      </c>
      <c r="Q63" s="458">
        <v>85263.6</v>
      </c>
      <c r="R63" s="458">
        <v>0</v>
      </c>
      <c r="S63" s="458">
        <v>287966.88</v>
      </c>
      <c r="T63" s="458">
        <v>23785555.129999999</v>
      </c>
      <c r="U63" s="458">
        <v>3675389.49</v>
      </c>
      <c r="V63" s="458">
        <v>0</v>
      </c>
      <c r="W63" s="458">
        <v>143294.34</v>
      </c>
      <c r="X63" s="458">
        <v>0</v>
      </c>
      <c r="Y63" s="458">
        <v>0</v>
      </c>
      <c r="Z63" s="458">
        <v>8424249.5</v>
      </c>
      <c r="AA63" s="458">
        <v>0</v>
      </c>
      <c r="AB63" s="458">
        <v>28914.14</v>
      </c>
      <c r="AC63" s="458">
        <v>60685</v>
      </c>
      <c r="AD63" s="458">
        <v>0</v>
      </c>
      <c r="AE63" s="458">
        <v>32671.27</v>
      </c>
      <c r="AF63" s="458">
        <v>0</v>
      </c>
      <c r="AG63" s="458">
        <v>0</v>
      </c>
      <c r="AH63" s="458">
        <v>0</v>
      </c>
      <c r="AI63" s="458">
        <v>13895345.08</v>
      </c>
      <c r="AJ63" s="458">
        <v>128004.15</v>
      </c>
      <c r="AK63" s="458">
        <v>0</v>
      </c>
      <c r="AL63" s="458">
        <v>0</v>
      </c>
      <c r="AM63" s="458">
        <v>0</v>
      </c>
      <c r="AN63" s="458">
        <v>0</v>
      </c>
      <c r="AO63" s="458">
        <v>0</v>
      </c>
      <c r="AP63" s="458">
        <v>0</v>
      </c>
      <c r="AQ63" s="458">
        <v>0</v>
      </c>
      <c r="AR63" s="458">
        <v>159356.42000000001</v>
      </c>
      <c r="AS63" s="458">
        <v>0</v>
      </c>
      <c r="AT63" s="458">
        <v>0</v>
      </c>
      <c r="AU63" s="458">
        <v>16259097.789999999</v>
      </c>
      <c r="AV63" s="458">
        <v>0</v>
      </c>
      <c r="AW63" s="458">
        <v>0</v>
      </c>
      <c r="AX63" s="458">
        <v>0</v>
      </c>
      <c r="AY63" s="458">
        <v>0</v>
      </c>
      <c r="AZ63" s="458">
        <v>0</v>
      </c>
      <c r="BA63" s="458">
        <v>0</v>
      </c>
      <c r="BB63" s="458">
        <v>69581530.75</v>
      </c>
      <c r="BC63" s="458">
        <v>0</v>
      </c>
      <c r="BD63" s="458">
        <v>0</v>
      </c>
      <c r="BE63" s="458">
        <v>0</v>
      </c>
      <c r="BF63" s="458">
        <v>0</v>
      </c>
      <c r="BG63" s="458">
        <v>0</v>
      </c>
      <c r="BH63" s="458">
        <v>0</v>
      </c>
      <c r="BI63" s="458">
        <v>0</v>
      </c>
      <c r="BJ63" s="458">
        <v>0</v>
      </c>
      <c r="BK63" s="458">
        <v>0</v>
      </c>
      <c r="BL63" s="458">
        <v>0</v>
      </c>
      <c r="BM63" s="458">
        <v>80945585.099999994</v>
      </c>
      <c r="BN63" s="458">
        <v>20029507.559999999</v>
      </c>
      <c r="BO63" s="458">
        <v>47880</v>
      </c>
      <c r="BP63" s="458">
        <v>0</v>
      </c>
      <c r="BQ63" s="458">
        <v>316626.53999999998</v>
      </c>
      <c r="BR63" s="458">
        <v>0</v>
      </c>
      <c r="BS63" s="458">
        <v>0</v>
      </c>
      <c r="BT63" s="458">
        <v>16902404.379999999</v>
      </c>
      <c r="BU63" s="458">
        <v>0</v>
      </c>
      <c r="BV63" s="458">
        <v>0</v>
      </c>
      <c r="BW63" s="458">
        <v>0</v>
      </c>
      <c r="BX63" s="458">
        <v>0</v>
      </c>
      <c r="BY63" s="458">
        <v>250942.45</v>
      </c>
      <c r="BZ63" s="458">
        <v>0</v>
      </c>
      <c r="CA63" s="458">
        <v>0</v>
      </c>
      <c r="CB63" s="458">
        <v>115385</v>
      </c>
      <c r="CC63" s="336">
        <f>SUM(H63:CB63)</f>
        <v>311024612.07999998</v>
      </c>
    </row>
    <row r="64" spans="1:81" s="354" customFormat="1" ht="25.5" customHeight="1">
      <c r="A64" s="353" t="s">
        <v>463</v>
      </c>
      <c r="B64" s="330" t="s">
        <v>16</v>
      </c>
      <c r="C64" s="331" t="s">
        <v>17</v>
      </c>
      <c r="D64" s="332">
        <v>41050</v>
      </c>
      <c r="E64" s="356" t="s">
        <v>591</v>
      </c>
      <c r="F64" s="333" t="s">
        <v>592</v>
      </c>
      <c r="G64" s="334" t="s">
        <v>593</v>
      </c>
      <c r="H64" s="453">
        <v>30011266.09</v>
      </c>
      <c r="I64" s="458">
        <v>8990360.8399999999</v>
      </c>
      <c r="J64" s="458">
        <v>9391215.0899999999</v>
      </c>
      <c r="K64" s="458">
        <v>414281</v>
      </c>
      <c r="L64" s="458">
        <v>396122.25</v>
      </c>
      <c r="M64" s="458">
        <v>0</v>
      </c>
      <c r="N64" s="458">
        <v>176794130.25</v>
      </c>
      <c r="O64" s="458">
        <v>21888958.25</v>
      </c>
      <c r="P64" s="458">
        <v>4653961.66</v>
      </c>
      <c r="Q64" s="458">
        <v>11002805.41</v>
      </c>
      <c r="R64" s="458">
        <v>401703</v>
      </c>
      <c r="S64" s="458">
        <v>15295502</v>
      </c>
      <c r="T64" s="458">
        <v>23473598.5</v>
      </c>
      <c r="U64" s="458">
        <v>5141288.5</v>
      </c>
      <c r="V64" s="458">
        <v>38803.24</v>
      </c>
      <c r="W64" s="458">
        <v>559481.5</v>
      </c>
      <c r="X64" s="458">
        <v>6141863</v>
      </c>
      <c r="Y64" s="458">
        <v>3344431.95</v>
      </c>
      <c r="Z64" s="458">
        <v>179380598.72999999</v>
      </c>
      <c r="AA64" s="458">
        <v>18919107.93</v>
      </c>
      <c r="AB64" s="458">
        <v>2308548.91</v>
      </c>
      <c r="AC64" s="458">
        <v>12601584.73</v>
      </c>
      <c r="AD64" s="458">
        <v>3315899.5</v>
      </c>
      <c r="AE64" s="458">
        <v>4609861.17</v>
      </c>
      <c r="AF64" s="458">
        <v>10591363.539999999</v>
      </c>
      <c r="AG64" s="458">
        <v>230839.31</v>
      </c>
      <c r="AH64" s="458">
        <v>4720649</v>
      </c>
      <c r="AI64" s="458">
        <v>57739320.5</v>
      </c>
      <c r="AJ64" s="458">
        <v>2145368.4700000002</v>
      </c>
      <c r="AK64" s="458">
        <v>2692850.38</v>
      </c>
      <c r="AL64" s="458">
        <v>919527</v>
      </c>
      <c r="AM64" s="458">
        <v>1739584.2</v>
      </c>
      <c r="AN64" s="458">
        <v>1553240</v>
      </c>
      <c r="AO64" s="458">
        <v>1438497.61</v>
      </c>
      <c r="AP64" s="458">
        <v>1568686</v>
      </c>
      <c r="AQ64" s="458">
        <v>1921631.25</v>
      </c>
      <c r="AR64" s="458">
        <v>721697</v>
      </c>
      <c r="AS64" s="458">
        <v>2569179.21</v>
      </c>
      <c r="AT64" s="458">
        <v>1470458.12</v>
      </c>
      <c r="AU64" s="458">
        <v>20961478.5</v>
      </c>
      <c r="AV64" s="458">
        <v>1391314.53</v>
      </c>
      <c r="AW64" s="458">
        <v>1185680.25</v>
      </c>
      <c r="AX64" s="458">
        <v>2144575.15</v>
      </c>
      <c r="AY64" s="458">
        <v>2490527.0699999998</v>
      </c>
      <c r="AZ64" s="458">
        <v>804518.15</v>
      </c>
      <c r="BA64" s="458">
        <v>2198450.7599999998</v>
      </c>
      <c r="BB64" s="458">
        <v>97384144.25</v>
      </c>
      <c r="BC64" s="458">
        <v>1602988</v>
      </c>
      <c r="BD64" s="458">
        <v>4320652</v>
      </c>
      <c r="BE64" s="458">
        <v>8115119.3200000003</v>
      </c>
      <c r="BF64" s="458">
        <v>1658479.46</v>
      </c>
      <c r="BG64" s="458">
        <v>3435823</v>
      </c>
      <c r="BH64" s="458">
        <v>9006708.0099999998</v>
      </c>
      <c r="BI64" s="458">
        <v>2949767.43</v>
      </c>
      <c r="BJ64" s="458">
        <v>5783383.1399999997</v>
      </c>
      <c r="BK64" s="458">
        <v>1528790.25</v>
      </c>
      <c r="BL64" s="458">
        <v>665703.5</v>
      </c>
      <c r="BM64" s="458">
        <v>91181003.290000007</v>
      </c>
      <c r="BN64" s="458">
        <v>29270466.050000001</v>
      </c>
      <c r="BO64" s="458">
        <v>4429604</v>
      </c>
      <c r="BP64" s="458">
        <v>4824245.21</v>
      </c>
      <c r="BQ64" s="458">
        <v>3218264</v>
      </c>
      <c r="BR64" s="458">
        <v>10096349</v>
      </c>
      <c r="BS64" s="458">
        <v>2326280.69</v>
      </c>
      <c r="BT64" s="458">
        <v>33213094.620000001</v>
      </c>
      <c r="BU64" s="458">
        <v>1179201.5</v>
      </c>
      <c r="BV64" s="458">
        <v>765683.75</v>
      </c>
      <c r="BW64" s="458">
        <v>2461356.75</v>
      </c>
      <c r="BX64" s="458">
        <v>5682194.0800000001</v>
      </c>
      <c r="BY64" s="458">
        <v>13489942.15</v>
      </c>
      <c r="BZ64" s="458">
        <v>1406311.6</v>
      </c>
      <c r="CA64" s="458">
        <v>987029.7</v>
      </c>
      <c r="CB64" s="458">
        <v>1028846.75</v>
      </c>
      <c r="CC64" s="336">
        <f t="shared" si="10"/>
        <v>1004286241.0000001</v>
      </c>
    </row>
    <row r="65" spans="1:81" s="354" customFormat="1" ht="25.5" customHeight="1">
      <c r="A65" s="353" t="s">
        <v>467</v>
      </c>
      <c r="B65" s="330" t="s">
        <v>16</v>
      </c>
      <c r="C65" s="331" t="s">
        <v>17</v>
      </c>
      <c r="D65" s="332">
        <v>42050</v>
      </c>
      <c r="E65" s="356" t="s">
        <v>594</v>
      </c>
      <c r="F65" s="333" t="s">
        <v>595</v>
      </c>
      <c r="G65" s="334" t="s">
        <v>596</v>
      </c>
      <c r="H65" s="453">
        <v>21798513.539999999</v>
      </c>
      <c r="I65" s="458">
        <v>8574216.5099999998</v>
      </c>
      <c r="J65" s="458">
        <v>17150711.719999999</v>
      </c>
      <c r="K65" s="458">
        <v>44264</v>
      </c>
      <c r="L65" s="458">
        <v>14154.75</v>
      </c>
      <c r="M65" s="458">
        <v>0</v>
      </c>
      <c r="N65" s="458">
        <v>179651828.05000001</v>
      </c>
      <c r="O65" s="458">
        <v>49320147.75</v>
      </c>
      <c r="P65" s="458">
        <v>2303406.25</v>
      </c>
      <c r="Q65" s="458">
        <v>4131933.18</v>
      </c>
      <c r="R65" s="458">
        <v>113706</v>
      </c>
      <c r="S65" s="458">
        <v>23683929.25</v>
      </c>
      <c r="T65" s="458">
        <v>42396009.5</v>
      </c>
      <c r="U65" s="458">
        <v>5692508.5</v>
      </c>
      <c r="V65" s="458">
        <v>0</v>
      </c>
      <c r="W65" s="458">
        <v>21215.37</v>
      </c>
      <c r="X65" s="458">
        <v>7694865.5</v>
      </c>
      <c r="Y65" s="458">
        <v>2238068.7000000002</v>
      </c>
      <c r="Z65" s="458">
        <v>149037512.69999999</v>
      </c>
      <c r="AA65" s="458">
        <v>22807130.199999999</v>
      </c>
      <c r="AB65" s="458">
        <v>3215385</v>
      </c>
      <c r="AC65" s="458">
        <v>12131783</v>
      </c>
      <c r="AD65" s="458">
        <v>3632455.9</v>
      </c>
      <c r="AE65" s="458">
        <v>5747537.5</v>
      </c>
      <c r="AF65" s="458">
        <v>18865961.75</v>
      </c>
      <c r="AG65" s="458">
        <v>57588.58</v>
      </c>
      <c r="AH65" s="458">
        <v>629706</v>
      </c>
      <c r="AI65" s="458">
        <v>73570948.099999994</v>
      </c>
      <c r="AJ65" s="458">
        <v>425751.08</v>
      </c>
      <c r="AK65" s="458">
        <v>471235.24</v>
      </c>
      <c r="AL65" s="458">
        <v>625557</v>
      </c>
      <c r="AM65" s="458">
        <v>776560</v>
      </c>
      <c r="AN65" s="458">
        <v>829572.5</v>
      </c>
      <c r="AO65" s="458">
        <v>293509.14</v>
      </c>
      <c r="AP65" s="458">
        <v>669748.5</v>
      </c>
      <c r="AQ65" s="458">
        <v>961712.5</v>
      </c>
      <c r="AR65" s="458">
        <v>289318.48</v>
      </c>
      <c r="AS65" s="458">
        <v>553097.84</v>
      </c>
      <c r="AT65" s="458">
        <v>168026.75</v>
      </c>
      <c r="AU65" s="458">
        <v>24798241.699999999</v>
      </c>
      <c r="AV65" s="458">
        <v>492537.4</v>
      </c>
      <c r="AW65" s="458">
        <v>345367.5</v>
      </c>
      <c r="AX65" s="458">
        <v>497223.04</v>
      </c>
      <c r="AY65" s="458">
        <v>1208157.28</v>
      </c>
      <c r="AZ65" s="458">
        <v>220549.76000000001</v>
      </c>
      <c r="BA65" s="458">
        <v>933306.22</v>
      </c>
      <c r="BB65" s="458">
        <v>90638574.950000003</v>
      </c>
      <c r="BC65" s="458">
        <v>1621672.5</v>
      </c>
      <c r="BD65" s="458">
        <v>42392191.75</v>
      </c>
      <c r="BE65" s="458">
        <v>10629251.380000001</v>
      </c>
      <c r="BF65" s="458">
        <v>1024199.2</v>
      </c>
      <c r="BG65" s="458">
        <v>5057317.3600000003</v>
      </c>
      <c r="BH65" s="458">
        <v>31698114.48</v>
      </c>
      <c r="BI65" s="458">
        <v>8681733.3499999996</v>
      </c>
      <c r="BJ65" s="458">
        <v>3083167.65</v>
      </c>
      <c r="BK65" s="458">
        <v>443865.85</v>
      </c>
      <c r="BL65" s="458">
        <v>885308.25</v>
      </c>
      <c r="BM65" s="458">
        <v>81676411.099999994</v>
      </c>
      <c r="BN65" s="458">
        <v>52373682.020000003</v>
      </c>
      <c r="BO65" s="458">
        <v>1627810</v>
      </c>
      <c r="BP65" s="458">
        <v>3132663.03</v>
      </c>
      <c r="BQ65" s="458">
        <v>5870520</v>
      </c>
      <c r="BR65" s="458">
        <v>3853349</v>
      </c>
      <c r="BS65" s="458">
        <v>2784180.57</v>
      </c>
      <c r="BT65" s="458">
        <v>46394838.859999999</v>
      </c>
      <c r="BU65" s="458">
        <v>803185</v>
      </c>
      <c r="BV65" s="458">
        <v>195935.75</v>
      </c>
      <c r="BW65" s="458">
        <v>975468.15</v>
      </c>
      <c r="BX65" s="458">
        <v>3613479.49</v>
      </c>
      <c r="BY65" s="458">
        <v>8250687.5</v>
      </c>
      <c r="BZ65" s="458">
        <v>561615.04</v>
      </c>
      <c r="CA65" s="458">
        <v>870961</v>
      </c>
      <c r="CB65" s="458">
        <v>2149077.85</v>
      </c>
      <c r="CC65" s="336">
        <f t="shared" si="10"/>
        <v>1100374220.3100002</v>
      </c>
    </row>
    <row r="66" spans="1:81" s="354" customFormat="1" ht="25.5" customHeight="1">
      <c r="A66" s="353" t="s">
        <v>463</v>
      </c>
      <c r="B66" s="330" t="s">
        <v>16</v>
      </c>
      <c r="C66" s="331" t="s">
        <v>17</v>
      </c>
      <c r="D66" s="332">
        <v>41050</v>
      </c>
      <c r="E66" s="356" t="s">
        <v>591</v>
      </c>
      <c r="F66" s="333" t="s">
        <v>597</v>
      </c>
      <c r="G66" s="334" t="s">
        <v>598</v>
      </c>
      <c r="H66" s="453">
        <v>1080225.75</v>
      </c>
      <c r="I66" s="458">
        <v>33024</v>
      </c>
      <c r="J66" s="458">
        <v>311951.35999999999</v>
      </c>
      <c r="K66" s="458">
        <v>69476</v>
      </c>
      <c r="L66" s="458">
        <v>0</v>
      </c>
      <c r="M66" s="458">
        <v>13712.01</v>
      </c>
      <c r="N66" s="458">
        <v>7218031.2999999998</v>
      </c>
      <c r="O66" s="458">
        <v>154127.75</v>
      </c>
      <c r="P66" s="458">
        <v>255531</v>
      </c>
      <c r="Q66" s="458">
        <v>6638.75</v>
      </c>
      <c r="R66" s="458">
        <v>0</v>
      </c>
      <c r="S66" s="458">
        <v>12254</v>
      </c>
      <c r="T66" s="458">
        <v>2083921</v>
      </c>
      <c r="U66" s="458">
        <v>227434.25</v>
      </c>
      <c r="V66" s="458">
        <v>0</v>
      </c>
      <c r="W66" s="458">
        <v>7875</v>
      </c>
      <c r="X66" s="458">
        <v>144114.5</v>
      </c>
      <c r="Y66" s="458">
        <v>0</v>
      </c>
      <c r="Z66" s="458">
        <v>9207760.8300000001</v>
      </c>
      <c r="AA66" s="458">
        <v>0</v>
      </c>
      <c r="AB66" s="458">
        <v>0</v>
      </c>
      <c r="AC66" s="458">
        <v>0</v>
      </c>
      <c r="AD66" s="458">
        <v>79408.5</v>
      </c>
      <c r="AE66" s="458">
        <v>150</v>
      </c>
      <c r="AF66" s="458">
        <v>129133.5</v>
      </c>
      <c r="AG66" s="458">
        <v>896122</v>
      </c>
      <c r="AH66" s="458">
        <v>0</v>
      </c>
      <c r="AI66" s="458">
        <v>5590810.5</v>
      </c>
      <c r="AJ66" s="458">
        <v>41745</v>
      </c>
      <c r="AK66" s="458">
        <v>0</v>
      </c>
      <c r="AL66" s="458">
        <v>0</v>
      </c>
      <c r="AM66" s="458">
        <v>3343.85</v>
      </c>
      <c r="AN66" s="458">
        <v>0</v>
      </c>
      <c r="AO66" s="458">
        <v>30432.5</v>
      </c>
      <c r="AP66" s="458">
        <v>0</v>
      </c>
      <c r="AQ66" s="458">
        <v>0</v>
      </c>
      <c r="AR66" s="458">
        <v>37804.5</v>
      </c>
      <c r="AS66" s="458">
        <v>115374.5</v>
      </c>
      <c r="AT66" s="458">
        <v>0</v>
      </c>
      <c r="AU66" s="458">
        <v>18483.5</v>
      </c>
      <c r="AV66" s="458">
        <v>123209</v>
      </c>
      <c r="AW66" s="458">
        <v>547</v>
      </c>
      <c r="AX66" s="458">
        <v>0</v>
      </c>
      <c r="AY66" s="458">
        <v>0</v>
      </c>
      <c r="AZ66" s="458">
        <v>0</v>
      </c>
      <c r="BA66" s="458">
        <v>0</v>
      </c>
      <c r="BB66" s="458">
        <v>750260.5</v>
      </c>
      <c r="BC66" s="458">
        <v>0</v>
      </c>
      <c r="BD66" s="458">
        <v>0</v>
      </c>
      <c r="BE66" s="458">
        <v>214985</v>
      </c>
      <c r="BF66" s="458">
        <v>285233</v>
      </c>
      <c r="BG66" s="458">
        <v>84680</v>
      </c>
      <c r="BH66" s="458">
        <v>172179.25</v>
      </c>
      <c r="BI66" s="458">
        <v>4373.75</v>
      </c>
      <c r="BJ66" s="458">
        <v>102252</v>
      </c>
      <c r="BK66" s="458">
        <v>107000</v>
      </c>
      <c r="BL66" s="458">
        <v>0</v>
      </c>
      <c r="BM66" s="458">
        <v>1467212.65</v>
      </c>
      <c r="BN66" s="458">
        <v>1472038.8</v>
      </c>
      <c r="BO66" s="458">
        <v>214781</v>
      </c>
      <c r="BP66" s="458">
        <v>0</v>
      </c>
      <c r="BQ66" s="458">
        <v>13754</v>
      </c>
      <c r="BR66" s="458">
        <v>102050</v>
      </c>
      <c r="BS66" s="458">
        <v>0</v>
      </c>
      <c r="BT66" s="458">
        <v>232462</v>
      </c>
      <c r="BU66" s="458">
        <v>0</v>
      </c>
      <c r="BV66" s="458">
        <v>0</v>
      </c>
      <c r="BW66" s="458">
        <v>18967.25</v>
      </c>
      <c r="BX66" s="458">
        <v>233220.61</v>
      </c>
      <c r="BY66" s="458">
        <v>1000885.17</v>
      </c>
      <c r="BZ66" s="458">
        <v>0</v>
      </c>
      <c r="CA66" s="458">
        <v>780394</v>
      </c>
      <c r="CB66" s="458">
        <v>2732</v>
      </c>
      <c r="CC66" s="336">
        <f t="shared" si="10"/>
        <v>35152102.829999998</v>
      </c>
    </row>
    <row r="67" spans="1:81" s="354" customFormat="1" ht="25.5" customHeight="1">
      <c r="A67" s="353" t="s">
        <v>467</v>
      </c>
      <c r="B67" s="330" t="s">
        <v>16</v>
      </c>
      <c r="C67" s="331" t="s">
        <v>17</v>
      </c>
      <c r="D67" s="332">
        <v>42050</v>
      </c>
      <c r="E67" s="356" t="s">
        <v>594</v>
      </c>
      <c r="F67" s="333" t="s">
        <v>599</v>
      </c>
      <c r="G67" s="334" t="s">
        <v>600</v>
      </c>
      <c r="H67" s="453">
        <v>3211595.65</v>
      </c>
      <c r="I67" s="458">
        <v>69746.75</v>
      </c>
      <c r="J67" s="458">
        <v>477406.5</v>
      </c>
      <c r="K67" s="458">
        <v>79209</v>
      </c>
      <c r="L67" s="458">
        <v>0</v>
      </c>
      <c r="M67" s="458">
        <v>410663.5</v>
      </c>
      <c r="N67" s="458">
        <v>19066595.800000001</v>
      </c>
      <c r="O67" s="458">
        <v>196979</v>
      </c>
      <c r="P67" s="458">
        <v>220111</v>
      </c>
      <c r="Q67" s="458">
        <v>138902.25</v>
      </c>
      <c r="R67" s="458">
        <v>0</v>
      </c>
      <c r="S67" s="458">
        <v>0</v>
      </c>
      <c r="T67" s="458">
        <v>9120353</v>
      </c>
      <c r="U67" s="458">
        <v>382851.75</v>
      </c>
      <c r="V67" s="458">
        <v>0</v>
      </c>
      <c r="W67" s="458">
        <v>129727.48</v>
      </c>
      <c r="X67" s="458">
        <v>46525</v>
      </c>
      <c r="Y67" s="458">
        <v>0</v>
      </c>
      <c r="Z67" s="458">
        <v>8534874</v>
      </c>
      <c r="AA67" s="458">
        <v>360002</v>
      </c>
      <c r="AB67" s="458">
        <v>0</v>
      </c>
      <c r="AC67" s="458">
        <v>78590.25</v>
      </c>
      <c r="AD67" s="458">
        <v>0</v>
      </c>
      <c r="AE67" s="458">
        <v>4808689</v>
      </c>
      <c r="AF67" s="458">
        <v>0</v>
      </c>
      <c r="AG67" s="458">
        <v>122209</v>
      </c>
      <c r="AH67" s="458">
        <v>0</v>
      </c>
      <c r="AI67" s="458">
        <v>29103624.399999999</v>
      </c>
      <c r="AJ67" s="458">
        <v>37865.5</v>
      </c>
      <c r="AK67" s="458">
        <v>0</v>
      </c>
      <c r="AL67" s="458">
        <v>0</v>
      </c>
      <c r="AM67" s="458">
        <v>49985.25</v>
      </c>
      <c r="AN67" s="458">
        <v>11297</v>
      </c>
      <c r="AO67" s="458">
        <v>20963.5</v>
      </c>
      <c r="AP67" s="458">
        <v>0</v>
      </c>
      <c r="AQ67" s="458">
        <v>0</v>
      </c>
      <c r="AR67" s="458">
        <v>51196</v>
      </c>
      <c r="AS67" s="458">
        <v>37172</v>
      </c>
      <c r="AT67" s="458">
        <v>0</v>
      </c>
      <c r="AU67" s="458">
        <v>2363605.25</v>
      </c>
      <c r="AV67" s="458">
        <v>36691</v>
      </c>
      <c r="AW67" s="458">
        <v>0</v>
      </c>
      <c r="AX67" s="458">
        <v>0</v>
      </c>
      <c r="AY67" s="458">
        <v>0</v>
      </c>
      <c r="AZ67" s="458">
        <v>0</v>
      </c>
      <c r="BA67" s="458">
        <v>0</v>
      </c>
      <c r="BB67" s="458">
        <v>3848761.5</v>
      </c>
      <c r="BC67" s="458">
        <v>0</v>
      </c>
      <c r="BD67" s="458">
        <v>0</v>
      </c>
      <c r="BE67" s="458">
        <v>5681982.6100000003</v>
      </c>
      <c r="BF67" s="458">
        <v>4669299</v>
      </c>
      <c r="BG67" s="458">
        <v>8288602</v>
      </c>
      <c r="BH67" s="458">
        <v>19374785.5</v>
      </c>
      <c r="BI67" s="458">
        <v>120652.95</v>
      </c>
      <c r="BJ67" s="458">
        <v>67971.600000000006</v>
      </c>
      <c r="BK67" s="458">
        <v>96888</v>
      </c>
      <c r="BL67" s="458">
        <v>0</v>
      </c>
      <c r="BM67" s="458">
        <v>4342261.0999999996</v>
      </c>
      <c r="BN67" s="458">
        <v>1030614.86</v>
      </c>
      <c r="BO67" s="458">
        <v>458466</v>
      </c>
      <c r="BP67" s="458">
        <v>0</v>
      </c>
      <c r="BQ67" s="458">
        <v>1224841</v>
      </c>
      <c r="BR67" s="458">
        <v>4532355</v>
      </c>
      <c r="BS67" s="458">
        <v>0</v>
      </c>
      <c r="BT67" s="458">
        <v>4282320.55</v>
      </c>
      <c r="BU67" s="458">
        <v>0</v>
      </c>
      <c r="BV67" s="458">
        <v>0</v>
      </c>
      <c r="BW67" s="458">
        <v>0</v>
      </c>
      <c r="BX67" s="458">
        <v>3720869</v>
      </c>
      <c r="BY67" s="458">
        <v>7535975.96</v>
      </c>
      <c r="BZ67" s="458">
        <v>6189</v>
      </c>
      <c r="CA67" s="458">
        <v>22997</v>
      </c>
      <c r="CB67" s="458">
        <v>1064</v>
      </c>
      <c r="CC67" s="336">
        <f t="shared" si="10"/>
        <v>148474327.46000001</v>
      </c>
    </row>
    <row r="68" spans="1:81" s="354" customFormat="1" ht="25.5" customHeight="1">
      <c r="A68" s="353" t="s">
        <v>463</v>
      </c>
      <c r="B68" s="330" t="s">
        <v>16</v>
      </c>
      <c r="C68" s="331" t="s">
        <v>17</v>
      </c>
      <c r="D68" s="332"/>
      <c r="E68" s="356"/>
      <c r="F68" s="360" t="s">
        <v>601</v>
      </c>
      <c r="G68" s="361" t="s">
        <v>602</v>
      </c>
      <c r="H68" s="453">
        <v>156745</v>
      </c>
      <c r="I68" s="458">
        <v>0</v>
      </c>
      <c r="J68" s="458">
        <v>3049</v>
      </c>
      <c r="K68" s="458">
        <v>12657</v>
      </c>
      <c r="L68" s="458">
        <v>30912</v>
      </c>
      <c r="M68" s="458">
        <v>0</v>
      </c>
      <c r="N68" s="458">
        <v>20291010</v>
      </c>
      <c r="O68" s="458">
        <v>0</v>
      </c>
      <c r="P68" s="458">
        <v>84387</v>
      </c>
      <c r="Q68" s="458">
        <v>9521162.4900000002</v>
      </c>
      <c r="R68" s="458">
        <v>2180181.2000000002</v>
      </c>
      <c r="S68" s="458">
        <v>0</v>
      </c>
      <c r="T68" s="458">
        <v>7006</v>
      </c>
      <c r="U68" s="458">
        <v>10182</v>
      </c>
      <c r="V68" s="458">
        <v>469274.2</v>
      </c>
      <c r="W68" s="458">
        <v>0</v>
      </c>
      <c r="X68" s="458">
        <v>0</v>
      </c>
      <c r="Y68" s="458">
        <v>0</v>
      </c>
      <c r="Z68" s="458">
        <v>0</v>
      </c>
      <c r="AA68" s="458">
        <v>0</v>
      </c>
      <c r="AB68" s="458">
        <v>0</v>
      </c>
      <c r="AC68" s="458">
        <v>136194</v>
      </c>
      <c r="AD68" s="458">
        <v>0</v>
      </c>
      <c r="AE68" s="458">
        <v>0</v>
      </c>
      <c r="AF68" s="458">
        <v>15995.75</v>
      </c>
      <c r="AG68" s="458">
        <v>0</v>
      </c>
      <c r="AH68" s="458">
        <v>0</v>
      </c>
      <c r="AI68" s="458">
        <v>0</v>
      </c>
      <c r="AJ68" s="458">
        <v>0</v>
      </c>
      <c r="AK68" s="458">
        <v>0</v>
      </c>
      <c r="AL68" s="458">
        <v>0</v>
      </c>
      <c r="AM68" s="458">
        <v>0</v>
      </c>
      <c r="AN68" s="458">
        <v>0</v>
      </c>
      <c r="AO68" s="458">
        <v>0</v>
      </c>
      <c r="AP68" s="458">
        <v>0</v>
      </c>
      <c r="AQ68" s="458">
        <v>0</v>
      </c>
      <c r="AR68" s="458">
        <v>0</v>
      </c>
      <c r="AS68" s="458">
        <v>572</v>
      </c>
      <c r="AT68" s="458">
        <v>17993.5</v>
      </c>
      <c r="AU68" s="458">
        <v>0</v>
      </c>
      <c r="AV68" s="458">
        <v>18345</v>
      </c>
      <c r="AW68" s="458">
        <v>0</v>
      </c>
      <c r="AX68" s="458">
        <v>0</v>
      </c>
      <c r="AY68" s="458">
        <v>0</v>
      </c>
      <c r="AZ68" s="458">
        <v>-300</v>
      </c>
      <c r="BA68" s="458">
        <v>0</v>
      </c>
      <c r="BB68" s="458">
        <v>11180</v>
      </c>
      <c r="BC68" s="458">
        <v>0</v>
      </c>
      <c r="BD68" s="458">
        <v>0</v>
      </c>
      <c r="BE68" s="458">
        <v>0</v>
      </c>
      <c r="BF68" s="458">
        <v>0</v>
      </c>
      <c r="BG68" s="458">
        <v>0</v>
      </c>
      <c r="BH68" s="458">
        <v>0</v>
      </c>
      <c r="BI68" s="458">
        <v>0</v>
      </c>
      <c r="BJ68" s="458">
        <v>2958</v>
      </c>
      <c r="BK68" s="458">
        <v>0</v>
      </c>
      <c r="BL68" s="458">
        <v>0</v>
      </c>
      <c r="BM68" s="458">
        <v>414291.3</v>
      </c>
      <c r="BN68" s="458">
        <v>0</v>
      </c>
      <c r="BO68" s="458">
        <v>0</v>
      </c>
      <c r="BP68" s="458">
        <v>0</v>
      </c>
      <c r="BQ68" s="458">
        <v>0</v>
      </c>
      <c r="BR68" s="458">
        <v>0</v>
      </c>
      <c r="BS68" s="458">
        <v>0</v>
      </c>
      <c r="BT68" s="458">
        <v>8496</v>
      </c>
      <c r="BU68" s="458">
        <v>0</v>
      </c>
      <c r="BV68" s="458">
        <v>0</v>
      </c>
      <c r="BW68" s="458">
        <v>0</v>
      </c>
      <c r="BX68" s="458">
        <v>0</v>
      </c>
      <c r="BY68" s="458">
        <v>0</v>
      </c>
      <c r="BZ68" s="458">
        <v>0</v>
      </c>
      <c r="CA68" s="458">
        <v>0</v>
      </c>
      <c r="CB68" s="458">
        <v>0</v>
      </c>
      <c r="CC68" s="336">
        <f t="shared" si="10"/>
        <v>33392291.440000001</v>
      </c>
    </row>
    <row r="69" spans="1:81" s="354" customFormat="1" ht="25.5" customHeight="1">
      <c r="A69" s="353" t="s">
        <v>467</v>
      </c>
      <c r="B69" s="330" t="s">
        <v>16</v>
      </c>
      <c r="C69" s="331" t="s">
        <v>17</v>
      </c>
      <c r="D69" s="332"/>
      <c r="E69" s="356"/>
      <c r="F69" s="360" t="s">
        <v>603</v>
      </c>
      <c r="G69" s="361" t="s">
        <v>604</v>
      </c>
      <c r="H69" s="453">
        <v>2328727.0499999998</v>
      </c>
      <c r="I69" s="458">
        <v>0</v>
      </c>
      <c r="J69" s="458">
        <v>46000</v>
      </c>
      <c r="K69" s="458">
        <v>0</v>
      </c>
      <c r="L69" s="458">
        <v>4343</v>
      </c>
      <c r="M69" s="458">
        <v>0</v>
      </c>
      <c r="N69" s="458">
        <v>86555062.75</v>
      </c>
      <c r="O69" s="458">
        <v>0</v>
      </c>
      <c r="P69" s="458">
        <v>0</v>
      </c>
      <c r="Q69" s="458">
        <v>676276.5</v>
      </c>
      <c r="R69" s="458">
        <v>763536.1</v>
      </c>
      <c r="S69" s="458">
        <v>0</v>
      </c>
      <c r="T69" s="458">
        <v>3772</v>
      </c>
      <c r="U69" s="458">
        <v>227939</v>
      </c>
      <c r="V69" s="458">
        <v>0</v>
      </c>
      <c r="W69" s="458">
        <v>0</v>
      </c>
      <c r="X69" s="458">
        <v>0</v>
      </c>
      <c r="Y69" s="458">
        <v>0</v>
      </c>
      <c r="Z69" s="458">
        <v>0</v>
      </c>
      <c r="AA69" s="458">
        <v>0</v>
      </c>
      <c r="AB69" s="458">
        <v>0</v>
      </c>
      <c r="AC69" s="458">
        <v>0</v>
      </c>
      <c r="AD69" s="458">
        <v>0</v>
      </c>
      <c r="AE69" s="458">
        <v>0</v>
      </c>
      <c r="AF69" s="458">
        <v>0</v>
      </c>
      <c r="AG69" s="458">
        <v>0</v>
      </c>
      <c r="AH69" s="458">
        <v>0</v>
      </c>
      <c r="AI69" s="458">
        <v>0</v>
      </c>
      <c r="AJ69" s="458">
        <v>0</v>
      </c>
      <c r="AK69" s="458">
        <v>0</v>
      </c>
      <c r="AL69" s="458">
        <v>0</v>
      </c>
      <c r="AM69" s="458">
        <v>0</v>
      </c>
      <c r="AN69" s="458">
        <v>0</v>
      </c>
      <c r="AO69" s="458">
        <v>0</v>
      </c>
      <c r="AP69" s="458">
        <v>0</v>
      </c>
      <c r="AQ69" s="458">
        <v>0</v>
      </c>
      <c r="AR69" s="458">
        <v>0</v>
      </c>
      <c r="AS69" s="458">
        <v>0</v>
      </c>
      <c r="AT69" s="458">
        <v>7080.5</v>
      </c>
      <c r="AU69" s="458">
        <v>0</v>
      </c>
      <c r="AV69" s="458">
        <v>131088</v>
      </c>
      <c r="AW69" s="458">
        <v>0</v>
      </c>
      <c r="AX69" s="458">
        <v>0</v>
      </c>
      <c r="AY69" s="458">
        <v>0</v>
      </c>
      <c r="AZ69" s="458">
        <v>0</v>
      </c>
      <c r="BA69" s="458">
        <v>0</v>
      </c>
      <c r="BB69" s="458">
        <v>1591972.8</v>
      </c>
      <c r="BC69" s="458">
        <v>0</v>
      </c>
      <c r="BD69" s="458">
        <v>0</v>
      </c>
      <c r="BE69" s="458">
        <v>0</v>
      </c>
      <c r="BF69" s="458">
        <v>0</v>
      </c>
      <c r="BG69" s="458">
        <v>0</v>
      </c>
      <c r="BH69" s="458">
        <v>0</v>
      </c>
      <c r="BI69" s="458">
        <v>0</v>
      </c>
      <c r="BJ69" s="458">
        <v>0</v>
      </c>
      <c r="BK69" s="458">
        <v>0</v>
      </c>
      <c r="BL69" s="458">
        <v>0</v>
      </c>
      <c r="BM69" s="458">
        <v>528997.37</v>
      </c>
      <c r="BN69" s="458">
        <v>0</v>
      </c>
      <c r="BO69" s="458">
        <v>0</v>
      </c>
      <c r="BP69" s="458">
        <v>0</v>
      </c>
      <c r="BQ69" s="458">
        <v>0</v>
      </c>
      <c r="BR69" s="458">
        <v>0</v>
      </c>
      <c r="BS69" s="458">
        <v>0</v>
      </c>
      <c r="BT69" s="458">
        <v>14718295</v>
      </c>
      <c r="BU69" s="458">
        <v>0</v>
      </c>
      <c r="BV69" s="458">
        <v>0</v>
      </c>
      <c r="BW69" s="458">
        <v>0</v>
      </c>
      <c r="BX69" s="458">
        <v>0</v>
      </c>
      <c r="BY69" s="458">
        <v>0</v>
      </c>
      <c r="BZ69" s="458">
        <v>0</v>
      </c>
      <c r="CA69" s="458">
        <v>0</v>
      </c>
      <c r="CB69" s="458">
        <v>0</v>
      </c>
      <c r="CC69" s="336">
        <f t="shared" si="10"/>
        <v>107583090.06999999</v>
      </c>
    </row>
    <row r="70" spans="1:81" s="354" customFormat="1" ht="25.5" customHeight="1">
      <c r="A70" s="353" t="s">
        <v>477</v>
      </c>
      <c r="B70" s="330" t="s">
        <v>16</v>
      </c>
      <c r="C70" s="331" t="s">
        <v>17</v>
      </c>
      <c r="D70" s="332">
        <v>43030</v>
      </c>
      <c r="E70" s="356" t="s">
        <v>605</v>
      </c>
      <c r="F70" s="333" t="s">
        <v>606</v>
      </c>
      <c r="G70" s="334" t="s">
        <v>607</v>
      </c>
      <c r="H70" s="453">
        <v>8701019.9600000009</v>
      </c>
      <c r="I70" s="458">
        <v>1791757.92</v>
      </c>
      <c r="J70" s="458">
        <v>1592339.47</v>
      </c>
      <c r="K70" s="458">
        <v>3317136.77</v>
      </c>
      <c r="L70" s="458">
        <v>178797</v>
      </c>
      <c r="M70" s="458">
        <v>85133.759999999995</v>
      </c>
      <c r="N70" s="458">
        <v>6737714.6799999997</v>
      </c>
      <c r="O70" s="458">
        <v>1895870.8</v>
      </c>
      <c r="P70" s="458">
        <v>668303.96</v>
      </c>
      <c r="Q70" s="458">
        <v>1314832.52</v>
      </c>
      <c r="R70" s="458">
        <v>142696.31</v>
      </c>
      <c r="S70" s="458">
        <v>717021.68</v>
      </c>
      <c r="T70" s="458">
        <v>2023445.64</v>
      </c>
      <c r="U70" s="458">
        <v>1020735.07</v>
      </c>
      <c r="V70" s="458">
        <v>65331</v>
      </c>
      <c r="W70" s="458">
        <v>70965.72</v>
      </c>
      <c r="X70" s="458">
        <v>445437.66</v>
      </c>
      <c r="Y70" s="458">
        <v>259132.47</v>
      </c>
      <c r="Z70" s="458">
        <v>6651987.3099999996</v>
      </c>
      <c r="AA70" s="458">
        <v>2748922.8</v>
      </c>
      <c r="AB70" s="458">
        <v>103181.72</v>
      </c>
      <c r="AC70" s="458">
        <v>2242284.6</v>
      </c>
      <c r="AD70" s="458">
        <v>2029732.32</v>
      </c>
      <c r="AE70" s="458">
        <v>201949.44</v>
      </c>
      <c r="AF70" s="458">
        <v>477172</v>
      </c>
      <c r="AG70" s="458">
        <v>64954.84</v>
      </c>
      <c r="AH70" s="458">
        <v>203758.94</v>
      </c>
      <c r="AI70" s="458">
        <v>3528802.88</v>
      </c>
      <c r="AJ70" s="458">
        <v>99068.43</v>
      </c>
      <c r="AK70" s="458">
        <v>117177</v>
      </c>
      <c r="AL70" s="458">
        <v>76581.2</v>
      </c>
      <c r="AM70" s="458">
        <v>95463.25</v>
      </c>
      <c r="AN70" s="458">
        <v>126209</v>
      </c>
      <c r="AO70" s="458">
        <v>229989.73</v>
      </c>
      <c r="AP70" s="458">
        <v>74401</v>
      </c>
      <c r="AQ70" s="458">
        <v>224699.83</v>
      </c>
      <c r="AR70" s="458">
        <v>120970.11</v>
      </c>
      <c r="AS70" s="458">
        <v>1267901.8999999999</v>
      </c>
      <c r="AT70" s="458">
        <v>66142.25</v>
      </c>
      <c r="AU70" s="458">
        <v>1036611.12</v>
      </c>
      <c r="AV70" s="458">
        <v>29689.18</v>
      </c>
      <c r="AW70" s="458">
        <v>139374.47</v>
      </c>
      <c r="AX70" s="458">
        <v>83430.960000000006</v>
      </c>
      <c r="AY70" s="458">
        <v>172043.15</v>
      </c>
      <c r="AZ70" s="458">
        <v>76365</v>
      </c>
      <c r="BA70" s="458">
        <v>198482.05</v>
      </c>
      <c r="BB70" s="458">
        <v>9269123.0899999999</v>
      </c>
      <c r="BC70" s="458">
        <v>164600.57999999999</v>
      </c>
      <c r="BD70" s="458">
        <v>223956.25</v>
      </c>
      <c r="BE70" s="458">
        <v>224653</v>
      </c>
      <c r="BF70" s="458">
        <v>696387.7</v>
      </c>
      <c r="BG70" s="458">
        <v>424614.6</v>
      </c>
      <c r="BH70" s="458">
        <v>1040737.44</v>
      </c>
      <c r="BI70" s="458">
        <v>231649.64</v>
      </c>
      <c r="BJ70" s="458">
        <v>752710.84</v>
      </c>
      <c r="BK70" s="458">
        <v>85763</v>
      </c>
      <c r="BL70" s="458">
        <v>77127.5</v>
      </c>
      <c r="BM70" s="458">
        <v>4612921.45</v>
      </c>
      <c r="BN70" s="458">
        <v>1945167.21</v>
      </c>
      <c r="BO70" s="458">
        <v>498509.2</v>
      </c>
      <c r="BP70" s="458">
        <v>134341.49</v>
      </c>
      <c r="BQ70" s="458">
        <v>390273.69</v>
      </c>
      <c r="BR70" s="458">
        <v>511414.63</v>
      </c>
      <c r="BS70" s="458">
        <v>183169.25</v>
      </c>
      <c r="BT70" s="458">
        <v>4255743.5599999996</v>
      </c>
      <c r="BU70" s="458">
        <v>86805.26</v>
      </c>
      <c r="BV70" s="458">
        <v>761904.47</v>
      </c>
      <c r="BW70" s="458">
        <v>551212.96</v>
      </c>
      <c r="BX70" s="458">
        <v>498089.93</v>
      </c>
      <c r="BY70" s="458">
        <v>949258.5</v>
      </c>
      <c r="BZ70" s="458">
        <v>124063.67</v>
      </c>
      <c r="CA70" s="458">
        <v>106302.61</v>
      </c>
      <c r="CB70" s="458">
        <v>116897.28</v>
      </c>
      <c r="CC70" s="336">
        <f t="shared" si="10"/>
        <v>82432417.669999987</v>
      </c>
    </row>
    <row r="71" spans="1:81" s="354" customFormat="1" ht="25.5" customHeight="1">
      <c r="A71" s="353" t="s">
        <v>467</v>
      </c>
      <c r="B71" s="330" t="s">
        <v>16</v>
      </c>
      <c r="C71" s="331" t="s">
        <v>17</v>
      </c>
      <c r="D71" s="332">
        <v>42050</v>
      </c>
      <c r="E71" s="356" t="s">
        <v>594</v>
      </c>
      <c r="F71" s="333" t="s">
        <v>608</v>
      </c>
      <c r="G71" s="334" t="s">
        <v>609</v>
      </c>
      <c r="H71" s="453">
        <v>3078487</v>
      </c>
      <c r="I71" s="458">
        <v>12257937.25</v>
      </c>
      <c r="J71" s="458">
        <v>745528.5</v>
      </c>
      <c r="K71" s="458">
        <v>74978</v>
      </c>
      <c r="L71" s="458">
        <v>9668.5</v>
      </c>
      <c r="M71" s="458">
        <v>0</v>
      </c>
      <c r="N71" s="458">
        <v>28260187.199999999</v>
      </c>
      <c r="O71" s="458">
        <v>9718535.5</v>
      </c>
      <c r="P71" s="458">
        <v>2777744.2</v>
      </c>
      <c r="Q71" s="458">
        <v>329469</v>
      </c>
      <c r="R71" s="458">
        <v>275762</v>
      </c>
      <c r="S71" s="458">
        <v>340281</v>
      </c>
      <c r="T71" s="458">
        <v>1288005</v>
      </c>
      <c r="U71" s="458">
        <v>8083618.25</v>
      </c>
      <c r="V71" s="458">
        <v>100692.36</v>
      </c>
      <c r="W71" s="458">
        <v>8110450.5199999996</v>
      </c>
      <c r="X71" s="458">
        <v>1305610</v>
      </c>
      <c r="Y71" s="458">
        <v>403475</v>
      </c>
      <c r="Z71" s="458">
        <v>2959916.2</v>
      </c>
      <c r="AA71" s="458">
        <v>15370397.5</v>
      </c>
      <c r="AB71" s="458">
        <v>5630923.75</v>
      </c>
      <c r="AC71" s="458">
        <v>1565132</v>
      </c>
      <c r="AD71" s="458">
        <v>2042042.5</v>
      </c>
      <c r="AE71" s="458">
        <v>61227.5</v>
      </c>
      <c r="AF71" s="458">
        <v>16476358</v>
      </c>
      <c r="AG71" s="458">
        <v>4870925</v>
      </c>
      <c r="AH71" s="458">
        <v>85301</v>
      </c>
      <c r="AI71" s="458">
        <v>3310727.5</v>
      </c>
      <c r="AJ71" s="458">
        <v>21925</v>
      </c>
      <c r="AK71" s="458">
        <v>0</v>
      </c>
      <c r="AL71" s="458">
        <v>479376</v>
      </c>
      <c r="AM71" s="458">
        <v>12186</v>
      </c>
      <c r="AN71" s="458">
        <v>452799</v>
      </c>
      <c r="AO71" s="458">
        <v>31564</v>
      </c>
      <c r="AP71" s="458">
        <v>321296</v>
      </c>
      <c r="AQ71" s="458">
        <v>112164</v>
      </c>
      <c r="AR71" s="458">
        <v>106484</v>
      </c>
      <c r="AS71" s="458">
        <v>18043</v>
      </c>
      <c r="AT71" s="458">
        <v>0</v>
      </c>
      <c r="AU71" s="458">
        <v>1155775.6000000001</v>
      </c>
      <c r="AV71" s="458">
        <v>0</v>
      </c>
      <c r="AW71" s="458">
        <v>182772</v>
      </c>
      <c r="AX71" s="458">
        <v>105063</v>
      </c>
      <c r="AY71" s="458">
        <v>2544</v>
      </c>
      <c r="AZ71" s="458">
        <v>2253</v>
      </c>
      <c r="BA71" s="458">
        <v>0</v>
      </c>
      <c r="BB71" s="458">
        <v>6532792.75</v>
      </c>
      <c r="BC71" s="458">
        <v>1869499.5</v>
      </c>
      <c r="BD71" s="458">
        <v>111011.25</v>
      </c>
      <c r="BE71" s="458">
        <v>0</v>
      </c>
      <c r="BF71" s="458">
        <v>0</v>
      </c>
      <c r="BG71" s="458">
        <v>164316</v>
      </c>
      <c r="BH71" s="458">
        <v>792254</v>
      </c>
      <c r="BI71" s="458">
        <v>7367445.4299999997</v>
      </c>
      <c r="BJ71" s="458">
        <v>5926267</v>
      </c>
      <c r="BK71" s="458">
        <v>0</v>
      </c>
      <c r="BL71" s="458">
        <v>7460</v>
      </c>
      <c r="BM71" s="458">
        <v>3554430.17</v>
      </c>
      <c r="BN71" s="458">
        <v>22305311.32</v>
      </c>
      <c r="BO71" s="458">
        <v>0</v>
      </c>
      <c r="BP71" s="458">
        <v>48203</v>
      </c>
      <c r="BQ71" s="458">
        <v>0</v>
      </c>
      <c r="BR71" s="458">
        <v>0</v>
      </c>
      <c r="BS71" s="458">
        <v>0</v>
      </c>
      <c r="BT71" s="458">
        <v>4502748</v>
      </c>
      <c r="BU71" s="458">
        <v>47468.5</v>
      </c>
      <c r="BV71" s="458">
        <v>0</v>
      </c>
      <c r="BW71" s="458">
        <v>2120355.4500000002</v>
      </c>
      <c r="BX71" s="458">
        <v>354965.95</v>
      </c>
      <c r="BY71" s="458">
        <v>709699.83</v>
      </c>
      <c r="BZ71" s="458">
        <v>64638</v>
      </c>
      <c r="CA71" s="458">
        <v>0</v>
      </c>
      <c r="CB71" s="458">
        <v>7415254</v>
      </c>
      <c r="CC71" s="336">
        <f t="shared" si="10"/>
        <v>196431744.97999996</v>
      </c>
    </row>
    <row r="72" spans="1:81" s="354" customFormat="1" ht="25.5" customHeight="1">
      <c r="A72" s="353" t="s">
        <v>463</v>
      </c>
      <c r="B72" s="330" t="s">
        <v>16</v>
      </c>
      <c r="C72" s="331" t="s">
        <v>17</v>
      </c>
      <c r="D72" s="332">
        <v>41050</v>
      </c>
      <c r="E72" s="356" t="s">
        <v>591</v>
      </c>
      <c r="F72" s="333" t="s">
        <v>610</v>
      </c>
      <c r="G72" s="334" t="s">
        <v>611</v>
      </c>
      <c r="H72" s="453">
        <v>2840726.4</v>
      </c>
      <c r="I72" s="458">
        <v>6593981.25</v>
      </c>
      <c r="J72" s="458">
        <v>1014375</v>
      </c>
      <c r="K72" s="458">
        <v>66046</v>
      </c>
      <c r="L72" s="458">
        <v>55011</v>
      </c>
      <c r="M72" s="458">
        <v>3710.79</v>
      </c>
      <c r="N72" s="458">
        <v>18601576.850000001</v>
      </c>
      <c r="O72" s="458">
        <v>1160250.25</v>
      </c>
      <c r="P72" s="458">
        <v>102056</v>
      </c>
      <c r="Q72" s="458">
        <v>1135620</v>
      </c>
      <c r="R72" s="458">
        <v>77642</v>
      </c>
      <c r="S72" s="458">
        <v>1843694</v>
      </c>
      <c r="T72" s="458">
        <v>324685</v>
      </c>
      <c r="U72" s="458">
        <v>209500</v>
      </c>
      <c r="V72" s="458">
        <v>90483.5</v>
      </c>
      <c r="W72" s="458">
        <v>0</v>
      </c>
      <c r="X72" s="458">
        <v>195645</v>
      </c>
      <c r="Y72" s="458">
        <v>0</v>
      </c>
      <c r="Z72" s="458">
        <v>5587431.5</v>
      </c>
      <c r="AA72" s="458">
        <v>1528708.5</v>
      </c>
      <c r="AB72" s="458">
        <v>0</v>
      </c>
      <c r="AC72" s="458">
        <v>1130491.3500000001</v>
      </c>
      <c r="AD72" s="458">
        <v>108265.5</v>
      </c>
      <c r="AE72" s="458">
        <v>275171.25</v>
      </c>
      <c r="AF72" s="458">
        <v>4330378.6399999997</v>
      </c>
      <c r="AG72" s="458">
        <v>0</v>
      </c>
      <c r="AH72" s="458">
        <v>16159.84</v>
      </c>
      <c r="AI72" s="458">
        <v>4985215.5</v>
      </c>
      <c r="AJ72" s="458">
        <v>0</v>
      </c>
      <c r="AK72" s="458">
        <v>34866</v>
      </c>
      <c r="AL72" s="458">
        <v>27266</v>
      </c>
      <c r="AM72" s="458">
        <v>105081.75</v>
      </c>
      <c r="AN72" s="458">
        <v>61439</v>
      </c>
      <c r="AO72" s="458">
        <v>0</v>
      </c>
      <c r="AP72" s="458">
        <v>20248</v>
      </c>
      <c r="AQ72" s="458">
        <v>71546</v>
      </c>
      <c r="AR72" s="458">
        <v>20017</v>
      </c>
      <c r="AS72" s="458">
        <v>36711.5</v>
      </c>
      <c r="AT72" s="458">
        <v>50055</v>
      </c>
      <c r="AU72" s="458">
        <v>3788292.25</v>
      </c>
      <c r="AV72" s="458">
        <v>0</v>
      </c>
      <c r="AW72" s="458">
        <v>31200</v>
      </c>
      <c r="AX72" s="458">
        <v>342047</v>
      </c>
      <c r="AY72" s="458">
        <v>216709</v>
      </c>
      <c r="AZ72" s="458">
        <v>4254</v>
      </c>
      <c r="BA72" s="458">
        <v>44383</v>
      </c>
      <c r="BB72" s="458">
        <v>1497259.5</v>
      </c>
      <c r="BC72" s="458">
        <v>0</v>
      </c>
      <c r="BD72" s="458">
        <v>1022685.25</v>
      </c>
      <c r="BE72" s="458">
        <v>900</v>
      </c>
      <c r="BF72" s="458">
        <v>297657</v>
      </c>
      <c r="BG72" s="458">
        <v>4630720</v>
      </c>
      <c r="BH72" s="458">
        <v>583667.5</v>
      </c>
      <c r="BI72" s="458">
        <v>3740636.65</v>
      </c>
      <c r="BJ72" s="458">
        <v>427877</v>
      </c>
      <c r="BK72" s="458">
        <v>0</v>
      </c>
      <c r="BL72" s="458">
        <v>18106</v>
      </c>
      <c r="BM72" s="458">
        <v>11625017.25</v>
      </c>
      <c r="BN72" s="458">
        <v>2360040.8199999998</v>
      </c>
      <c r="BO72" s="458">
        <v>0</v>
      </c>
      <c r="BP72" s="458">
        <v>0</v>
      </c>
      <c r="BQ72" s="458">
        <v>0</v>
      </c>
      <c r="BR72" s="458">
        <v>107718</v>
      </c>
      <c r="BS72" s="458">
        <v>87054.25</v>
      </c>
      <c r="BT72" s="458">
        <v>9242433</v>
      </c>
      <c r="BU72" s="458">
        <v>120647.5</v>
      </c>
      <c r="BV72" s="458">
        <v>112384</v>
      </c>
      <c r="BW72" s="458">
        <v>106657.75</v>
      </c>
      <c r="BX72" s="458">
        <v>0</v>
      </c>
      <c r="BY72" s="458">
        <v>3239619.74</v>
      </c>
      <c r="BZ72" s="458">
        <v>178068.5</v>
      </c>
      <c r="CA72" s="458">
        <v>49471</v>
      </c>
      <c r="CB72" s="458">
        <v>109736</v>
      </c>
      <c r="CC72" s="336">
        <f t="shared" si="10"/>
        <v>96689297.329999998</v>
      </c>
    </row>
    <row r="73" spans="1:81" s="354" customFormat="1" ht="25.5" customHeight="1">
      <c r="A73" s="353" t="s">
        <v>467</v>
      </c>
      <c r="B73" s="330" t="s">
        <v>16</v>
      </c>
      <c r="C73" s="331" t="s">
        <v>17</v>
      </c>
      <c r="D73" s="332">
        <v>42050</v>
      </c>
      <c r="E73" s="356" t="s">
        <v>594</v>
      </c>
      <c r="F73" s="333" t="s">
        <v>612</v>
      </c>
      <c r="G73" s="334" t="s">
        <v>613</v>
      </c>
      <c r="H73" s="453">
        <v>2909328.8</v>
      </c>
      <c r="I73" s="458">
        <v>0</v>
      </c>
      <c r="J73" s="458">
        <v>6406189.1900000004</v>
      </c>
      <c r="K73" s="458">
        <v>0</v>
      </c>
      <c r="L73" s="458">
        <v>0</v>
      </c>
      <c r="M73" s="458">
        <v>0</v>
      </c>
      <c r="N73" s="458">
        <v>812203</v>
      </c>
      <c r="O73" s="458">
        <v>61404.4</v>
      </c>
      <c r="P73" s="458">
        <v>0</v>
      </c>
      <c r="Q73" s="458">
        <v>30851698.199999999</v>
      </c>
      <c r="R73" s="458">
        <v>0</v>
      </c>
      <c r="S73" s="458">
        <v>0</v>
      </c>
      <c r="T73" s="458">
        <v>0</v>
      </c>
      <c r="U73" s="458">
        <v>20433.5</v>
      </c>
      <c r="V73" s="458">
        <v>0</v>
      </c>
      <c r="W73" s="458">
        <v>0</v>
      </c>
      <c r="X73" s="458">
        <v>0</v>
      </c>
      <c r="Y73" s="458">
        <v>0</v>
      </c>
      <c r="Z73" s="458">
        <v>25453107.5</v>
      </c>
      <c r="AA73" s="458">
        <v>0</v>
      </c>
      <c r="AB73" s="458">
        <v>0</v>
      </c>
      <c r="AC73" s="458">
        <v>0</v>
      </c>
      <c r="AD73" s="458">
        <v>0</v>
      </c>
      <c r="AE73" s="458">
        <v>0</v>
      </c>
      <c r="AF73" s="458">
        <v>0</v>
      </c>
      <c r="AG73" s="458">
        <v>0</v>
      </c>
      <c r="AH73" s="458">
        <v>0</v>
      </c>
      <c r="AI73" s="458">
        <v>38729187.649999999</v>
      </c>
      <c r="AJ73" s="458">
        <v>0</v>
      </c>
      <c r="AK73" s="458">
        <v>34720</v>
      </c>
      <c r="AL73" s="458">
        <v>0</v>
      </c>
      <c r="AM73" s="458">
        <v>84017.51</v>
      </c>
      <c r="AN73" s="458">
        <v>0</v>
      </c>
      <c r="AO73" s="458">
        <v>0</v>
      </c>
      <c r="AP73" s="458">
        <v>0</v>
      </c>
      <c r="AQ73" s="458">
        <v>148543</v>
      </c>
      <c r="AR73" s="458">
        <v>0</v>
      </c>
      <c r="AS73" s="458">
        <v>0</v>
      </c>
      <c r="AT73" s="458">
        <v>36931</v>
      </c>
      <c r="AU73" s="458">
        <v>1149026</v>
      </c>
      <c r="AV73" s="458">
        <v>0</v>
      </c>
      <c r="AW73" s="458">
        <v>0</v>
      </c>
      <c r="AX73" s="458">
        <v>451237</v>
      </c>
      <c r="AY73" s="458">
        <v>301198</v>
      </c>
      <c r="AZ73" s="458">
        <v>0</v>
      </c>
      <c r="BA73" s="458">
        <v>46679</v>
      </c>
      <c r="BB73" s="458">
        <v>48450174.799999997</v>
      </c>
      <c r="BC73" s="458">
        <v>0</v>
      </c>
      <c r="BD73" s="458">
        <v>0</v>
      </c>
      <c r="BE73" s="458">
        <v>44649</v>
      </c>
      <c r="BF73" s="458">
        <v>1100671</v>
      </c>
      <c r="BG73" s="458">
        <v>11265</v>
      </c>
      <c r="BH73" s="458">
        <v>0</v>
      </c>
      <c r="BI73" s="458">
        <v>0</v>
      </c>
      <c r="BJ73" s="458">
        <v>0</v>
      </c>
      <c r="BK73" s="458">
        <v>0</v>
      </c>
      <c r="BL73" s="458">
        <v>0</v>
      </c>
      <c r="BM73" s="458">
        <v>1059070.3999999999</v>
      </c>
      <c r="BN73" s="458">
        <v>6248764.0700000003</v>
      </c>
      <c r="BO73" s="458">
        <v>0</v>
      </c>
      <c r="BP73" s="458">
        <v>0</v>
      </c>
      <c r="BQ73" s="458">
        <v>0</v>
      </c>
      <c r="BR73" s="458">
        <v>158799</v>
      </c>
      <c r="BS73" s="458">
        <v>677070</v>
      </c>
      <c r="BT73" s="458">
        <v>27894312.199999999</v>
      </c>
      <c r="BU73" s="458">
        <v>1275603.5</v>
      </c>
      <c r="BV73" s="458">
        <v>184180</v>
      </c>
      <c r="BW73" s="458">
        <v>12419.5</v>
      </c>
      <c r="BX73" s="458">
        <v>0</v>
      </c>
      <c r="BY73" s="458">
        <v>3294.36</v>
      </c>
      <c r="BZ73" s="458">
        <v>1450847</v>
      </c>
      <c r="CA73" s="458">
        <v>2085173</v>
      </c>
      <c r="CB73" s="458">
        <v>0</v>
      </c>
      <c r="CC73" s="336">
        <f t="shared" si="10"/>
        <v>198152196.58000001</v>
      </c>
    </row>
    <row r="74" spans="1:81" s="354" customFormat="1" ht="25.5" customHeight="1">
      <c r="A74" s="353" t="s">
        <v>477</v>
      </c>
      <c r="B74" s="330" t="s">
        <v>16</v>
      </c>
      <c r="C74" s="331" t="s">
        <v>17</v>
      </c>
      <c r="D74" s="332">
        <v>44040</v>
      </c>
      <c r="E74" s="356" t="s">
        <v>588</v>
      </c>
      <c r="F74" s="333" t="s">
        <v>614</v>
      </c>
      <c r="G74" s="334" t="s">
        <v>615</v>
      </c>
      <c r="H74" s="453">
        <v>-12977038.890000001</v>
      </c>
      <c r="I74" s="458">
        <v>0</v>
      </c>
      <c r="J74" s="458">
        <v>0</v>
      </c>
      <c r="K74" s="458">
        <v>0</v>
      </c>
      <c r="L74" s="458">
        <v>-15750</v>
      </c>
      <c r="M74" s="458">
        <v>0</v>
      </c>
      <c r="N74" s="458">
        <v>-90112376.269999996</v>
      </c>
      <c r="O74" s="458">
        <v>-1815933.66</v>
      </c>
      <c r="P74" s="458">
        <v>-256088.02</v>
      </c>
      <c r="Q74" s="458">
        <v>-4730143.46</v>
      </c>
      <c r="R74" s="458">
        <v>-10726.88</v>
      </c>
      <c r="S74" s="458">
        <v>-4166067</v>
      </c>
      <c r="T74" s="458">
        <v>-5866146.1200000001</v>
      </c>
      <c r="U74" s="458">
        <v>-306930.63</v>
      </c>
      <c r="V74" s="458">
        <v>0</v>
      </c>
      <c r="W74" s="458">
        <v>-121878.89</v>
      </c>
      <c r="X74" s="458">
        <v>-1056750</v>
      </c>
      <c r="Y74" s="458">
        <v>-213356.75</v>
      </c>
      <c r="Z74" s="458">
        <v>0</v>
      </c>
      <c r="AA74" s="458">
        <v>0</v>
      </c>
      <c r="AB74" s="458">
        <v>-115979</v>
      </c>
      <c r="AC74" s="458">
        <v>0</v>
      </c>
      <c r="AD74" s="458">
        <v>2691</v>
      </c>
      <c r="AE74" s="458">
        <v>0</v>
      </c>
      <c r="AF74" s="458">
        <v>0</v>
      </c>
      <c r="AG74" s="458">
        <v>0</v>
      </c>
      <c r="AH74" s="458">
        <v>0</v>
      </c>
      <c r="AI74" s="458">
        <v>-26121773.739999998</v>
      </c>
      <c r="AJ74" s="458">
        <v>-1648677.82</v>
      </c>
      <c r="AK74" s="458">
        <v>-1740094.82</v>
      </c>
      <c r="AL74" s="458">
        <v>-529333.55000000005</v>
      </c>
      <c r="AM74" s="458">
        <v>-1205593.43</v>
      </c>
      <c r="AN74" s="458">
        <v>-893300.52</v>
      </c>
      <c r="AO74" s="458">
        <v>-653766.03</v>
      </c>
      <c r="AP74" s="458">
        <v>-678360.34</v>
      </c>
      <c r="AQ74" s="458">
        <v>-1027768.82</v>
      </c>
      <c r="AR74" s="458">
        <v>-407647.84</v>
      </c>
      <c r="AS74" s="458">
        <v>-1323052.8799999999</v>
      </c>
      <c r="AT74" s="458">
        <v>-1123037.17</v>
      </c>
      <c r="AU74" s="458">
        <v>-13761960.49</v>
      </c>
      <c r="AV74" s="458">
        <v>0</v>
      </c>
      <c r="AW74" s="458">
        <v>-421277.81</v>
      </c>
      <c r="AX74" s="458">
        <v>-1534535.1943000001</v>
      </c>
      <c r="AY74" s="458">
        <v>-1838985.99</v>
      </c>
      <c r="AZ74" s="458">
        <v>-4263.45</v>
      </c>
      <c r="BA74" s="458">
        <v>-1114747.1000000001</v>
      </c>
      <c r="BB74" s="458">
        <v>-58668649.189999998</v>
      </c>
      <c r="BC74" s="458">
        <v>-279837.65000000002</v>
      </c>
      <c r="BD74" s="458">
        <v>-4838743.18</v>
      </c>
      <c r="BE74" s="458">
        <v>0</v>
      </c>
      <c r="BF74" s="458">
        <v>-1025972.56</v>
      </c>
      <c r="BG74" s="458">
        <v>-298954.23</v>
      </c>
      <c r="BH74" s="458">
        <v>-3738379.69</v>
      </c>
      <c r="BI74" s="458">
        <v>-1188547.32</v>
      </c>
      <c r="BJ74" s="458">
        <v>-2450706.27</v>
      </c>
      <c r="BK74" s="458">
        <v>0</v>
      </c>
      <c r="BL74" s="458">
        <v>-4345</v>
      </c>
      <c r="BM74" s="458">
        <v>-45519307.880000003</v>
      </c>
      <c r="BN74" s="458">
        <v>-8055929.5599999996</v>
      </c>
      <c r="BO74" s="458">
        <v>-774111.82</v>
      </c>
      <c r="BP74" s="458">
        <v>-491427.06</v>
      </c>
      <c r="BQ74" s="458">
        <v>-581055.91</v>
      </c>
      <c r="BR74" s="458">
        <v>-3084691.01</v>
      </c>
      <c r="BS74" s="458">
        <v>-114232.94</v>
      </c>
      <c r="BT74" s="458">
        <v>-18596953.260000002</v>
      </c>
      <c r="BU74" s="458">
        <v>-152329.5</v>
      </c>
      <c r="BV74" s="458">
        <v>-157743.1</v>
      </c>
      <c r="BW74" s="458">
        <v>-1362287.71</v>
      </c>
      <c r="BX74" s="458">
        <v>-2820856.44</v>
      </c>
      <c r="BY74" s="458">
        <v>-4173443.48</v>
      </c>
      <c r="BZ74" s="458">
        <v>-672103.84</v>
      </c>
      <c r="CA74" s="458">
        <v>0</v>
      </c>
      <c r="CB74" s="458">
        <v>-8985.6</v>
      </c>
      <c r="CC74" s="336">
        <f t="shared" si="10"/>
        <v>-336850245.76429999</v>
      </c>
    </row>
    <row r="75" spans="1:81" s="354" customFormat="1" ht="25.5" customHeight="1">
      <c r="A75" s="353" t="s">
        <v>477</v>
      </c>
      <c r="B75" s="330" t="s">
        <v>16</v>
      </c>
      <c r="C75" s="331" t="s">
        <v>17</v>
      </c>
      <c r="D75" s="332">
        <v>44040</v>
      </c>
      <c r="E75" s="356" t="s">
        <v>588</v>
      </c>
      <c r="F75" s="333" t="s">
        <v>616</v>
      </c>
      <c r="G75" s="334" t="s">
        <v>617</v>
      </c>
      <c r="H75" s="453">
        <v>-11433314.4</v>
      </c>
      <c r="I75" s="453">
        <v>0</v>
      </c>
      <c r="J75" s="453">
        <v>-5134762.9000000004</v>
      </c>
      <c r="K75" s="453">
        <v>0</v>
      </c>
      <c r="L75" s="453">
        <v>-8054.4</v>
      </c>
      <c r="M75" s="453">
        <v>0</v>
      </c>
      <c r="N75" s="453">
        <v>-108730392.97</v>
      </c>
      <c r="O75" s="453">
        <v>-262248.31</v>
      </c>
      <c r="P75" s="453">
        <v>-3615.8</v>
      </c>
      <c r="Q75" s="453">
        <v>-2797889.29</v>
      </c>
      <c r="R75" s="453">
        <v>-8399.24</v>
      </c>
      <c r="S75" s="453">
        <v>0</v>
      </c>
      <c r="T75" s="453">
        <v>-1402850</v>
      </c>
      <c r="U75" s="453">
        <v>-124997.3</v>
      </c>
      <c r="V75" s="453">
        <v>0</v>
      </c>
      <c r="W75" s="453">
        <v>0</v>
      </c>
      <c r="X75" s="453">
        <v>0</v>
      </c>
      <c r="Y75" s="453">
        <v>0</v>
      </c>
      <c r="Z75" s="453">
        <v>0</v>
      </c>
      <c r="AA75" s="453">
        <v>-2108539.41</v>
      </c>
      <c r="AB75" s="453">
        <v>-56444.25</v>
      </c>
      <c r="AC75" s="453">
        <v>0</v>
      </c>
      <c r="AD75" s="453">
        <v>0</v>
      </c>
      <c r="AE75" s="453">
        <v>-36729.360000000001</v>
      </c>
      <c r="AF75" s="453">
        <v>0</v>
      </c>
      <c r="AG75" s="453">
        <v>0</v>
      </c>
      <c r="AH75" s="453">
        <v>0</v>
      </c>
      <c r="AI75" s="453">
        <v>-48793098.229999997</v>
      </c>
      <c r="AJ75" s="453">
        <v>-110053.92</v>
      </c>
      <c r="AK75" s="453">
        <v>-353571.57</v>
      </c>
      <c r="AL75" s="453">
        <v>3065.2</v>
      </c>
      <c r="AM75" s="453">
        <v>-492373.18</v>
      </c>
      <c r="AN75" s="453">
        <v>-660531.02</v>
      </c>
      <c r="AO75" s="453">
        <v>-224746.9</v>
      </c>
      <c r="AP75" s="453">
        <v>-323993.45</v>
      </c>
      <c r="AQ75" s="453">
        <v>-230935.05</v>
      </c>
      <c r="AR75" s="453">
        <v>-144945.64000000001</v>
      </c>
      <c r="AS75" s="453">
        <v>-523929.37</v>
      </c>
      <c r="AT75" s="453">
        <v>-99036.83</v>
      </c>
      <c r="AU75" s="453">
        <v>-16757886.289999999</v>
      </c>
      <c r="AV75" s="453">
        <v>0</v>
      </c>
      <c r="AW75" s="453">
        <v>-72459.490000000005</v>
      </c>
      <c r="AX75" s="453">
        <v>-296296.59999999998</v>
      </c>
      <c r="AY75" s="453">
        <v>-911951.43</v>
      </c>
      <c r="AZ75" s="453">
        <v>-97732.37</v>
      </c>
      <c r="BA75" s="453">
        <v>-375416.36</v>
      </c>
      <c r="BB75" s="453">
        <v>-57989035.960000001</v>
      </c>
      <c r="BC75" s="453">
        <v>0</v>
      </c>
      <c r="BD75" s="453">
        <v>-432972.24</v>
      </c>
      <c r="BE75" s="453">
        <v>0</v>
      </c>
      <c r="BF75" s="453">
        <v>-281130.55</v>
      </c>
      <c r="BG75" s="453">
        <v>-483109.42</v>
      </c>
      <c r="BH75" s="453">
        <v>-12803947.119999999</v>
      </c>
      <c r="BI75" s="453">
        <v>-743150.99</v>
      </c>
      <c r="BJ75" s="453">
        <v>-1070971.33</v>
      </c>
      <c r="BK75" s="453">
        <v>0</v>
      </c>
      <c r="BL75" s="453">
        <v>0</v>
      </c>
      <c r="BM75" s="453">
        <v>-38964279.119999997</v>
      </c>
      <c r="BN75" s="453">
        <v>-5210848.68</v>
      </c>
      <c r="BO75" s="453">
        <v>-93264.95</v>
      </c>
      <c r="BP75" s="453">
        <v>-340738.37</v>
      </c>
      <c r="BQ75" s="453">
        <v>-31428.86</v>
      </c>
      <c r="BR75" s="453">
        <v>-247797.2</v>
      </c>
      <c r="BS75" s="453">
        <v>-10888.35</v>
      </c>
      <c r="BT75" s="453">
        <v>-27751717.260000002</v>
      </c>
      <c r="BU75" s="453">
        <v>-124653.1</v>
      </c>
      <c r="BV75" s="453">
        <v>-105000.1</v>
      </c>
      <c r="BW75" s="453">
        <v>-542725.54</v>
      </c>
      <c r="BX75" s="453">
        <v>-1766763.45</v>
      </c>
      <c r="BY75" s="453">
        <v>-3273453.68</v>
      </c>
      <c r="BZ75" s="453">
        <v>-185726.46</v>
      </c>
      <c r="CA75" s="453">
        <v>0</v>
      </c>
      <c r="CB75" s="453">
        <v>-45234.5</v>
      </c>
      <c r="CC75" s="336">
        <f t="shared" si="10"/>
        <v>-355072967.36000007</v>
      </c>
    </row>
    <row r="76" spans="1:81" s="354" customFormat="1" ht="25.5" customHeight="1">
      <c r="A76" s="353" t="s">
        <v>477</v>
      </c>
      <c r="B76" s="330" t="s">
        <v>16</v>
      </c>
      <c r="C76" s="331" t="s">
        <v>17</v>
      </c>
      <c r="D76" s="332">
        <v>44040</v>
      </c>
      <c r="E76" s="356" t="s">
        <v>588</v>
      </c>
      <c r="F76" s="333" t="s">
        <v>618</v>
      </c>
      <c r="G76" s="334" t="s">
        <v>619</v>
      </c>
      <c r="H76" s="453">
        <v>-1581629.4</v>
      </c>
      <c r="I76" s="458">
        <v>0</v>
      </c>
      <c r="J76" s="458">
        <v>0</v>
      </c>
      <c r="K76" s="458">
        <v>-6278.96</v>
      </c>
      <c r="L76" s="458">
        <v>-21893.599999999999</v>
      </c>
      <c r="M76" s="458">
        <v>0</v>
      </c>
      <c r="N76" s="458">
        <v>-93309.67</v>
      </c>
      <c r="O76" s="458">
        <v>-900</v>
      </c>
      <c r="P76" s="458">
        <v>0</v>
      </c>
      <c r="Q76" s="458">
        <v>0</v>
      </c>
      <c r="R76" s="458">
        <v>-58490.76</v>
      </c>
      <c r="S76" s="458">
        <v>0</v>
      </c>
      <c r="T76" s="458">
        <v>0</v>
      </c>
      <c r="U76" s="458">
        <v>-7838.97</v>
      </c>
      <c r="V76" s="458">
        <v>0</v>
      </c>
      <c r="W76" s="458">
        <v>-1841248.47</v>
      </c>
      <c r="X76" s="458">
        <v>0</v>
      </c>
      <c r="Y76" s="458">
        <v>0</v>
      </c>
      <c r="Z76" s="458">
        <v>0</v>
      </c>
      <c r="AA76" s="458">
        <v>-3218</v>
      </c>
      <c r="AB76" s="458">
        <v>-91</v>
      </c>
      <c r="AC76" s="458">
        <v>-71444.2</v>
      </c>
      <c r="AD76" s="458">
        <v>-12032.5</v>
      </c>
      <c r="AE76" s="458">
        <v>-102</v>
      </c>
      <c r="AF76" s="458">
        <v>-2450841.5499999998</v>
      </c>
      <c r="AG76" s="458">
        <v>0</v>
      </c>
      <c r="AH76" s="458">
        <v>0</v>
      </c>
      <c r="AI76" s="458">
        <v>0</v>
      </c>
      <c r="AJ76" s="458">
        <v>0</v>
      </c>
      <c r="AK76" s="458">
        <v>-15948.99</v>
      </c>
      <c r="AL76" s="458">
        <v>-9432.39</v>
      </c>
      <c r="AM76" s="458">
        <v>0</v>
      </c>
      <c r="AN76" s="458">
        <v>-3171</v>
      </c>
      <c r="AO76" s="458">
        <v>-488846.38</v>
      </c>
      <c r="AP76" s="458">
        <v>-45</v>
      </c>
      <c r="AQ76" s="458">
        <v>-9378.4</v>
      </c>
      <c r="AR76" s="458">
        <v>-590</v>
      </c>
      <c r="AS76" s="458">
        <v>0</v>
      </c>
      <c r="AT76" s="458">
        <v>0</v>
      </c>
      <c r="AU76" s="458">
        <v>0</v>
      </c>
      <c r="AV76" s="458">
        <v>0</v>
      </c>
      <c r="AW76" s="458">
        <v>0</v>
      </c>
      <c r="AX76" s="458">
        <v>-214880</v>
      </c>
      <c r="AY76" s="458">
        <v>23601.06</v>
      </c>
      <c r="AZ76" s="458">
        <v>-3918</v>
      </c>
      <c r="BA76" s="458">
        <v>-17689</v>
      </c>
      <c r="BB76" s="458">
        <v>-535274.4</v>
      </c>
      <c r="BC76" s="458">
        <v>-615870.24</v>
      </c>
      <c r="BD76" s="458">
        <v>-894883.31</v>
      </c>
      <c r="BE76" s="458">
        <v>-3747309.89</v>
      </c>
      <c r="BF76" s="458">
        <v>-600</v>
      </c>
      <c r="BG76" s="458">
        <v>0</v>
      </c>
      <c r="BH76" s="458">
        <v>-4776.1000000000004</v>
      </c>
      <c r="BI76" s="458">
        <v>0</v>
      </c>
      <c r="BJ76" s="458">
        <v>0</v>
      </c>
      <c r="BK76" s="458">
        <v>-466139.18</v>
      </c>
      <c r="BL76" s="458">
        <v>-259423.04</v>
      </c>
      <c r="BM76" s="458">
        <v>-76052.45</v>
      </c>
      <c r="BN76" s="458">
        <v>0</v>
      </c>
      <c r="BO76" s="458">
        <v>-30608.95</v>
      </c>
      <c r="BP76" s="458">
        <v>0</v>
      </c>
      <c r="BQ76" s="458">
        <v>-3121.6</v>
      </c>
      <c r="BR76" s="458">
        <v>14233.6</v>
      </c>
      <c r="BS76" s="458">
        <v>-25062.49</v>
      </c>
      <c r="BT76" s="458">
        <v>0</v>
      </c>
      <c r="BU76" s="458">
        <v>-8908.09</v>
      </c>
      <c r="BV76" s="458">
        <v>-73066.25</v>
      </c>
      <c r="BW76" s="458">
        <v>-15548.24</v>
      </c>
      <c r="BX76" s="458">
        <v>-39326.65</v>
      </c>
      <c r="BY76" s="458">
        <v>-357416.37</v>
      </c>
      <c r="BZ76" s="458">
        <v>-8850.4</v>
      </c>
      <c r="CA76" s="458">
        <v>0</v>
      </c>
      <c r="CB76" s="458">
        <v>-247551.3</v>
      </c>
      <c r="CC76" s="336">
        <f t="shared" si="10"/>
        <v>-14285172.529999999</v>
      </c>
    </row>
    <row r="77" spans="1:81" s="354" customFormat="1" ht="25.5" customHeight="1">
      <c r="A77" s="353" t="s">
        <v>477</v>
      </c>
      <c r="B77" s="330" t="s">
        <v>16</v>
      </c>
      <c r="C77" s="331" t="s">
        <v>17</v>
      </c>
      <c r="D77" s="332">
        <v>44040</v>
      </c>
      <c r="E77" s="356" t="s">
        <v>588</v>
      </c>
      <c r="F77" s="333" t="s">
        <v>620</v>
      </c>
      <c r="G77" s="334" t="s">
        <v>621</v>
      </c>
      <c r="H77" s="453">
        <v>0</v>
      </c>
      <c r="I77" s="453">
        <v>0</v>
      </c>
      <c r="J77" s="453">
        <v>0</v>
      </c>
      <c r="K77" s="453">
        <v>63760.5</v>
      </c>
      <c r="L77" s="453">
        <v>43393.3</v>
      </c>
      <c r="M77" s="453">
        <v>0</v>
      </c>
      <c r="N77" s="453">
        <v>392151.94</v>
      </c>
      <c r="O77" s="453">
        <v>0</v>
      </c>
      <c r="P77" s="453">
        <v>0</v>
      </c>
      <c r="Q77" s="453">
        <v>0</v>
      </c>
      <c r="R77" s="453">
        <v>52700.95</v>
      </c>
      <c r="S77" s="453">
        <v>0</v>
      </c>
      <c r="T77" s="453">
        <v>0</v>
      </c>
      <c r="U77" s="453">
        <v>0</v>
      </c>
      <c r="V77" s="453">
        <v>0</v>
      </c>
      <c r="W77" s="453">
        <v>42650.27</v>
      </c>
      <c r="X77" s="453">
        <v>73819.42</v>
      </c>
      <c r="Y77" s="453">
        <v>0</v>
      </c>
      <c r="Z77" s="453">
        <v>0</v>
      </c>
      <c r="AA77" s="453">
        <v>531628.07999999996</v>
      </c>
      <c r="AB77" s="453">
        <v>4294.8</v>
      </c>
      <c r="AC77" s="453">
        <v>0</v>
      </c>
      <c r="AD77" s="453">
        <v>897</v>
      </c>
      <c r="AE77" s="453">
        <v>2870.3</v>
      </c>
      <c r="AF77" s="453">
        <v>0</v>
      </c>
      <c r="AG77" s="453">
        <v>0</v>
      </c>
      <c r="AH77" s="453">
        <v>0</v>
      </c>
      <c r="AI77" s="453">
        <v>0</v>
      </c>
      <c r="AJ77" s="453">
        <v>123821.52</v>
      </c>
      <c r="AK77" s="453">
        <v>263415.59000000003</v>
      </c>
      <c r="AL77" s="453">
        <v>0</v>
      </c>
      <c r="AM77" s="453">
        <v>51673.599999999999</v>
      </c>
      <c r="AN77" s="453">
        <v>336586.55</v>
      </c>
      <c r="AO77" s="453">
        <v>0</v>
      </c>
      <c r="AP77" s="453">
        <v>32150.94</v>
      </c>
      <c r="AQ77" s="453">
        <v>16214.64</v>
      </c>
      <c r="AR77" s="453">
        <v>17676.03</v>
      </c>
      <c r="AS77" s="453">
        <v>0</v>
      </c>
      <c r="AT77" s="453">
        <v>0</v>
      </c>
      <c r="AU77" s="453">
        <v>0</v>
      </c>
      <c r="AV77" s="453">
        <v>0</v>
      </c>
      <c r="AW77" s="453">
        <v>0</v>
      </c>
      <c r="AX77" s="453">
        <v>7659</v>
      </c>
      <c r="AY77" s="453">
        <v>0</v>
      </c>
      <c r="AZ77" s="453">
        <v>0</v>
      </c>
      <c r="BA77" s="453">
        <v>5108</v>
      </c>
      <c r="BB77" s="453">
        <v>393310.3</v>
      </c>
      <c r="BC77" s="453">
        <v>0</v>
      </c>
      <c r="BD77" s="453">
        <v>126937.12</v>
      </c>
      <c r="BE77" s="453">
        <v>-183124.43</v>
      </c>
      <c r="BF77" s="453">
        <v>0</v>
      </c>
      <c r="BG77" s="453">
        <v>0</v>
      </c>
      <c r="BH77" s="453">
        <v>23373.5</v>
      </c>
      <c r="BI77" s="453">
        <v>0</v>
      </c>
      <c r="BJ77" s="453">
        <v>0</v>
      </c>
      <c r="BK77" s="453">
        <v>-44126.7</v>
      </c>
      <c r="BL77" s="453">
        <v>190003.74</v>
      </c>
      <c r="BM77" s="453">
        <v>70237.399999999994</v>
      </c>
      <c r="BN77" s="453">
        <v>0</v>
      </c>
      <c r="BO77" s="453">
        <v>-62431.76</v>
      </c>
      <c r="BP77" s="453">
        <v>0</v>
      </c>
      <c r="BQ77" s="453">
        <v>25562.799999999999</v>
      </c>
      <c r="BR77" s="453">
        <v>114935</v>
      </c>
      <c r="BS77" s="453">
        <v>29345.57</v>
      </c>
      <c r="BT77" s="453">
        <v>0</v>
      </c>
      <c r="BU77" s="453">
        <v>15664.7</v>
      </c>
      <c r="BV77" s="453">
        <v>4968.8</v>
      </c>
      <c r="BW77" s="453">
        <v>0</v>
      </c>
      <c r="BX77" s="453">
        <v>256</v>
      </c>
      <c r="BY77" s="453">
        <v>165747.21</v>
      </c>
      <c r="BZ77" s="453">
        <v>0</v>
      </c>
      <c r="CA77" s="453">
        <v>0</v>
      </c>
      <c r="CB77" s="453">
        <v>3809.1</v>
      </c>
      <c r="CC77" s="336">
        <f t="shared" si="10"/>
        <v>2936940.78</v>
      </c>
    </row>
    <row r="78" spans="1:81" s="354" customFormat="1" ht="25.5" customHeight="1">
      <c r="A78" s="353" t="s">
        <v>477</v>
      </c>
      <c r="B78" s="330" t="s">
        <v>16</v>
      </c>
      <c r="C78" s="331" t="s">
        <v>17</v>
      </c>
      <c r="D78" s="332"/>
      <c r="E78" s="356"/>
      <c r="F78" s="333" t="s">
        <v>622</v>
      </c>
      <c r="G78" s="334" t="s">
        <v>623</v>
      </c>
      <c r="H78" s="453">
        <v>0</v>
      </c>
      <c r="I78" s="458">
        <v>0</v>
      </c>
      <c r="J78" s="458">
        <v>0</v>
      </c>
      <c r="K78" s="458">
        <v>0</v>
      </c>
      <c r="L78" s="458">
        <v>0</v>
      </c>
      <c r="M78" s="458">
        <v>0</v>
      </c>
      <c r="N78" s="458">
        <v>14273621.99</v>
      </c>
      <c r="O78" s="458">
        <v>0</v>
      </c>
      <c r="P78" s="458">
        <v>0</v>
      </c>
      <c r="Q78" s="458">
        <v>0</v>
      </c>
      <c r="R78" s="458">
        <v>0</v>
      </c>
      <c r="S78" s="458">
        <v>0</v>
      </c>
      <c r="T78" s="458">
        <v>0</v>
      </c>
      <c r="U78" s="458">
        <v>0</v>
      </c>
      <c r="V78" s="458">
        <v>0</v>
      </c>
      <c r="W78" s="458">
        <v>0</v>
      </c>
      <c r="X78" s="458">
        <v>0</v>
      </c>
      <c r="Y78" s="458">
        <v>0</v>
      </c>
      <c r="Z78" s="458">
        <v>0</v>
      </c>
      <c r="AA78" s="458">
        <v>316482.71000000002</v>
      </c>
      <c r="AB78" s="458">
        <v>316482.71000000002</v>
      </c>
      <c r="AC78" s="458">
        <v>2333858.67</v>
      </c>
      <c r="AD78" s="458">
        <v>316482.71000000002</v>
      </c>
      <c r="AE78" s="458">
        <v>316482.71000000002</v>
      </c>
      <c r="AF78" s="458">
        <v>104839.5</v>
      </c>
      <c r="AG78" s="458">
        <v>316482.71000000002</v>
      </c>
      <c r="AH78" s="458">
        <v>368505.29</v>
      </c>
      <c r="AI78" s="458">
        <v>618013.9</v>
      </c>
      <c r="AJ78" s="458">
        <v>0</v>
      </c>
      <c r="AK78" s="458">
        <v>90000</v>
      </c>
      <c r="AL78" s="458">
        <v>280000</v>
      </c>
      <c r="AM78" s="458">
        <v>280000</v>
      </c>
      <c r="AN78" s="458">
        <v>0</v>
      </c>
      <c r="AO78" s="458">
        <v>90000</v>
      </c>
      <c r="AP78" s="458">
        <v>90000</v>
      </c>
      <c r="AQ78" s="458">
        <v>1000000</v>
      </c>
      <c r="AR78" s="458">
        <v>90000</v>
      </c>
      <c r="AS78" s="458">
        <v>90000</v>
      </c>
      <c r="AT78" s="458">
        <v>90000</v>
      </c>
      <c r="AU78" s="458">
        <v>17420</v>
      </c>
      <c r="AV78" s="458">
        <v>0</v>
      </c>
      <c r="AW78" s="458">
        <v>0</v>
      </c>
      <c r="AX78" s="458">
        <v>0</v>
      </c>
      <c r="AY78" s="458">
        <v>0</v>
      </c>
      <c r="AZ78" s="458">
        <v>0</v>
      </c>
      <c r="BA78" s="458">
        <v>0</v>
      </c>
      <c r="BB78" s="458">
        <v>2413089</v>
      </c>
      <c r="BC78" s="458">
        <v>0</v>
      </c>
      <c r="BD78" s="458">
        <v>0</v>
      </c>
      <c r="BE78" s="458">
        <v>0</v>
      </c>
      <c r="BF78" s="458">
        <v>0</v>
      </c>
      <c r="BG78" s="458">
        <v>0</v>
      </c>
      <c r="BH78" s="458">
        <v>0</v>
      </c>
      <c r="BI78" s="458">
        <v>0</v>
      </c>
      <c r="BJ78" s="458">
        <v>0</v>
      </c>
      <c r="BK78" s="458">
        <v>0</v>
      </c>
      <c r="BL78" s="458">
        <v>0</v>
      </c>
      <c r="BM78" s="458">
        <v>1682622.25</v>
      </c>
      <c r="BN78" s="458">
        <v>0</v>
      </c>
      <c r="BO78" s="458">
        <v>0</v>
      </c>
      <c r="BP78" s="458">
        <v>0</v>
      </c>
      <c r="BQ78" s="458">
        <v>0</v>
      </c>
      <c r="BR78" s="458">
        <v>0</v>
      </c>
      <c r="BS78" s="458">
        <v>762054.4</v>
      </c>
      <c r="BT78" s="458">
        <v>823006</v>
      </c>
      <c r="BU78" s="458">
        <v>0</v>
      </c>
      <c r="BV78" s="458">
        <v>0</v>
      </c>
      <c r="BW78" s="458">
        <v>0</v>
      </c>
      <c r="BX78" s="458">
        <v>0</v>
      </c>
      <c r="BY78" s="458">
        <v>0</v>
      </c>
      <c r="BZ78" s="458">
        <v>99000</v>
      </c>
      <c r="CA78" s="458">
        <v>0</v>
      </c>
      <c r="CB78" s="458">
        <v>0</v>
      </c>
      <c r="CC78" s="336">
        <f t="shared" si="10"/>
        <v>27178444.550000001</v>
      </c>
    </row>
    <row r="79" spans="1:81" s="354" customFormat="1" ht="25.5" customHeight="1">
      <c r="A79" s="353" t="s">
        <v>477</v>
      </c>
      <c r="B79" s="330" t="s">
        <v>16</v>
      </c>
      <c r="C79" s="331" t="s">
        <v>17</v>
      </c>
      <c r="D79" s="332"/>
      <c r="E79" s="356"/>
      <c r="F79" s="333" t="s">
        <v>624</v>
      </c>
      <c r="G79" s="334" t="s">
        <v>625</v>
      </c>
      <c r="H79" s="453">
        <v>0</v>
      </c>
      <c r="I79" s="453">
        <v>0</v>
      </c>
      <c r="J79" s="453">
        <v>0</v>
      </c>
      <c r="K79" s="453">
        <v>0</v>
      </c>
      <c r="L79" s="453">
        <v>0</v>
      </c>
      <c r="M79" s="453">
        <v>0</v>
      </c>
      <c r="N79" s="453">
        <v>0</v>
      </c>
      <c r="O79" s="453">
        <v>0</v>
      </c>
      <c r="P79" s="453">
        <v>0</v>
      </c>
      <c r="Q79" s="453">
        <v>0</v>
      </c>
      <c r="R79" s="453">
        <v>0</v>
      </c>
      <c r="S79" s="453">
        <v>0</v>
      </c>
      <c r="T79" s="453">
        <v>0</v>
      </c>
      <c r="U79" s="453">
        <v>0</v>
      </c>
      <c r="V79" s="453">
        <v>0</v>
      </c>
      <c r="W79" s="453">
        <v>0</v>
      </c>
      <c r="X79" s="453">
        <v>0</v>
      </c>
      <c r="Y79" s="453">
        <v>0</v>
      </c>
      <c r="Z79" s="453">
        <v>1703197.4</v>
      </c>
      <c r="AA79" s="453">
        <v>0</v>
      </c>
      <c r="AB79" s="453">
        <v>0</v>
      </c>
      <c r="AC79" s="453">
        <v>0</v>
      </c>
      <c r="AD79" s="453">
        <v>0</v>
      </c>
      <c r="AE79" s="453">
        <v>0</v>
      </c>
      <c r="AF79" s="453">
        <v>0</v>
      </c>
      <c r="AG79" s="453">
        <v>0</v>
      </c>
      <c r="AH79" s="453">
        <v>0</v>
      </c>
      <c r="AI79" s="453">
        <v>0</v>
      </c>
      <c r="AJ79" s="453">
        <v>0</v>
      </c>
      <c r="AK79" s="453">
        <v>0</v>
      </c>
      <c r="AL79" s="453">
        <v>0</v>
      </c>
      <c r="AM79" s="453">
        <v>0</v>
      </c>
      <c r="AN79" s="453">
        <v>0</v>
      </c>
      <c r="AO79" s="453">
        <v>0</v>
      </c>
      <c r="AP79" s="453">
        <v>0</v>
      </c>
      <c r="AQ79" s="453">
        <v>0</v>
      </c>
      <c r="AR79" s="453">
        <v>0</v>
      </c>
      <c r="AS79" s="453">
        <v>0</v>
      </c>
      <c r="AT79" s="453">
        <v>0</v>
      </c>
      <c r="AU79" s="453">
        <v>0</v>
      </c>
      <c r="AV79" s="453">
        <v>0</v>
      </c>
      <c r="AW79" s="453">
        <v>0</v>
      </c>
      <c r="AX79" s="453">
        <v>0</v>
      </c>
      <c r="AY79" s="453">
        <v>0</v>
      </c>
      <c r="AZ79" s="453">
        <v>0</v>
      </c>
      <c r="BA79" s="453">
        <v>350000</v>
      </c>
      <c r="BB79" s="453">
        <v>0</v>
      </c>
      <c r="BC79" s="453">
        <v>0</v>
      </c>
      <c r="BD79" s="453">
        <v>0</v>
      </c>
      <c r="BE79" s="453">
        <v>0</v>
      </c>
      <c r="BF79" s="453">
        <v>0</v>
      </c>
      <c r="BG79" s="453">
        <v>0</v>
      </c>
      <c r="BH79" s="453">
        <v>0</v>
      </c>
      <c r="BI79" s="453">
        <v>0</v>
      </c>
      <c r="BJ79" s="453">
        <v>0</v>
      </c>
      <c r="BK79" s="453">
        <v>0</v>
      </c>
      <c r="BL79" s="453">
        <v>0</v>
      </c>
      <c r="BM79" s="453">
        <v>423533.73</v>
      </c>
      <c r="BN79" s="453">
        <v>0</v>
      </c>
      <c r="BO79" s="453">
        <v>0</v>
      </c>
      <c r="BP79" s="453">
        <v>0</v>
      </c>
      <c r="BQ79" s="453">
        <v>0</v>
      </c>
      <c r="BR79" s="453">
        <v>2676755.35</v>
      </c>
      <c r="BS79" s="453">
        <v>0</v>
      </c>
      <c r="BT79" s="453">
        <v>0</v>
      </c>
      <c r="BU79" s="453">
        <v>0</v>
      </c>
      <c r="BV79" s="453">
        <v>0</v>
      </c>
      <c r="BW79" s="453">
        <v>0</v>
      </c>
      <c r="BX79" s="453">
        <v>0</v>
      </c>
      <c r="BY79" s="453">
        <v>0</v>
      </c>
      <c r="BZ79" s="453">
        <v>0</v>
      </c>
      <c r="CA79" s="453">
        <v>0</v>
      </c>
      <c r="CB79" s="453">
        <v>0</v>
      </c>
      <c r="CC79" s="336">
        <f t="shared" si="10"/>
        <v>5153486.4800000004</v>
      </c>
    </row>
    <row r="80" spans="1:81" s="348" customFormat="1" ht="25.5" customHeight="1">
      <c r="A80" s="346"/>
      <c r="B80" s="532" t="s">
        <v>626</v>
      </c>
      <c r="C80" s="533"/>
      <c r="D80" s="533"/>
      <c r="E80" s="533"/>
      <c r="F80" s="533"/>
      <c r="G80" s="534"/>
      <c r="H80" s="347">
        <f>SUM(H63:H79)</f>
        <v>71920099.530000001</v>
      </c>
      <c r="I80" s="347">
        <f t="shared" ref="I80:BT80" si="13">SUM(I63:I79)</f>
        <v>40904361.990000002</v>
      </c>
      <c r="J80" s="347">
        <f t="shared" si="13"/>
        <v>33296149.019999996</v>
      </c>
      <c r="K80" s="347">
        <f t="shared" si="13"/>
        <v>4135529.31</v>
      </c>
      <c r="L80" s="347">
        <f t="shared" si="13"/>
        <v>686703.8</v>
      </c>
      <c r="M80" s="347">
        <f t="shared" si="13"/>
        <v>513220.06</v>
      </c>
      <c r="N80" s="347">
        <f t="shared" si="13"/>
        <v>386838848.9000001</v>
      </c>
      <c r="O80" s="347">
        <f t="shared" si="13"/>
        <v>84036414.219999999</v>
      </c>
      <c r="P80" s="347">
        <f t="shared" si="13"/>
        <v>12153787.73</v>
      </c>
      <c r="Q80" s="347">
        <f t="shared" si="13"/>
        <v>51666569.149999999</v>
      </c>
      <c r="R80" s="347">
        <f t="shared" si="13"/>
        <v>3930310.6800000006</v>
      </c>
      <c r="S80" s="347">
        <f t="shared" si="13"/>
        <v>38014581.810000002</v>
      </c>
      <c r="T80" s="347">
        <f t="shared" si="13"/>
        <v>97237354.649999991</v>
      </c>
      <c r="U80" s="347">
        <f t="shared" si="13"/>
        <v>24252113.410000004</v>
      </c>
      <c r="V80" s="347">
        <f t="shared" si="13"/>
        <v>764584.29999999993</v>
      </c>
      <c r="W80" s="347">
        <f t="shared" si="13"/>
        <v>7122532.8399999989</v>
      </c>
      <c r="X80" s="347">
        <f t="shared" si="13"/>
        <v>14991130.08</v>
      </c>
      <c r="Y80" s="347">
        <f t="shared" si="13"/>
        <v>6031751.3700000001</v>
      </c>
      <c r="Z80" s="347">
        <f t="shared" si="13"/>
        <v>396940635.6699999</v>
      </c>
      <c r="AA80" s="347">
        <f t="shared" si="13"/>
        <v>60470622.309999995</v>
      </c>
      <c r="AB80" s="347">
        <f t="shared" si="13"/>
        <v>11435216.780000001</v>
      </c>
      <c r="AC80" s="347">
        <f t="shared" si="13"/>
        <v>32209159.400000006</v>
      </c>
      <c r="AD80" s="347">
        <f t="shared" si="13"/>
        <v>11515842.430000002</v>
      </c>
      <c r="AE80" s="347">
        <f t="shared" si="13"/>
        <v>16019778.780000001</v>
      </c>
      <c r="AF80" s="347">
        <f t="shared" si="13"/>
        <v>48540361.130000003</v>
      </c>
      <c r="AG80" s="347">
        <f t="shared" si="13"/>
        <v>6559121.4400000004</v>
      </c>
      <c r="AH80" s="347">
        <f t="shared" si="13"/>
        <v>6024080.0700000003</v>
      </c>
      <c r="AI80" s="347">
        <f t="shared" si="13"/>
        <v>156157124.04000002</v>
      </c>
      <c r="AJ80" s="347">
        <f t="shared" si="13"/>
        <v>1264817.4100000004</v>
      </c>
      <c r="AK80" s="347">
        <f t="shared" si="13"/>
        <v>1594648.83</v>
      </c>
      <c r="AL80" s="347">
        <f t="shared" si="13"/>
        <v>1872606.4600000002</v>
      </c>
      <c r="AM80" s="347">
        <f t="shared" si="13"/>
        <v>1499928.8000000003</v>
      </c>
      <c r="AN80" s="347">
        <f t="shared" si="13"/>
        <v>1814140.51</v>
      </c>
      <c r="AO80" s="347">
        <f t="shared" si="13"/>
        <v>767597.17</v>
      </c>
      <c r="AP80" s="347">
        <f t="shared" si="13"/>
        <v>1774131.6500000001</v>
      </c>
      <c r="AQ80" s="347">
        <f t="shared" si="13"/>
        <v>3188428.9500000007</v>
      </c>
      <c r="AR80" s="347">
        <f t="shared" si="13"/>
        <v>1061336.06</v>
      </c>
      <c r="AS80" s="347">
        <f t="shared" si="13"/>
        <v>2841069.6999999993</v>
      </c>
      <c r="AT80" s="347">
        <f t="shared" si="13"/>
        <v>684613.12000000023</v>
      </c>
      <c r="AU80" s="347">
        <f t="shared" si="13"/>
        <v>41028184.929999992</v>
      </c>
      <c r="AV80" s="347">
        <f t="shared" si="13"/>
        <v>2222874.1100000003</v>
      </c>
      <c r="AW80" s="347">
        <f t="shared" si="13"/>
        <v>1391203.92</v>
      </c>
      <c r="AX80" s="347">
        <f t="shared" si="13"/>
        <v>1585523.3556999997</v>
      </c>
      <c r="AY80" s="347">
        <f t="shared" si="13"/>
        <v>1663842.1399999997</v>
      </c>
      <c r="AZ80" s="347">
        <f t="shared" si="13"/>
        <v>1001726.0900000002</v>
      </c>
      <c r="BA80" s="347">
        <f t="shared" si="13"/>
        <v>2268556.5699999994</v>
      </c>
      <c r="BB80" s="347">
        <f t="shared" si="13"/>
        <v>215169214.63999999</v>
      </c>
      <c r="BC80" s="347">
        <f t="shared" si="13"/>
        <v>4363052.6899999995</v>
      </c>
      <c r="BD80" s="347">
        <f t="shared" si="13"/>
        <v>42030834.889999993</v>
      </c>
      <c r="BE80" s="347">
        <f t="shared" si="13"/>
        <v>20981105.990000002</v>
      </c>
      <c r="BF80" s="347">
        <f t="shared" si="13"/>
        <v>8424223.2499999981</v>
      </c>
      <c r="BG80" s="347">
        <f t="shared" si="13"/>
        <v>21315274.309999999</v>
      </c>
      <c r="BH80" s="347">
        <f t="shared" si="13"/>
        <v>46144716.770000003</v>
      </c>
      <c r="BI80" s="347">
        <f t="shared" si="13"/>
        <v>21164560.889999997</v>
      </c>
      <c r="BJ80" s="347">
        <f t="shared" si="13"/>
        <v>12624909.629999999</v>
      </c>
      <c r="BK80" s="347">
        <f t="shared" si="13"/>
        <v>1752041.2200000002</v>
      </c>
      <c r="BL80" s="347">
        <f t="shared" si="13"/>
        <v>1579940.95</v>
      </c>
      <c r="BM80" s="347">
        <f t="shared" si="13"/>
        <v>199023955.10999995</v>
      </c>
      <c r="BN80" s="347">
        <f t="shared" si="13"/>
        <v>123768814.46999997</v>
      </c>
      <c r="BO80" s="347">
        <f t="shared" si="13"/>
        <v>6316632.7199999997</v>
      </c>
      <c r="BP80" s="347">
        <f t="shared" si="13"/>
        <v>7307287.3000000007</v>
      </c>
      <c r="BQ80" s="347">
        <f t="shared" si="13"/>
        <v>10444235.66</v>
      </c>
      <c r="BR80" s="347">
        <f t="shared" si="13"/>
        <v>18835470.370000001</v>
      </c>
      <c r="BS80" s="347">
        <f t="shared" si="13"/>
        <v>6698970.9500000002</v>
      </c>
      <c r="BT80" s="347">
        <f t="shared" si="13"/>
        <v>116121483.64999999</v>
      </c>
      <c r="BU80" s="347">
        <f t="shared" ref="BU80:CB80" si="14">SUM(BU63:BU79)</f>
        <v>3242685.27</v>
      </c>
      <c r="BV80" s="347">
        <f t="shared" si="14"/>
        <v>1689247.3199999998</v>
      </c>
      <c r="BW80" s="347">
        <f t="shared" si="14"/>
        <v>4325876.32</v>
      </c>
      <c r="BX80" s="347">
        <f t="shared" si="14"/>
        <v>9476128.5199999996</v>
      </c>
      <c r="BY80" s="347">
        <f t="shared" si="14"/>
        <v>27791739.340000004</v>
      </c>
      <c r="BZ80" s="347">
        <f t="shared" si="14"/>
        <v>3024052.1100000003</v>
      </c>
      <c r="CA80" s="347">
        <f t="shared" si="14"/>
        <v>4902328.3100000005</v>
      </c>
      <c r="CB80" s="347">
        <f t="shared" si="14"/>
        <v>10641030.579999998</v>
      </c>
      <c r="CC80" s="347">
        <f>SUM(CC63:CC79)</f>
        <v>2643053027.9057007</v>
      </c>
    </row>
    <row r="81" spans="1:81" s="354" customFormat="1" ht="25.5" customHeight="1">
      <c r="A81" s="353" t="s">
        <v>477</v>
      </c>
      <c r="B81" s="330" t="s">
        <v>18</v>
      </c>
      <c r="C81" s="331" t="s">
        <v>19</v>
      </c>
      <c r="D81" s="332">
        <v>41060</v>
      </c>
      <c r="E81" s="331" t="s">
        <v>627</v>
      </c>
      <c r="F81" s="333" t="s">
        <v>628</v>
      </c>
      <c r="G81" s="334" t="s">
        <v>629</v>
      </c>
      <c r="H81" s="453">
        <v>0</v>
      </c>
      <c r="I81" s="458">
        <v>0</v>
      </c>
      <c r="J81" s="458">
        <v>0</v>
      </c>
      <c r="K81" s="458">
        <v>0</v>
      </c>
      <c r="L81" s="458">
        <v>1500000</v>
      </c>
      <c r="M81" s="458">
        <v>0</v>
      </c>
      <c r="N81" s="458">
        <v>0</v>
      </c>
      <c r="O81" s="458">
        <v>0</v>
      </c>
      <c r="P81" s="458">
        <v>0</v>
      </c>
      <c r="Q81" s="458">
        <v>0</v>
      </c>
      <c r="R81" s="458">
        <v>0</v>
      </c>
      <c r="S81" s="458">
        <v>0</v>
      </c>
      <c r="T81" s="458">
        <v>0</v>
      </c>
      <c r="U81" s="458">
        <v>0</v>
      </c>
      <c r="V81" s="458">
        <v>0</v>
      </c>
      <c r="W81" s="458">
        <v>0</v>
      </c>
      <c r="X81" s="458">
        <v>0</v>
      </c>
      <c r="Y81" s="458">
        <v>6806.47</v>
      </c>
      <c r="Z81" s="458">
        <v>0</v>
      </c>
      <c r="AA81" s="458">
        <v>102461.81</v>
      </c>
      <c r="AB81" s="458">
        <v>0</v>
      </c>
      <c r="AC81" s="458">
        <v>0</v>
      </c>
      <c r="AD81" s="458">
        <v>0</v>
      </c>
      <c r="AE81" s="458">
        <v>557030.86</v>
      </c>
      <c r="AF81" s="458">
        <v>0</v>
      </c>
      <c r="AG81" s="458">
        <v>0</v>
      </c>
      <c r="AH81" s="458">
        <v>131594</v>
      </c>
      <c r="AI81" s="458">
        <v>3218265.14</v>
      </c>
      <c r="AJ81" s="458">
        <v>17131.560000000001</v>
      </c>
      <c r="AK81" s="458">
        <v>0</v>
      </c>
      <c r="AL81" s="458">
        <v>606</v>
      </c>
      <c r="AM81" s="458">
        <v>0</v>
      </c>
      <c r="AN81" s="458">
        <v>0</v>
      </c>
      <c r="AO81" s="458">
        <v>0</v>
      </c>
      <c r="AP81" s="458">
        <v>0</v>
      </c>
      <c r="AQ81" s="458">
        <v>0</v>
      </c>
      <c r="AR81" s="458">
        <v>599</v>
      </c>
      <c r="AS81" s="458">
        <v>0</v>
      </c>
      <c r="AT81" s="458">
        <v>0</v>
      </c>
      <c r="AU81" s="458">
        <v>0</v>
      </c>
      <c r="AV81" s="458">
        <v>0</v>
      </c>
      <c r="AW81" s="458">
        <v>0</v>
      </c>
      <c r="AX81" s="458">
        <v>0</v>
      </c>
      <c r="AY81" s="458">
        <v>0</v>
      </c>
      <c r="AZ81" s="458">
        <v>0</v>
      </c>
      <c r="BA81" s="458">
        <v>0</v>
      </c>
      <c r="BB81" s="458">
        <v>0</v>
      </c>
      <c r="BC81" s="458">
        <v>0</v>
      </c>
      <c r="BD81" s="458">
        <v>0</v>
      </c>
      <c r="BE81" s="458">
        <v>0</v>
      </c>
      <c r="BF81" s="458">
        <v>0</v>
      </c>
      <c r="BG81" s="458">
        <v>0</v>
      </c>
      <c r="BH81" s="458">
        <v>0</v>
      </c>
      <c r="BI81" s="458">
        <v>0</v>
      </c>
      <c r="BJ81" s="458">
        <v>0</v>
      </c>
      <c r="BK81" s="458">
        <v>0</v>
      </c>
      <c r="BL81" s="458">
        <v>0</v>
      </c>
      <c r="BM81" s="458">
        <v>606279</v>
      </c>
      <c r="BN81" s="458">
        <v>202944.03</v>
      </c>
      <c r="BO81" s="458">
        <v>6444</v>
      </c>
      <c r="BP81" s="458">
        <v>0</v>
      </c>
      <c r="BQ81" s="458">
        <v>0</v>
      </c>
      <c r="BR81" s="458">
        <v>0</v>
      </c>
      <c r="BS81" s="458">
        <v>0</v>
      </c>
      <c r="BT81" s="458">
        <v>0</v>
      </c>
      <c r="BU81" s="458">
        <v>0</v>
      </c>
      <c r="BV81" s="458">
        <v>0</v>
      </c>
      <c r="BW81" s="458">
        <v>0</v>
      </c>
      <c r="BX81" s="458">
        <v>0</v>
      </c>
      <c r="BY81" s="458">
        <v>0</v>
      </c>
      <c r="BZ81" s="458">
        <v>0</v>
      </c>
      <c r="CA81" s="458">
        <v>0</v>
      </c>
      <c r="CB81" s="458">
        <v>0</v>
      </c>
      <c r="CC81" s="336">
        <f t="shared" si="10"/>
        <v>6350161.8700000001</v>
      </c>
    </row>
    <row r="82" spans="1:81" s="354" customFormat="1" ht="25.5" customHeight="1">
      <c r="A82" s="353" t="s">
        <v>463</v>
      </c>
      <c r="B82" s="330" t="s">
        <v>18</v>
      </c>
      <c r="C82" s="331" t="s">
        <v>19</v>
      </c>
      <c r="D82" s="332">
        <v>41060</v>
      </c>
      <c r="E82" s="331" t="s">
        <v>627</v>
      </c>
      <c r="F82" s="333" t="s">
        <v>630</v>
      </c>
      <c r="G82" s="334" t="s">
        <v>631</v>
      </c>
      <c r="H82" s="453">
        <v>2109299</v>
      </c>
      <c r="I82" s="458">
        <v>416731</v>
      </c>
      <c r="J82" s="458">
        <v>1502548</v>
      </c>
      <c r="K82" s="458">
        <v>300397</v>
      </c>
      <c r="L82" s="458">
        <v>152675</v>
      </c>
      <c r="M82" s="458">
        <v>0</v>
      </c>
      <c r="N82" s="458">
        <v>2966394.25</v>
      </c>
      <c r="O82" s="458">
        <v>831480.25</v>
      </c>
      <c r="P82" s="458">
        <v>575379</v>
      </c>
      <c r="Q82" s="458">
        <v>1620444.5</v>
      </c>
      <c r="R82" s="458">
        <v>282749</v>
      </c>
      <c r="S82" s="458">
        <v>672347</v>
      </c>
      <c r="T82" s="458">
        <v>807863</v>
      </c>
      <c r="U82" s="458">
        <v>790101</v>
      </c>
      <c r="V82" s="458">
        <v>14837</v>
      </c>
      <c r="W82" s="458">
        <v>504579.95</v>
      </c>
      <c r="X82" s="458">
        <v>1266324.5</v>
      </c>
      <c r="Y82" s="458">
        <v>178338</v>
      </c>
      <c r="Z82" s="458">
        <v>2418819.81</v>
      </c>
      <c r="AA82" s="458">
        <v>710514.4</v>
      </c>
      <c r="AB82" s="458">
        <v>292737.40000000002</v>
      </c>
      <c r="AC82" s="458">
        <v>1649466.81</v>
      </c>
      <c r="AD82" s="458">
        <v>443679</v>
      </c>
      <c r="AE82" s="458">
        <v>549109</v>
      </c>
      <c r="AF82" s="458">
        <v>1178877.8999999999</v>
      </c>
      <c r="AG82" s="458">
        <v>369242.47</v>
      </c>
      <c r="AH82" s="458">
        <v>1832405</v>
      </c>
      <c r="AI82" s="458">
        <v>1227368.5</v>
      </c>
      <c r="AJ82" s="458">
        <v>342469</v>
      </c>
      <c r="AK82" s="458">
        <v>520800</v>
      </c>
      <c r="AL82" s="458">
        <v>272732</v>
      </c>
      <c r="AM82" s="458">
        <v>918207</v>
      </c>
      <c r="AN82" s="458">
        <v>4455128</v>
      </c>
      <c r="AO82" s="458">
        <v>1002164.08</v>
      </c>
      <c r="AP82" s="458">
        <v>1184943</v>
      </c>
      <c r="AQ82" s="458">
        <v>2466895.39</v>
      </c>
      <c r="AR82" s="458">
        <v>1394199.17</v>
      </c>
      <c r="AS82" s="458">
        <v>200712</v>
      </c>
      <c r="AT82" s="458">
        <v>577096.69999999995</v>
      </c>
      <c r="AU82" s="458">
        <v>2801883</v>
      </c>
      <c r="AV82" s="458">
        <v>862085</v>
      </c>
      <c r="AW82" s="458">
        <v>460777</v>
      </c>
      <c r="AX82" s="458">
        <v>640682.25</v>
      </c>
      <c r="AY82" s="458">
        <v>3283295.44</v>
      </c>
      <c r="AZ82" s="458">
        <v>233264.72</v>
      </c>
      <c r="BA82" s="458">
        <v>213299</v>
      </c>
      <c r="BB82" s="458">
        <v>938879</v>
      </c>
      <c r="BC82" s="458">
        <v>666339</v>
      </c>
      <c r="BD82" s="458">
        <v>223993</v>
      </c>
      <c r="BE82" s="458">
        <v>136123</v>
      </c>
      <c r="BF82" s="458">
        <v>385834</v>
      </c>
      <c r="BG82" s="458">
        <v>67552</v>
      </c>
      <c r="BH82" s="458">
        <v>319201</v>
      </c>
      <c r="BI82" s="458">
        <v>485077</v>
      </c>
      <c r="BJ82" s="458">
        <v>216788</v>
      </c>
      <c r="BK82" s="458">
        <v>10606</v>
      </c>
      <c r="BL82" s="458">
        <v>6145</v>
      </c>
      <c r="BM82" s="458">
        <v>143961.75</v>
      </c>
      <c r="BN82" s="458">
        <v>341035.5</v>
      </c>
      <c r="BO82" s="458">
        <v>5551</v>
      </c>
      <c r="BP82" s="458">
        <v>62445</v>
      </c>
      <c r="BQ82" s="458">
        <v>73528</v>
      </c>
      <c r="BR82" s="458">
        <v>102430</v>
      </c>
      <c r="BS82" s="458">
        <v>35868</v>
      </c>
      <c r="BT82" s="458">
        <v>882290</v>
      </c>
      <c r="BU82" s="458">
        <v>185036</v>
      </c>
      <c r="BV82" s="458">
        <v>123196</v>
      </c>
      <c r="BW82" s="458">
        <v>172028.25</v>
      </c>
      <c r="BX82" s="458">
        <v>576550.91</v>
      </c>
      <c r="BY82" s="458">
        <v>1161900</v>
      </c>
      <c r="BZ82" s="458">
        <v>154878</v>
      </c>
      <c r="CA82" s="458">
        <v>79644</v>
      </c>
      <c r="CB82" s="458">
        <v>590341</v>
      </c>
      <c r="CC82" s="336">
        <f t="shared" si="10"/>
        <v>55642560.899999991</v>
      </c>
    </row>
    <row r="83" spans="1:81" s="354" customFormat="1" ht="25.5" customHeight="1">
      <c r="A83" s="353" t="s">
        <v>467</v>
      </c>
      <c r="B83" s="330" t="s">
        <v>18</v>
      </c>
      <c r="C83" s="331" t="s">
        <v>19</v>
      </c>
      <c r="D83" s="332">
        <v>42060</v>
      </c>
      <c r="E83" s="331" t="s">
        <v>632</v>
      </c>
      <c r="F83" s="333" t="s">
        <v>633</v>
      </c>
      <c r="G83" s="334" t="s">
        <v>634</v>
      </c>
      <c r="H83" s="453">
        <v>4805586.8</v>
      </c>
      <c r="I83" s="458">
        <v>675183.25</v>
      </c>
      <c r="J83" s="458">
        <v>13659663.41</v>
      </c>
      <c r="K83" s="458">
        <v>479192</v>
      </c>
      <c r="L83" s="458">
        <v>248524</v>
      </c>
      <c r="M83" s="458">
        <v>0</v>
      </c>
      <c r="N83" s="458">
        <v>10847384.5</v>
      </c>
      <c r="O83" s="458">
        <v>1511276.75</v>
      </c>
      <c r="P83" s="458">
        <v>637591</v>
      </c>
      <c r="Q83" s="458">
        <v>2310301</v>
      </c>
      <c r="R83" s="458">
        <v>165157</v>
      </c>
      <c r="S83" s="458">
        <v>2313190</v>
      </c>
      <c r="T83" s="458">
        <v>1517559</v>
      </c>
      <c r="U83" s="458">
        <v>1925107.5</v>
      </c>
      <c r="V83" s="458">
        <v>0</v>
      </c>
      <c r="W83" s="458">
        <v>753279.4</v>
      </c>
      <c r="X83" s="458">
        <v>1004178.5</v>
      </c>
      <c r="Y83" s="458">
        <v>124902</v>
      </c>
      <c r="Z83" s="458">
        <v>5255115.42</v>
      </c>
      <c r="AA83" s="458">
        <v>860965</v>
      </c>
      <c r="AB83" s="458">
        <v>251206.75</v>
      </c>
      <c r="AC83" s="458">
        <v>1680873</v>
      </c>
      <c r="AD83" s="458">
        <v>181240</v>
      </c>
      <c r="AE83" s="458">
        <v>267007</v>
      </c>
      <c r="AF83" s="458">
        <v>2647584</v>
      </c>
      <c r="AG83" s="458">
        <v>71997</v>
      </c>
      <c r="AH83" s="458">
        <v>46659</v>
      </c>
      <c r="AI83" s="458">
        <v>4454089.5</v>
      </c>
      <c r="AJ83" s="458">
        <v>213346</v>
      </c>
      <c r="AK83" s="458">
        <v>104514</v>
      </c>
      <c r="AL83" s="458">
        <v>109816</v>
      </c>
      <c r="AM83" s="458">
        <v>29977</v>
      </c>
      <c r="AN83" s="458">
        <v>1009414</v>
      </c>
      <c r="AO83" s="458">
        <v>461641.5</v>
      </c>
      <c r="AP83" s="458">
        <v>145526</v>
      </c>
      <c r="AQ83" s="458">
        <v>307068</v>
      </c>
      <c r="AR83" s="458">
        <v>175788</v>
      </c>
      <c r="AS83" s="458">
        <v>131038.5</v>
      </c>
      <c r="AT83" s="458">
        <v>180019.8</v>
      </c>
      <c r="AU83" s="458">
        <v>5798053.71</v>
      </c>
      <c r="AV83" s="458">
        <v>106070</v>
      </c>
      <c r="AW83" s="458">
        <v>140710</v>
      </c>
      <c r="AX83" s="458">
        <v>0</v>
      </c>
      <c r="AY83" s="458">
        <v>1762810</v>
      </c>
      <c r="AZ83" s="458">
        <v>13840</v>
      </c>
      <c r="BA83" s="458">
        <v>110561</v>
      </c>
      <c r="BB83" s="458">
        <v>4245968</v>
      </c>
      <c r="BC83" s="458">
        <v>310035</v>
      </c>
      <c r="BD83" s="458">
        <v>175522</v>
      </c>
      <c r="BE83" s="458">
        <v>1352038</v>
      </c>
      <c r="BF83" s="458">
        <v>573848</v>
      </c>
      <c r="BG83" s="458">
        <v>35573</v>
      </c>
      <c r="BH83" s="458">
        <v>2008327</v>
      </c>
      <c r="BI83" s="458">
        <v>887563</v>
      </c>
      <c r="BJ83" s="458">
        <v>226244</v>
      </c>
      <c r="BK83" s="458">
        <v>4407</v>
      </c>
      <c r="BL83" s="458">
        <v>0</v>
      </c>
      <c r="BM83" s="458">
        <v>573512.75</v>
      </c>
      <c r="BN83" s="458">
        <v>1581703</v>
      </c>
      <c r="BO83" s="458">
        <v>0</v>
      </c>
      <c r="BP83" s="458">
        <v>11099</v>
      </c>
      <c r="BQ83" s="458">
        <v>5180</v>
      </c>
      <c r="BR83" s="458">
        <v>46603</v>
      </c>
      <c r="BS83" s="458">
        <v>74465</v>
      </c>
      <c r="BT83" s="458">
        <v>5026036</v>
      </c>
      <c r="BU83" s="458">
        <v>107750.5</v>
      </c>
      <c r="BV83" s="458">
        <v>29004</v>
      </c>
      <c r="BW83" s="458">
        <v>439926.75</v>
      </c>
      <c r="BX83" s="458">
        <v>664422.94999999995</v>
      </c>
      <c r="BY83" s="458">
        <v>1230344</v>
      </c>
      <c r="BZ83" s="458">
        <v>154362</v>
      </c>
      <c r="CA83" s="458">
        <v>2231</v>
      </c>
      <c r="CB83" s="458">
        <v>49400</v>
      </c>
      <c r="CC83" s="336">
        <f t="shared" si="10"/>
        <v>89310571.239999995</v>
      </c>
    </row>
    <row r="84" spans="1:81" s="354" customFormat="1" ht="25.5" customHeight="1">
      <c r="A84" s="353" t="s">
        <v>477</v>
      </c>
      <c r="B84" s="330" t="s">
        <v>18</v>
      </c>
      <c r="C84" s="331" t="s">
        <v>19</v>
      </c>
      <c r="D84" s="332">
        <v>44050</v>
      </c>
      <c r="E84" s="356" t="s">
        <v>635</v>
      </c>
      <c r="F84" s="333" t="s">
        <v>636</v>
      </c>
      <c r="G84" s="334" t="s">
        <v>637</v>
      </c>
      <c r="H84" s="453">
        <v>0</v>
      </c>
      <c r="I84" s="453">
        <v>0</v>
      </c>
      <c r="J84" s="453">
        <v>0</v>
      </c>
      <c r="K84" s="453">
        <v>0</v>
      </c>
      <c r="L84" s="453">
        <v>0</v>
      </c>
      <c r="M84" s="453">
        <v>0</v>
      </c>
      <c r="N84" s="453">
        <v>0</v>
      </c>
      <c r="O84" s="453">
        <v>0</v>
      </c>
      <c r="P84" s="453">
        <v>0</v>
      </c>
      <c r="Q84" s="453">
        <v>0</v>
      </c>
      <c r="R84" s="453">
        <v>-2737</v>
      </c>
      <c r="S84" s="453">
        <v>0</v>
      </c>
      <c r="T84" s="453">
        <v>0</v>
      </c>
      <c r="U84" s="453">
        <v>0</v>
      </c>
      <c r="V84" s="453">
        <v>0</v>
      </c>
      <c r="W84" s="453">
        <v>0</v>
      </c>
      <c r="X84" s="453">
        <v>0</v>
      </c>
      <c r="Y84" s="453">
        <v>-150</v>
      </c>
      <c r="Z84" s="453">
        <v>0</v>
      </c>
      <c r="AA84" s="453">
        <v>0</v>
      </c>
      <c r="AB84" s="453">
        <v>0</v>
      </c>
      <c r="AC84" s="453">
        <v>0</v>
      </c>
      <c r="AD84" s="453">
        <v>0</v>
      </c>
      <c r="AE84" s="453">
        <v>0</v>
      </c>
      <c r="AF84" s="453">
        <v>0</v>
      </c>
      <c r="AG84" s="453">
        <v>-316637</v>
      </c>
      <c r="AH84" s="453">
        <v>0</v>
      </c>
      <c r="AI84" s="453">
        <v>-2281867.62</v>
      </c>
      <c r="AJ84" s="453">
        <v>0</v>
      </c>
      <c r="AK84" s="453">
        <v>36874.230000000003</v>
      </c>
      <c r="AL84" s="453">
        <v>-113041.42</v>
      </c>
      <c r="AM84" s="453">
        <v>-6214</v>
      </c>
      <c r="AN84" s="453">
        <v>0</v>
      </c>
      <c r="AO84" s="453">
        <v>-145164.5</v>
      </c>
      <c r="AP84" s="453">
        <v>0</v>
      </c>
      <c r="AQ84" s="453">
        <v>0</v>
      </c>
      <c r="AR84" s="453">
        <v>0</v>
      </c>
      <c r="AS84" s="453">
        <v>-2833.25</v>
      </c>
      <c r="AT84" s="453">
        <v>-123736.5</v>
      </c>
      <c r="AU84" s="453">
        <v>0</v>
      </c>
      <c r="AV84" s="453">
        <v>0</v>
      </c>
      <c r="AW84" s="453">
        <v>0</v>
      </c>
      <c r="AX84" s="453">
        <v>0</v>
      </c>
      <c r="AY84" s="453">
        <v>-2283912.69</v>
      </c>
      <c r="AZ84" s="453">
        <v>0</v>
      </c>
      <c r="BA84" s="453">
        <v>0</v>
      </c>
      <c r="BB84" s="453">
        <v>-127789</v>
      </c>
      <c r="BC84" s="453">
        <v>0</v>
      </c>
      <c r="BD84" s="453">
        <v>-2241.6</v>
      </c>
      <c r="BE84" s="453">
        <v>0</v>
      </c>
      <c r="BF84" s="453">
        <v>0</v>
      </c>
      <c r="BG84" s="453">
        <v>0</v>
      </c>
      <c r="BH84" s="453">
        <v>0</v>
      </c>
      <c r="BI84" s="453">
        <v>-44423</v>
      </c>
      <c r="BJ84" s="453">
        <v>0</v>
      </c>
      <c r="BK84" s="453">
        <v>0</v>
      </c>
      <c r="BL84" s="453">
        <v>0</v>
      </c>
      <c r="BM84" s="453">
        <v>-135183.75</v>
      </c>
      <c r="BN84" s="453">
        <v>-349436</v>
      </c>
      <c r="BO84" s="453">
        <v>-5521</v>
      </c>
      <c r="BP84" s="453">
        <v>0</v>
      </c>
      <c r="BQ84" s="453">
        <v>-72217.820000000007</v>
      </c>
      <c r="BR84" s="453">
        <v>-12970.58</v>
      </c>
      <c r="BS84" s="453">
        <v>0</v>
      </c>
      <c r="BT84" s="453">
        <v>-378334.38</v>
      </c>
      <c r="BU84" s="453">
        <v>0</v>
      </c>
      <c r="BV84" s="453">
        <v>0</v>
      </c>
      <c r="BW84" s="453">
        <v>0</v>
      </c>
      <c r="BX84" s="453">
        <v>0</v>
      </c>
      <c r="BY84" s="453">
        <v>0</v>
      </c>
      <c r="BZ84" s="453">
        <v>0</v>
      </c>
      <c r="CA84" s="453">
        <v>0</v>
      </c>
      <c r="CB84" s="453">
        <v>0</v>
      </c>
      <c r="CC84" s="336">
        <f t="shared" si="10"/>
        <v>-6367536.8799999999</v>
      </c>
    </row>
    <row r="85" spans="1:81" s="354" customFormat="1" ht="25.5" customHeight="1">
      <c r="A85" s="353" t="s">
        <v>477</v>
      </c>
      <c r="B85" s="330" t="s">
        <v>18</v>
      </c>
      <c r="C85" s="331" t="s">
        <v>19</v>
      </c>
      <c r="D85" s="332">
        <v>44050</v>
      </c>
      <c r="E85" s="356" t="s">
        <v>635</v>
      </c>
      <c r="F85" s="333" t="s">
        <v>638</v>
      </c>
      <c r="G85" s="334" t="s">
        <v>639</v>
      </c>
      <c r="H85" s="453">
        <v>0</v>
      </c>
      <c r="I85" s="453">
        <v>0</v>
      </c>
      <c r="J85" s="453">
        <v>0</v>
      </c>
      <c r="K85" s="453">
        <v>0</v>
      </c>
      <c r="L85" s="453">
        <v>0</v>
      </c>
      <c r="M85" s="453">
        <v>0</v>
      </c>
      <c r="N85" s="453">
        <v>0</v>
      </c>
      <c r="O85" s="453">
        <v>0</v>
      </c>
      <c r="P85" s="453">
        <v>0</v>
      </c>
      <c r="Q85" s="453">
        <v>0</v>
      </c>
      <c r="R85" s="453">
        <v>0</v>
      </c>
      <c r="S85" s="453">
        <v>0</v>
      </c>
      <c r="T85" s="453">
        <v>0</v>
      </c>
      <c r="U85" s="453">
        <v>0</v>
      </c>
      <c r="V85" s="453">
        <v>0</v>
      </c>
      <c r="W85" s="453">
        <v>0</v>
      </c>
      <c r="X85" s="453">
        <v>0</v>
      </c>
      <c r="Y85" s="453">
        <v>0</v>
      </c>
      <c r="Z85" s="453">
        <v>0</v>
      </c>
      <c r="AA85" s="453">
        <v>0</v>
      </c>
      <c r="AB85" s="453">
        <v>0</v>
      </c>
      <c r="AC85" s="453">
        <v>0</v>
      </c>
      <c r="AD85" s="453">
        <v>0</v>
      </c>
      <c r="AE85" s="453">
        <v>0</v>
      </c>
      <c r="AF85" s="453">
        <v>0</v>
      </c>
      <c r="AG85" s="453">
        <v>-74192</v>
      </c>
      <c r="AH85" s="453">
        <v>0</v>
      </c>
      <c r="AI85" s="453">
        <v>-11784918.359999999</v>
      </c>
      <c r="AJ85" s="453">
        <v>0</v>
      </c>
      <c r="AK85" s="453">
        <v>0</v>
      </c>
      <c r="AL85" s="453">
        <v>5484.46</v>
      </c>
      <c r="AM85" s="453">
        <v>-3864</v>
      </c>
      <c r="AN85" s="453">
        <v>0</v>
      </c>
      <c r="AO85" s="453">
        <v>-98979.839999999997</v>
      </c>
      <c r="AP85" s="453">
        <v>0</v>
      </c>
      <c r="AQ85" s="453">
        <v>0</v>
      </c>
      <c r="AR85" s="453">
        <v>0</v>
      </c>
      <c r="AS85" s="453">
        <v>0</v>
      </c>
      <c r="AT85" s="453">
        <v>-49259.31</v>
      </c>
      <c r="AU85" s="453">
        <v>0</v>
      </c>
      <c r="AV85" s="453">
        <v>0</v>
      </c>
      <c r="AW85" s="453">
        <v>0</v>
      </c>
      <c r="AX85" s="453">
        <v>0</v>
      </c>
      <c r="AY85" s="453">
        <v>-1737249.97</v>
      </c>
      <c r="AZ85" s="453">
        <v>0</v>
      </c>
      <c r="BA85" s="453">
        <v>0</v>
      </c>
      <c r="BB85" s="453">
        <v>-605304.62</v>
      </c>
      <c r="BC85" s="453">
        <v>0</v>
      </c>
      <c r="BD85" s="453">
        <v>0</v>
      </c>
      <c r="BE85" s="453">
        <v>0</v>
      </c>
      <c r="BF85" s="453">
        <v>0</v>
      </c>
      <c r="BG85" s="453">
        <v>0</v>
      </c>
      <c r="BH85" s="453">
        <v>0</v>
      </c>
      <c r="BI85" s="453">
        <v>0</v>
      </c>
      <c r="BJ85" s="453">
        <v>0</v>
      </c>
      <c r="BK85" s="453">
        <v>0</v>
      </c>
      <c r="BL85" s="453">
        <v>0</v>
      </c>
      <c r="BM85" s="453">
        <v>-571739.75</v>
      </c>
      <c r="BN85" s="453">
        <v>-1581703</v>
      </c>
      <c r="BO85" s="453">
        <v>0</v>
      </c>
      <c r="BP85" s="453">
        <v>0</v>
      </c>
      <c r="BQ85" s="453">
        <v>0</v>
      </c>
      <c r="BR85" s="453">
        <v>-2884</v>
      </c>
      <c r="BS85" s="453">
        <v>0</v>
      </c>
      <c r="BT85" s="453">
        <v>-3073032.14</v>
      </c>
      <c r="BU85" s="453">
        <v>0</v>
      </c>
      <c r="BV85" s="453">
        <v>0</v>
      </c>
      <c r="BW85" s="453">
        <v>0</v>
      </c>
      <c r="BX85" s="453">
        <v>0</v>
      </c>
      <c r="BY85" s="453">
        <v>-3585</v>
      </c>
      <c r="BZ85" s="453">
        <v>0</v>
      </c>
      <c r="CA85" s="453">
        <v>0</v>
      </c>
      <c r="CB85" s="453">
        <v>0</v>
      </c>
      <c r="CC85" s="336">
        <f t="shared" si="10"/>
        <v>-19581227.529999997</v>
      </c>
    </row>
    <row r="86" spans="1:81" s="354" customFormat="1" ht="25.5" customHeight="1">
      <c r="A86" s="353" t="s">
        <v>463</v>
      </c>
      <c r="B86" s="330" t="s">
        <v>18</v>
      </c>
      <c r="C86" s="331" t="s">
        <v>19</v>
      </c>
      <c r="D86" s="332">
        <v>43040</v>
      </c>
      <c r="E86" s="331" t="s">
        <v>640</v>
      </c>
      <c r="F86" s="333" t="s">
        <v>641</v>
      </c>
      <c r="G86" s="334" t="s">
        <v>642</v>
      </c>
      <c r="H86" s="453">
        <v>46683.59</v>
      </c>
      <c r="I86" s="453">
        <v>0</v>
      </c>
      <c r="J86" s="453">
        <v>0</v>
      </c>
      <c r="K86" s="453">
        <v>0</v>
      </c>
      <c r="L86" s="453">
        <v>0</v>
      </c>
      <c r="M86" s="453">
        <v>0</v>
      </c>
      <c r="N86" s="453">
        <v>203056.5</v>
      </c>
      <c r="O86" s="453">
        <v>19796.5</v>
      </c>
      <c r="P86" s="453">
        <v>20371</v>
      </c>
      <c r="Q86" s="453">
        <v>333917.75</v>
      </c>
      <c r="R86" s="453">
        <v>140407</v>
      </c>
      <c r="S86" s="453">
        <v>23836.16</v>
      </c>
      <c r="T86" s="453">
        <v>2149</v>
      </c>
      <c r="U86" s="453">
        <v>0</v>
      </c>
      <c r="V86" s="453">
        <v>0</v>
      </c>
      <c r="W86" s="453">
        <v>21388.2</v>
      </c>
      <c r="X86" s="453">
        <v>0</v>
      </c>
      <c r="Y86" s="453">
        <v>376102</v>
      </c>
      <c r="Z86" s="453">
        <v>60954.15</v>
      </c>
      <c r="AA86" s="453">
        <v>246359.44</v>
      </c>
      <c r="AB86" s="453">
        <v>37592</v>
      </c>
      <c r="AC86" s="453">
        <v>45854</v>
      </c>
      <c r="AD86" s="453">
        <v>0</v>
      </c>
      <c r="AE86" s="453">
        <v>104872</v>
      </c>
      <c r="AF86" s="453">
        <v>0</v>
      </c>
      <c r="AG86" s="453">
        <v>0</v>
      </c>
      <c r="AH86" s="453">
        <v>16603.310000000001</v>
      </c>
      <c r="AI86" s="453">
        <v>172245</v>
      </c>
      <c r="AJ86" s="453">
        <v>0</v>
      </c>
      <c r="AK86" s="453">
        <v>0</v>
      </c>
      <c r="AL86" s="453">
        <v>0</v>
      </c>
      <c r="AM86" s="453">
        <v>188.5</v>
      </c>
      <c r="AN86" s="453">
        <v>0</v>
      </c>
      <c r="AO86" s="453">
        <v>55.5</v>
      </c>
      <c r="AP86" s="453">
        <v>7936.23</v>
      </c>
      <c r="AQ86" s="453">
        <v>1217</v>
      </c>
      <c r="AR86" s="453">
        <v>9434.66</v>
      </c>
      <c r="AS86" s="453">
        <v>0</v>
      </c>
      <c r="AT86" s="453">
        <v>470</v>
      </c>
      <c r="AU86" s="453">
        <v>217971.52</v>
      </c>
      <c r="AV86" s="453">
        <v>245458.56</v>
      </c>
      <c r="AW86" s="453">
        <v>1120</v>
      </c>
      <c r="AX86" s="453">
        <v>3256.5</v>
      </c>
      <c r="AY86" s="453">
        <v>2158.56</v>
      </c>
      <c r="AZ86" s="453">
        <v>0</v>
      </c>
      <c r="BA86" s="453">
        <v>9467.52</v>
      </c>
      <c r="BB86" s="453">
        <v>20674.05</v>
      </c>
      <c r="BC86" s="453">
        <v>0</v>
      </c>
      <c r="BD86" s="453">
        <v>133046</v>
      </c>
      <c r="BE86" s="453">
        <v>0</v>
      </c>
      <c r="BF86" s="453">
        <v>0</v>
      </c>
      <c r="BG86" s="453">
        <v>0</v>
      </c>
      <c r="BH86" s="453">
        <v>0</v>
      </c>
      <c r="BI86" s="453">
        <v>0</v>
      </c>
      <c r="BJ86" s="453">
        <v>23931</v>
      </c>
      <c r="BK86" s="453">
        <v>0</v>
      </c>
      <c r="BL86" s="453">
        <v>0</v>
      </c>
      <c r="BM86" s="453">
        <v>0</v>
      </c>
      <c r="BN86" s="453">
        <v>100163.56</v>
      </c>
      <c r="BO86" s="453">
        <v>0</v>
      </c>
      <c r="BP86" s="453">
        <v>0</v>
      </c>
      <c r="BQ86" s="453">
        <v>0</v>
      </c>
      <c r="BR86" s="453">
        <v>0</v>
      </c>
      <c r="BS86" s="453">
        <v>0</v>
      </c>
      <c r="BT86" s="453">
        <v>587200</v>
      </c>
      <c r="BU86" s="453">
        <v>0</v>
      </c>
      <c r="BV86" s="453">
        <v>0</v>
      </c>
      <c r="BW86" s="453">
        <v>0</v>
      </c>
      <c r="BX86" s="453">
        <v>0</v>
      </c>
      <c r="BY86" s="453">
        <v>0</v>
      </c>
      <c r="BZ86" s="453">
        <v>0</v>
      </c>
      <c r="CA86" s="453">
        <v>0</v>
      </c>
      <c r="CB86" s="453">
        <v>0</v>
      </c>
      <c r="CC86" s="336">
        <f t="shared" si="10"/>
        <v>3235936.76</v>
      </c>
    </row>
    <row r="87" spans="1:81" s="354" customFormat="1" ht="25.5" customHeight="1">
      <c r="A87" s="353" t="s">
        <v>477</v>
      </c>
      <c r="B87" s="330" t="s">
        <v>18</v>
      </c>
      <c r="C87" s="331" t="s">
        <v>19</v>
      </c>
      <c r="D87" s="332">
        <v>44050</v>
      </c>
      <c r="E87" s="356" t="s">
        <v>635</v>
      </c>
      <c r="F87" s="333" t="s">
        <v>643</v>
      </c>
      <c r="G87" s="334" t="s">
        <v>644</v>
      </c>
      <c r="H87" s="453">
        <v>-151310.46</v>
      </c>
      <c r="I87" s="453">
        <v>0</v>
      </c>
      <c r="J87" s="453">
        <v>0</v>
      </c>
      <c r="K87" s="453">
        <v>0</v>
      </c>
      <c r="L87" s="453">
        <v>0</v>
      </c>
      <c r="M87" s="453">
        <v>0</v>
      </c>
      <c r="N87" s="453">
        <v>-3885827.33</v>
      </c>
      <c r="O87" s="453">
        <v>-111844.65</v>
      </c>
      <c r="P87" s="453">
        <v>0</v>
      </c>
      <c r="Q87" s="453">
        <v>-240722.24</v>
      </c>
      <c r="R87" s="453">
        <v>-1773.28</v>
      </c>
      <c r="S87" s="453">
        <v>0</v>
      </c>
      <c r="T87" s="453">
        <v>0</v>
      </c>
      <c r="U87" s="453">
        <v>0</v>
      </c>
      <c r="V87" s="453">
        <v>0</v>
      </c>
      <c r="W87" s="453">
        <v>0</v>
      </c>
      <c r="X87" s="453">
        <v>0</v>
      </c>
      <c r="Y87" s="453">
        <v>0</v>
      </c>
      <c r="Z87" s="453">
        <v>-1001893.32</v>
      </c>
      <c r="AA87" s="453">
        <v>-284180.65999999997</v>
      </c>
      <c r="AB87" s="453">
        <v>-8370.43</v>
      </c>
      <c r="AC87" s="453">
        <v>0</v>
      </c>
      <c r="AD87" s="453">
        <v>0</v>
      </c>
      <c r="AE87" s="453">
        <v>0</v>
      </c>
      <c r="AF87" s="453">
        <v>0</v>
      </c>
      <c r="AG87" s="453">
        <v>0</v>
      </c>
      <c r="AH87" s="453">
        <v>0</v>
      </c>
      <c r="AI87" s="453">
        <v>-3596416.07</v>
      </c>
      <c r="AJ87" s="453">
        <v>-31200.97</v>
      </c>
      <c r="AK87" s="453">
        <v>0</v>
      </c>
      <c r="AL87" s="453">
        <v>-16107.06</v>
      </c>
      <c r="AM87" s="453">
        <v>0</v>
      </c>
      <c r="AN87" s="453">
        <v>0</v>
      </c>
      <c r="AO87" s="453">
        <v>-33058.93</v>
      </c>
      <c r="AP87" s="453">
        <v>-67124.929999999993</v>
      </c>
      <c r="AQ87" s="453">
        <v>-74511.990000000005</v>
      </c>
      <c r="AR87" s="453">
        <v>-3512.51</v>
      </c>
      <c r="AS87" s="453">
        <v>-12394.35</v>
      </c>
      <c r="AT87" s="453">
        <v>-14544.47</v>
      </c>
      <c r="AU87" s="453">
        <v>-533995.36</v>
      </c>
      <c r="AV87" s="453">
        <v>0</v>
      </c>
      <c r="AW87" s="453">
        <v>-3606.8</v>
      </c>
      <c r="AX87" s="453">
        <v>0</v>
      </c>
      <c r="AY87" s="453">
        <v>-2949.28</v>
      </c>
      <c r="AZ87" s="453">
        <v>0</v>
      </c>
      <c r="BA87" s="453">
        <v>0</v>
      </c>
      <c r="BB87" s="453">
        <v>-19998.48</v>
      </c>
      <c r="BC87" s="453">
        <v>0</v>
      </c>
      <c r="BD87" s="453">
        <v>-11830.65</v>
      </c>
      <c r="BE87" s="453">
        <v>0</v>
      </c>
      <c r="BF87" s="453">
        <v>-6859.06</v>
      </c>
      <c r="BG87" s="453">
        <v>0</v>
      </c>
      <c r="BH87" s="453">
        <v>0</v>
      </c>
      <c r="BI87" s="453">
        <v>0</v>
      </c>
      <c r="BJ87" s="453">
        <v>11805.97</v>
      </c>
      <c r="BK87" s="453">
        <v>0</v>
      </c>
      <c r="BL87" s="453">
        <v>0</v>
      </c>
      <c r="BM87" s="453">
        <v>-21248.98</v>
      </c>
      <c r="BN87" s="453">
        <v>0</v>
      </c>
      <c r="BO87" s="453">
        <v>0</v>
      </c>
      <c r="BP87" s="453">
        <v>0</v>
      </c>
      <c r="BQ87" s="453">
        <v>0</v>
      </c>
      <c r="BR87" s="453">
        <v>0</v>
      </c>
      <c r="BS87" s="453">
        <v>0</v>
      </c>
      <c r="BT87" s="453">
        <v>-1136090.1000000001</v>
      </c>
      <c r="BU87" s="453">
        <v>0</v>
      </c>
      <c r="BV87" s="453">
        <v>0</v>
      </c>
      <c r="BW87" s="453">
        <v>-13662.3</v>
      </c>
      <c r="BX87" s="453">
        <v>0</v>
      </c>
      <c r="BY87" s="453">
        <v>0</v>
      </c>
      <c r="BZ87" s="453">
        <v>0</v>
      </c>
      <c r="CA87" s="453">
        <v>0</v>
      </c>
      <c r="CB87" s="453">
        <v>0</v>
      </c>
      <c r="CC87" s="336">
        <f t="shared" si="10"/>
        <v>-11273228.690000001</v>
      </c>
    </row>
    <row r="88" spans="1:81" s="354" customFormat="1" ht="25.5" customHeight="1">
      <c r="A88" s="353" t="s">
        <v>477</v>
      </c>
      <c r="B88" s="330" t="s">
        <v>18</v>
      </c>
      <c r="C88" s="331" t="s">
        <v>19</v>
      </c>
      <c r="D88" s="332">
        <v>44050</v>
      </c>
      <c r="E88" s="356" t="s">
        <v>635</v>
      </c>
      <c r="F88" s="333" t="s">
        <v>645</v>
      </c>
      <c r="G88" s="334" t="s">
        <v>646</v>
      </c>
      <c r="H88" s="453">
        <v>0</v>
      </c>
      <c r="I88" s="453">
        <v>0</v>
      </c>
      <c r="J88" s="453">
        <v>0</v>
      </c>
      <c r="K88" s="453">
        <v>0</v>
      </c>
      <c r="L88" s="453">
        <v>0</v>
      </c>
      <c r="M88" s="453">
        <v>0</v>
      </c>
      <c r="N88" s="453">
        <v>1250209.1499999999</v>
      </c>
      <c r="O88" s="453">
        <v>3575.65</v>
      </c>
      <c r="P88" s="453">
        <v>0</v>
      </c>
      <c r="Q88" s="453">
        <v>532013.89</v>
      </c>
      <c r="R88" s="453">
        <v>0</v>
      </c>
      <c r="S88" s="453">
        <v>0</v>
      </c>
      <c r="T88" s="453">
        <v>0</v>
      </c>
      <c r="U88" s="453">
        <v>0</v>
      </c>
      <c r="V88" s="453">
        <v>0</v>
      </c>
      <c r="W88" s="453">
        <v>0</v>
      </c>
      <c r="X88" s="453">
        <v>0</v>
      </c>
      <c r="Y88" s="453">
        <v>0</v>
      </c>
      <c r="Z88" s="453">
        <v>0</v>
      </c>
      <c r="AA88" s="453">
        <v>156766.18</v>
      </c>
      <c r="AB88" s="453">
        <v>0</v>
      </c>
      <c r="AC88" s="453">
        <v>0</v>
      </c>
      <c r="AD88" s="453">
        <v>206127.4</v>
      </c>
      <c r="AE88" s="453">
        <v>0</v>
      </c>
      <c r="AF88" s="453">
        <v>0</v>
      </c>
      <c r="AG88" s="453">
        <v>0</v>
      </c>
      <c r="AH88" s="453">
        <v>0</v>
      </c>
      <c r="AI88" s="453">
        <v>1650111.65</v>
      </c>
      <c r="AJ88" s="453">
        <v>1286.0899999999999</v>
      </c>
      <c r="AK88" s="453">
        <v>18547.39</v>
      </c>
      <c r="AL88" s="453">
        <v>463992.36</v>
      </c>
      <c r="AM88" s="453">
        <v>5275.49</v>
      </c>
      <c r="AN88" s="453">
        <v>0</v>
      </c>
      <c r="AO88" s="453">
        <v>3453.02</v>
      </c>
      <c r="AP88" s="453">
        <v>26965.73</v>
      </c>
      <c r="AQ88" s="453">
        <v>41226.92</v>
      </c>
      <c r="AR88" s="453">
        <v>54528.02</v>
      </c>
      <c r="AS88" s="453">
        <v>478.04</v>
      </c>
      <c r="AT88" s="453">
        <v>4194.82</v>
      </c>
      <c r="AU88" s="453">
        <v>0</v>
      </c>
      <c r="AV88" s="453">
        <v>0</v>
      </c>
      <c r="AW88" s="453">
        <v>520773.93</v>
      </c>
      <c r="AX88" s="453">
        <v>186728.64</v>
      </c>
      <c r="AY88" s="453">
        <v>106731.85</v>
      </c>
      <c r="AZ88" s="453">
        <v>4163</v>
      </c>
      <c r="BA88" s="453">
        <v>5958.8</v>
      </c>
      <c r="BB88" s="453">
        <v>0</v>
      </c>
      <c r="BC88" s="453">
        <v>0</v>
      </c>
      <c r="BD88" s="453">
        <v>2016.2</v>
      </c>
      <c r="BE88" s="453">
        <v>0</v>
      </c>
      <c r="BF88" s="453">
        <v>0</v>
      </c>
      <c r="BG88" s="453">
        <v>538.39</v>
      </c>
      <c r="BH88" s="453">
        <v>0</v>
      </c>
      <c r="BI88" s="453">
        <v>4605</v>
      </c>
      <c r="BJ88" s="453">
        <v>13597.5</v>
      </c>
      <c r="BK88" s="453">
        <v>0</v>
      </c>
      <c r="BL88" s="453">
        <v>0</v>
      </c>
      <c r="BM88" s="453">
        <v>56.32</v>
      </c>
      <c r="BN88" s="453">
        <v>0</v>
      </c>
      <c r="BO88" s="453">
        <v>0</v>
      </c>
      <c r="BP88" s="453">
        <v>0</v>
      </c>
      <c r="BQ88" s="453">
        <v>0</v>
      </c>
      <c r="BR88" s="453">
        <v>0</v>
      </c>
      <c r="BS88" s="453">
        <v>0</v>
      </c>
      <c r="BT88" s="453">
        <v>10284.6</v>
      </c>
      <c r="BU88" s="453">
        <v>0</v>
      </c>
      <c r="BV88" s="453">
        <v>0</v>
      </c>
      <c r="BW88" s="453">
        <v>0</v>
      </c>
      <c r="BX88" s="453">
        <v>0</v>
      </c>
      <c r="BY88" s="453">
        <v>9057.6</v>
      </c>
      <c r="BZ88" s="453">
        <v>0</v>
      </c>
      <c r="CA88" s="453">
        <v>0</v>
      </c>
      <c r="CB88" s="453">
        <v>0</v>
      </c>
      <c r="CC88" s="336">
        <f t="shared" si="10"/>
        <v>5283263.629999998</v>
      </c>
    </row>
    <row r="89" spans="1:81" s="354" customFormat="1" ht="25.5" customHeight="1">
      <c r="A89" s="353" t="s">
        <v>463</v>
      </c>
      <c r="B89" s="330" t="s">
        <v>18</v>
      </c>
      <c r="C89" s="331" t="s">
        <v>19</v>
      </c>
      <c r="D89" s="332"/>
      <c r="E89" s="356"/>
      <c r="F89" s="333" t="s">
        <v>647</v>
      </c>
      <c r="G89" s="334" t="s">
        <v>648</v>
      </c>
      <c r="H89" s="453">
        <v>169352</v>
      </c>
      <c r="I89" s="458">
        <v>0</v>
      </c>
      <c r="J89" s="458">
        <v>0</v>
      </c>
      <c r="K89" s="458">
        <v>0</v>
      </c>
      <c r="L89" s="458">
        <v>0</v>
      </c>
      <c r="M89" s="458">
        <v>0</v>
      </c>
      <c r="N89" s="458">
        <v>2171241</v>
      </c>
      <c r="O89" s="458">
        <v>31845.5</v>
      </c>
      <c r="P89" s="458">
        <v>0</v>
      </c>
      <c r="Q89" s="458">
        <v>60474</v>
      </c>
      <c r="R89" s="458">
        <v>2584</v>
      </c>
      <c r="S89" s="458">
        <v>0</v>
      </c>
      <c r="T89" s="458">
        <v>50708</v>
      </c>
      <c r="U89" s="458">
        <v>3250</v>
      </c>
      <c r="V89" s="458">
        <v>0</v>
      </c>
      <c r="W89" s="458">
        <v>0</v>
      </c>
      <c r="X89" s="458">
        <v>13927</v>
      </c>
      <c r="Y89" s="458">
        <v>4142</v>
      </c>
      <c r="Z89" s="458">
        <v>540630.85</v>
      </c>
      <c r="AA89" s="458">
        <v>52037</v>
      </c>
      <c r="AB89" s="458">
        <v>0</v>
      </c>
      <c r="AC89" s="458">
        <v>290839</v>
      </c>
      <c r="AD89" s="458">
        <v>0</v>
      </c>
      <c r="AE89" s="458">
        <v>880</v>
      </c>
      <c r="AF89" s="458">
        <v>1228.5</v>
      </c>
      <c r="AG89" s="458">
        <v>0</v>
      </c>
      <c r="AH89" s="458">
        <v>0</v>
      </c>
      <c r="AI89" s="458">
        <v>1441418</v>
      </c>
      <c r="AJ89" s="458">
        <v>77</v>
      </c>
      <c r="AK89" s="458">
        <v>0</v>
      </c>
      <c r="AL89" s="458">
        <v>28896</v>
      </c>
      <c r="AM89" s="458">
        <v>18472</v>
      </c>
      <c r="AN89" s="458">
        <v>0</v>
      </c>
      <c r="AO89" s="458">
        <v>489</v>
      </c>
      <c r="AP89" s="458">
        <v>1605</v>
      </c>
      <c r="AQ89" s="458">
        <v>0</v>
      </c>
      <c r="AR89" s="458">
        <v>3688</v>
      </c>
      <c r="AS89" s="458">
        <v>3463.5</v>
      </c>
      <c r="AT89" s="458">
        <v>3663</v>
      </c>
      <c r="AU89" s="458">
        <v>357074</v>
      </c>
      <c r="AV89" s="458">
        <v>34407.760000000002</v>
      </c>
      <c r="AW89" s="458">
        <v>7672</v>
      </c>
      <c r="AX89" s="458">
        <v>11627</v>
      </c>
      <c r="AY89" s="458">
        <v>15032</v>
      </c>
      <c r="AZ89" s="458">
        <v>1972</v>
      </c>
      <c r="BA89" s="458">
        <v>4674</v>
      </c>
      <c r="BB89" s="458">
        <v>349551.25</v>
      </c>
      <c r="BC89" s="458">
        <v>0</v>
      </c>
      <c r="BD89" s="458">
        <v>0</v>
      </c>
      <c r="BE89" s="458">
        <v>0</v>
      </c>
      <c r="BF89" s="458">
        <v>0</v>
      </c>
      <c r="BG89" s="458">
        <v>0</v>
      </c>
      <c r="BH89" s="458">
        <v>890</v>
      </c>
      <c r="BI89" s="458">
        <v>15803</v>
      </c>
      <c r="BJ89" s="458">
        <v>0</v>
      </c>
      <c r="BK89" s="458">
        <v>0</v>
      </c>
      <c r="BL89" s="458">
        <v>0</v>
      </c>
      <c r="BM89" s="458">
        <v>161561.25</v>
      </c>
      <c r="BN89" s="458">
        <v>1913.94</v>
      </c>
      <c r="BO89" s="458">
        <v>0</v>
      </c>
      <c r="BP89" s="458">
        <v>0</v>
      </c>
      <c r="BQ89" s="458">
        <v>0</v>
      </c>
      <c r="BR89" s="458">
        <v>0</v>
      </c>
      <c r="BS89" s="458">
        <v>0</v>
      </c>
      <c r="BT89" s="458">
        <v>137998</v>
      </c>
      <c r="BU89" s="458">
        <v>22163</v>
      </c>
      <c r="BV89" s="458">
        <v>0</v>
      </c>
      <c r="BW89" s="458">
        <v>0</v>
      </c>
      <c r="BX89" s="458">
        <v>0</v>
      </c>
      <c r="BY89" s="458">
        <v>22621</v>
      </c>
      <c r="BZ89" s="458">
        <v>0</v>
      </c>
      <c r="CA89" s="458">
        <v>0</v>
      </c>
      <c r="CB89" s="458">
        <v>100</v>
      </c>
      <c r="CC89" s="336">
        <f t="shared" si="10"/>
        <v>6039970.5499999998</v>
      </c>
    </row>
    <row r="90" spans="1:81" s="354" customFormat="1" ht="25.5" customHeight="1">
      <c r="A90" s="353" t="s">
        <v>467</v>
      </c>
      <c r="B90" s="330" t="s">
        <v>18</v>
      </c>
      <c r="C90" s="331" t="s">
        <v>19</v>
      </c>
      <c r="D90" s="332"/>
      <c r="E90" s="356"/>
      <c r="F90" s="333" t="s">
        <v>649</v>
      </c>
      <c r="G90" s="334" t="s">
        <v>650</v>
      </c>
      <c r="H90" s="453">
        <v>1341644.43</v>
      </c>
      <c r="I90" s="458">
        <v>73335</v>
      </c>
      <c r="J90" s="458">
        <v>0</v>
      </c>
      <c r="K90" s="458">
        <v>0</v>
      </c>
      <c r="L90" s="458">
        <v>0</v>
      </c>
      <c r="M90" s="458">
        <v>0</v>
      </c>
      <c r="N90" s="458">
        <v>9670345.75</v>
      </c>
      <c r="O90" s="458">
        <v>187977.75</v>
      </c>
      <c r="P90" s="458">
        <v>0</v>
      </c>
      <c r="Q90" s="458">
        <v>379136.4</v>
      </c>
      <c r="R90" s="458">
        <v>12812</v>
      </c>
      <c r="S90" s="458">
        <v>0</v>
      </c>
      <c r="T90" s="458">
        <v>641822.19999999995</v>
      </c>
      <c r="U90" s="458">
        <v>168650.6</v>
      </c>
      <c r="V90" s="458">
        <v>0</v>
      </c>
      <c r="W90" s="458">
        <v>0</v>
      </c>
      <c r="X90" s="458">
        <v>14605</v>
      </c>
      <c r="Y90" s="458">
        <v>1784</v>
      </c>
      <c r="Z90" s="458">
        <v>4175905.01</v>
      </c>
      <c r="AA90" s="458">
        <v>515415.8</v>
      </c>
      <c r="AB90" s="458">
        <v>0</v>
      </c>
      <c r="AC90" s="458">
        <v>562436</v>
      </c>
      <c r="AD90" s="458">
        <v>16858</v>
      </c>
      <c r="AE90" s="458">
        <v>0</v>
      </c>
      <c r="AF90" s="458">
        <v>104626</v>
      </c>
      <c r="AG90" s="458">
        <v>0</v>
      </c>
      <c r="AH90" s="458">
        <v>0</v>
      </c>
      <c r="AI90" s="458">
        <v>9005232.9100000001</v>
      </c>
      <c r="AJ90" s="458">
        <v>0</v>
      </c>
      <c r="AK90" s="458">
        <v>0</v>
      </c>
      <c r="AL90" s="458">
        <v>41200</v>
      </c>
      <c r="AM90" s="458">
        <v>136464</v>
      </c>
      <c r="AN90" s="458">
        <v>8736</v>
      </c>
      <c r="AO90" s="458">
        <v>3887</v>
      </c>
      <c r="AP90" s="458">
        <v>5019</v>
      </c>
      <c r="AQ90" s="458">
        <v>0</v>
      </c>
      <c r="AR90" s="458">
        <v>0</v>
      </c>
      <c r="AS90" s="458">
        <v>0</v>
      </c>
      <c r="AT90" s="458">
        <v>8651</v>
      </c>
      <c r="AU90" s="458">
        <v>920666.15</v>
      </c>
      <c r="AV90" s="458">
        <v>11219.96</v>
      </c>
      <c r="AW90" s="458">
        <v>27616</v>
      </c>
      <c r="AX90" s="458">
        <v>0</v>
      </c>
      <c r="AY90" s="458">
        <v>463765</v>
      </c>
      <c r="AZ90" s="458">
        <v>0</v>
      </c>
      <c r="BA90" s="458">
        <v>0</v>
      </c>
      <c r="BB90" s="458">
        <v>3928217.43</v>
      </c>
      <c r="BC90" s="458">
        <v>0</v>
      </c>
      <c r="BD90" s="458">
        <v>0</v>
      </c>
      <c r="BE90" s="458">
        <v>0</v>
      </c>
      <c r="BF90" s="458">
        <v>0</v>
      </c>
      <c r="BG90" s="458">
        <v>0</v>
      </c>
      <c r="BH90" s="458">
        <v>22184</v>
      </c>
      <c r="BI90" s="458">
        <v>340844</v>
      </c>
      <c r="BJ90" s="458">
        <v>0</v>
      </c>
      <c r="BK90" s="458">
        <v>0</v>
      </c>
      <c r="BL90" s="458">
        <v>0</v>
      </c>
      <c r="BM90" s="458">
        <v>527910.40000000002</v>
      </c>
      <c r="BN90" s="458">
        <v>169362.58</v>
      </c>
      <c r="BO90" s="458">
        <v>0</v>
      </c>
      <c r="BP90" s="458">
        <v>0</v>
      </c>
      <c r="BQ90" s="458">
        <v>0</v>
      </c>
      <c r="BR90" s="458">
        <v>0</v>
      </c>
      <c r="BS90" s="458">
        <v>0</v>
      </c>
      <c r="BT90" s="458">
        <v>3810230.8</v>
      </c>
      <c r="BU90" s="458">
        <v>4313</v>
      </c>
      <c r="BV90" s="458">
        <v>0</v>
      </c>
      <c r="BW90" s="458">
        <v>58814.5</v>
      </c>
      <c r="BX90" s="458">
        <v>0</v>
      </c>
      <c r="BY90" s="458">
        <v>38410</v>
      </c>
      <c r="BZ90" s="458">
        <v>0</v>
      </c>
      <c r="CA90" s="458">
        <v>0</v>
      </c>
      <c r="CB90" s="458">
        <v>0</v>
      </c>
      <c r="CC90" s="336">
        <f t="shared" si="10"/>
        <v>37400097.669999994</v>
      </c>
    </row>
    <row r="91" spans="1:81" s="354" customFormat="1" ht="25.5" customHeight="1">
      <c r="A91" s="353" t="s">
        <v>467</v>
      </c>
      <c r="B91" s="330" t="s">
        <v>18</v>
      </c>
      <c r="C91" s="331" t="s">
        <v>19</v>
      </c>
      <c r="D91" s="332"/>
      <c r="E91" s="356"/>
      <c r="F91" s="362" t="s">
        <v>651</v>
      </c>
      <c r="G91" s="363" t="s">
        <v>652</v>
      </c>
      <c r="H91" s="453">
        <v>2395715.06</v>
      </c>
      <c r="I91" s="453">
        <v>0</v>
      </c>
      <c r="J91" s="453">
        <v>511517.15</v>
      </c>
      <c r="K91" s="453">
        <v>0</v>
      </c>
      <c r="L91" s="453">
        <v>0</v>
      </c>
      <c r="M91" s="453">
        <v>0</v>
      </c>
      <c r="N91" s="453">
        <v>6295337.1299999999</v>
      </c>
      <c r="O91" s="453">
        <v>151346.25</v>
      </c>
      <c r="P91" s="453">
        <v>1513901</v>
      </c>
      <c r="Q91" s="453">
        <v>893614</v>
      </c>
      <c r="R91" s="453">
        <v>5197</v>
      </c>
      <c r="S91" s="453">
        <v>0</v>
      </c>
      <c r="T91" s="453">
        <v>354911.68</v>
      </c>
      <c r="U91" s="453">
        <v>5200</v>
      </c>
      <c r="V91" s="453">
        <v>0</v>
      </c>
      <c r="W91" s="453">
        <v>3897587.3</v>
      </c>
      <c r="X91" s="453">
        <v>89832</v>
      </c>
      <c r="Y91" s="453">
        <v>332075</v>
      </c>
      <c r="Z91" s="453">
        <v>4094090.52</v>
      </c>
      <c r="AA91" s="453">
        <v>1018008.62</v>
      </c>
      <c r="AB91" s="453">
        <v>40382.97</v>
      </c>
      <c r="AC91" s="453">
        <v>1553810</v>
      </c>
      <c r="AD91" s="453">
        <v>97479</v>
      </c>
      <c r="AE91" s="453">
        <v>64269.81</v>
      </c>
      <c r="AF91" s="453">
        <v>45992</v>
      </c>
      <c r="AG91" s="453">
        <v>0</v>
      </c>
      <c r="AH91" s="453">
        <v>0</v>
      </c>
      <c r="AI91" s="453">
        <v>8503147.3699999992</v>
      </c>
      <c r="AJ91" s="453">
        <v>0</v>
      </c>
      <c r="AK91" s="453">
        <v>0</v>
      </c>
      <c r="AL91" s="453">
        <v>18465</v>
      </c>
      <c r="AM91" s="453">
        <v>0</v>
      </c>
      <c r="AN91" s="453">
        <v>150606.98000000001</v>
      </c>
      <c r="AO91" s="453">
        <v>0</v>
      </c>
      <c r="AP91" s="453">
        <v>8435</v>
      </c>
      <c r="AQ91" s="453">
        <v>22796</v>
      </c>
      <c r="AR91" s="453">
        <v>12062.38</v>
      </c>
      <c r="AS91" s="453">
        <v>31811</v>
      </c>
      <c r="AT91" s="453">
        <v>50264.480000000003</v>
      </c>
      <c r="AU91" s="453">
        <v>326663.88</v>
      </c>
      <c r="AV91" s="453">
        <v>0</v>
      </c>
      <c r="AW91" s="453">
        <v>0</v>
      </c>
      <c r="AX91" s="453">
        <v>178223</v>
      </c>
      <c r="AY91" s="453">
        <v>0</v>
      </c>
      <c r="AZ91" s="453">
        <v>0</v>
      </c>
      <c r="BA91" s="453">
        <v>58181.61</v>
      </c>
      <c r="BB91" s="453">
        <v>320833.67</v>
      </c>
      <c r="BC91" s="453">
        <v>0</v>
      </c>
      <c r="BD91" s="453">
        <v>52883</v>
      </c>
      <c r="BE91" s="453">
        <v>6225.69</v>
      </c>
      <c r="BF91" s="453">
        <v>63782.6</v>
      </c>
      <c r="BG91" s="453">
        <v>0</v>
      </c>
      <c r="BH91" s="453">
        <v>4110484.64</v>
      </c>
      <c r="BI91" s="453">
        <v>0</v>
      </c>
      <c r="BJ91" s="453">
        <v>127287.03</v>
      </c>
      <c r="BK91" s="453">
        <v>0</v>
      </c>
      <c r="BL91" s="453">
        <v>0</v>
      </c>
      <c r="BM91" s="453">
        <v>0</v>
      </c>
      <c r="BN91" s="453">
        <v>342485.19</v>
      </c>
      <c r="BO91" s="453">
        <v>0</v>
      </c>
      <c r="BP91" s="453">
        <v>0</v>
      </c>
      <c r="BQ91" s="453">
        <v>0</v>
      </c>
      <c r="BR91" s="453">
        <v>0</v>
      </c>
      <c r="BS91" s="453">
        <v>0</v>
      </c>
      <c r="BT91" s="453">
        <v>2883534</v>
      </c>
      <c r="BU91" s="453">
        <v>0</v>
      </c>
      <c r="BV91" s="453">
        <v>0</v>
      </c>
      <c r="BW91" s="453">
        <v>0</v>
      </c>
      <c r="BX91" s="453">
        <v>0</v>
      </c>
      <c r="BY91" s="453">
        <v>0</v>
      </c>
      <c r="BZ91" s="453">
        <v>0</v>
      </c>
      <c r="CA91" s="453">
        <v>0</v>
      </c>
      <c r="CB91" s="453">
        <v>0</v>
      </c>
      <c r="CC91" s="336">
        <f t="shared" si="10"/>
        <v>40628439.009999998</v>
      </c>
    </row>
    <row r="92" spans="1:81" s="354" customFormat="1" ht="25.5" customHeight="1">
      <c r="A92" s="353" t="s">
        <v>477</v>
      </c>
      <c r="B92" s="330" t="s">
        <v>18</v>
      </c>
      <c r="C92" s="331" t="s">
        <v>19</v>
      </c>
      <c r="D92" s="332"/>
      <c r="E92" s="356"/>
      <c r="F92" s="362" t="s">
        <v>653</v>
      </c>
      <c r="G92" s="363" t="s">
        <v>654</v>
      </c>
      <c r="H92" s="453">
        <v>0</v>
      </c>
      <c r="I92" s="453">
        <v>-26408.22</v>
      </c>
      <c r="J92" s="453">
        <v>0</v>
      </c>
      <c r="K92" s="453">
        <v>0</v>
      </c>
      <c r="L92" s="453">
        <v>0</v>
      </c>
      <c r="M92" s="453">
        <v>0</v>
      </c>
      <c r="N92" s="453">
        <v>-100553.5</v>
      </c>
      <c r="O92" s="453">
        <v>-2468.5</v>
      </c>
      <c r="P92" s="453">
        <v>0</v>
      </c>
      <c r="Q92" s="453">
        <v>-17266</v>
      </c>
      <c r="R92" s="453">
        <v>-34960.300000000003</v>
      </c>
      <c r="S92" s="453">
        <v>0</v>
      </c>
      <c r="T92" s="453">
        <v>0</v>
      </c>
      <c r="U92" s="453">
        <v>0</v>
      </c>
      <c r="V92" s="453">
        <v>0</v>
      </c>
      <c r="W92" s="453">
        <v>10918</v>
      </c>
      <c r="X92" s="453">
        <v>0</v>
      </c>
      <c r="Y92" s="453">
        <v>0</v>
      </c>
      <c r="Z92" s="453">
        <v>-182982.25</v>
      </c>
      <c r="AA92" s="453">
        <v>-81440.639999999999</v>
      </c>
      <c r="AB92" s="453">
        <v>0</v>
      </c>
      <c r="AC92" s="453">
        <v>0</v>
      </c>
      <c r="AD92" s="453">
        <v>2026.5</v>
      </c>
      <c r="AE92" s="453">
        <v>0</v>
      </c>
      <c r="AF92" s="453">
        <v>0</v>
      </c>
      <c r="AG92" s="453">
        <v>0</v>
      </c>
      <c r="AH92" s="453">
        <v>0</v>
      </c>
      <c r="AI92" s="453">
        <v>-2100</v>
      </c>
      <c r="AJ92" s="453">
        <v>-34098.26</v>
      </c>
      <c r="AK92" s="453">
        <v>-310</v>
      </c>
      <c r="AL92" s="453">
        <v>-1288</v>
      </c>
      <c r="AM92" s="453">
        <v>0</v>
      </c>
      <c r="AN92" s="453">
        <v>-160401</v>
      </c>
      <c r="AO92" s="453">
        <v>0</v>
      </c>
      <c r="AP92" s="453">
        <v>-28375</v>
      </c>
      <c r="AQ92" s="453">
        <v>-97178.6</v>
      </c>
      <c r="AR92" s="453">
        <v>-71470</v>
      </c>
      <c r="AS92" s="453">
        <v>-37305.5</v>
      </c>
      <c r="AT92" s="453">
        <v>0</v>
      </c>
      <c r="AU92" s="453">
        <v>-171358</v>
      </c>
      <c r="AV92" s="453">
        <v>0</v>
      </c>
      <c r="AW92" s="453">
        <v>-1094</v>
      </c>
      <c r="AX92" s="453">
        <v>-3193.5</v>
      </c>
      <c r="AY92" s="453">
        <v>-4128.8</v>
      </c>
      <c r="AZ92" s="453">
        <v>0</v>
      </c>
      <c r="BA92" s="453">
        <v>-740</v>
      </c>
      <c r="BB92" s="453">
        <v>0</v>
      </c>
      <c r="BC92" s="453">
        <v>0</v>
      </c>
      <c r="BD92" s="453">
        <v>-8669.7199999999993</v>
      </c>
      <c r="BE92" s="453">
        <v>0</v>
      </c>
      <c r="BF92" s="453">
        <v>-10740.86</v>
      </c>
      <c r="BG92" s="453">
        <v>0</v>
      </c>
      <c r="BH92" s="453">
        <v>0</v>
      </c>
      <c r="BI92" s="453">
        <v>0</v>
      </c>
      <c r="BJ92" s="453">
        <v>-3025</v>
      </c>
      <c r="BK92" s="453">
        <v>0</v>
      </c>
      <c r="BL92" s="453">
        <v>0</v>
      </c>
      <c r="BM92" s="453">
        <v>0</v>
      </c>
      <c r="BN92" s="453">
        <v>0</v>
      </c>
      <c r="BO92" s="453">
        <v>0</v>
      </c>
      <c r="BP92" s="453">
        <v>0</v>
      </c>
      <c r="BQ92" s="453">
        <v>47060.75</v>
      </c>
      <c r="BR92" s="453">
        <v>0</v>
      </c>
      <c r="BS92" s="453">
        <v>0</v>
      </c>
      <c r="BT92" s="453">
        <v>-49267</v>
      </c>
      <c r="BU92" s="453">
        <v>0</v>
      </c>
      <c r="BV92" s="453">
        <v>0</v>
      </c>
      <c r="BW92" s="453">
        <v>-14467.3</v>
      </c>
      <c r="BX92" s="453">
        <v>0</v>
      </c>
      <c r="BY92" s="453">
        <v>-6691</v>
      </c>
      <c r="BZ92" s="453">
        <v>0</v>
      </c>
      <c r="CA92" s="453">
        <v>0</v>
      </c>
      <c r="CB92" s="453">
        <v>0</v>
      </c>
      <c r="CC92" s="336">
        <f t="shared" si="10"/>
        <v>-1091975.7000000002</v>
      </c>
    </row>
    <row r="93" spans="1:81" s="354" customFormat="1" ht="25.5" customHeight="1">
      <c r="A93" s="353" t="s">
        <v>463</v>
      </c>
      <c r="B93" s="330" t="s">
        <v>18</v>
      </c>
      <c r="C93" s="331" t="s">
        <v>19</v>
      </c>
      <c r="D93" s="332"/>
      <c r="E93" s="356"/>
      <c r="F93" s="362" t="s">
        <v>655</v>
      </c>
      <c r="G93" s="363" t="s">
        <v>656</v>
      </c>
      <c r="H93" s="453">
        <v>12550540</v>
      </c>
      <c r="I93" s="458">
        <v>6843215.2000000002</v>
      </c>
      <c r="J93" s="458">
        <v>34539800</v>
      </c>
      <c r="K93" s="458">
        <v>2127865</v>
      </c>
      <c r="L93" s="458">
        <v>1537300</v>
      </c>
      <c r="M93" s="458">
        <v>0</v>
      </c>
      <c r="N93" s="458">
        <v>28297900</v>
      </c>
      <c r="O93" s="458">
        <v>16382950</v>
      </c>
      <c r="P93" s="458">
        <v>4195620</v>
      </c>
      <c r="Q93" s="458">
        <v>2755000</v>
      </c>
      <c r="R93" s="458">
        <v>375500</v>
      </c>
      <c r="S93" s="458">
        <v>7242100</v>
      </c>
      <c r="T93" s="458">
        <v>3230000</v>
      </c>
      <c r="U93" s="458">
        <v>5049000</v>
      </c>
      <c r="V93" s="458">
        <v>11000</v>
      </c>
      <c r="W93" s="458">
        <v>1413000</v>
      </c>
      <c r="X93" s="458">
        <v>2457300</v>
      </c>
      <c r="Y93" s="458">
        <v>1714900</v>
      </c>
      <c r="Z93" s="458">
        <v>3420000</v>
      </c>
      <c r="AA93" s="458">
        <v>1621170</v>
      </c>
      <c r="AB93" s="458">
        <v>1858000</v>
      </c>
      <c r="AC93" s="458">
        <v>9265357</v>
      </c>
      <c r="AD93" s="458">
        <v>3125100</v>
      </c>
      <c r="AE93" s="458">
        <v>3513200</v>
      </c>
      <c r="AF93" s="458">
        <v>3267500</v>
      </c>
      <c r="AG93" s="458">
        <v>449500</v>
      </c>
      <c r="AH93" s="458">
        <v>651500</v>
      </c>
      <c r="AI93" s="458">
        <v>1925000</v>
      </c>
      <c r="AJ93" s="458">
        <v>2072490</v>
      </c>
      <c r="AK93" s="458">
        <v>284500</v>
      </c>
      <c r="AL93" s="458">
        <v>1892700</v>
      </c>
      <c r="AM93" s="458">
        <v>637000</v>
      </c>
      <c r="AN93" s="458">
        <v>3913154.43</v>
      </c>
      <c r="AO93" s="458">
        <v>2432500</v>
      </c>
      <c r="AP93" s="458">
        <v>630850</v>
      </c>
      <c r="AQ93" s="458">
        <v>1098900</v>
      </c>
      <c r="AR93" s="458">
        <v>912000</v>
      </c>
      <c r="AS93" s="458">
        <v>496500</v>
      </c>
      <c r="AT93" s="458">
        <v>2965668</v>
      </c>
      <c r="AU93" s="458">
        <v>1724000</v>
      </c>
      <c r="AV93" s="458">
        <v>782500</v>
      </c>
      <c r="AW93" s="458">
        <v>1641000</v>
      </c>
      <c r="AX93" s="458">
        <v>1104590</v>
      </c>
      <c r="AY93" s="458">
        <v>1043500</v>
      </c>
      <c r="AZ93" s="458">
        <v>448400</v>
      </c>
      <c r="BA93" s="458">
        <v>754700</v>
      </c>
      <c r="BB93" s="458">
        <v>672110</v>
      </c>
      <c r="BC93" s="458">
        <v>341500</v>
      </c>
      <c r="BD93" s="458">
        <v>4567655.5999999996</v>
      </c>
      <c r="BE93" s="458">
        <v>0</v>
      </c>
      <c r="BF93" s="458">
        <v>1158983.06</v>
      </c>
      <c r="BG93" s="458">
        <v>2336000</v>
      </c>
      <c r="BH93" s="458">
        <v>0</v>
      </c>
      <c r="BI93" s="458">
        <v>538500</v>
      </c>
      <c r="BJ93" s="458">
        <v>498807</v>
      </c>
      <c r="BK93" s="458">
        <v>0</v>
      </c>
      <c r="BL93" s="458">
        <v>24500</v>
      </c>
      <c r="BM93" s="458">
        <v>0</v>
      </c>
      <c r="BN93" s="458">
        <v>24000</v>
      </c>
      <c r="BO93" s="458">
        <v>325242</v>
      </c>
      <c r="BP93" s="458">
        <v>147668</v>
      </c>
      <c r="BQ93" s="458">
        <v>341500</v>
      </c>
      <c r="BR93" s="458">
        <v>0</v>
      </c>
      <c r="BS93" s="458">
        <v>0</v>
      </c>
      <c r="BT93" s="458">
        <v>1291725</v>
      </c>
      <c r="BU93" s="458">
        <v>354500</v>
      </c>
      <c r="BV93" s="458">
        <v>183000</v>
      </c>
      <c r="BW93" s="458">
        <v>1984605.5</v>
      </c>
      <c r="BX93" s="458">
        <v>1223000</v>
      </c>
      <c r="BY93" s="458">
        <v>3968310</v>
      </c>
      <c r="BZ93" s="458">
        <v>487400</v>
      </c>
      <c r="CA93" s="458">
        <v>274000</v>
      </c>
      <c r="CB93" s="458">
        <v>324000</v>
      </c>
      <c r="CC93" s="336">
        <f t="shared" si="10"/>
        <v>205721275.78999999</v>
      </c>
    </row>
    <row r="94" spans="1:81" s="354" customFormat="1" ht="25.5" customHeight="1">
      <c r="A94" s="353" t="s">
        <v>477</v>
      </c>
      <c r="B94" s="330" t="s">
        <v>18</v>
      </c>
      <c r="C94" s="331" t="s">
        <v>19</v>
      </c>
      <c r="D94" s="332"/>
      <c r="E94" s="356"/>
      <c r="F94" s="362" t="s">
        <v>657</v>
      </c>
      <c r="G94" s="363" t="s">
        <v>658</v>
      </c>
      <c r="H94" s="453">
        <v>0</v>
      </c>
      <c r="I94" s="458">
        <v>0</v>
      </c>
      <c r="J94" s="458">
        <v>0</v>
      </c>
      <c r="K94" s="458">
        <v>0</v>
      </c>
      <c r="L94" s="458">
        <v>0</v>
      </c>
      <c r="M94" s="458">
        <v>0</v>
      </c>
      <c r="N94" s="458">
        <v>0</v>
      </c>
      <c r="O94" s="458">
        <v>0</v>
      </c>
      <c r="P94" s="458">
        <v>0</v>
      </c>
      <c r="Q94" s="458">
        <v>0</v>
      </c>
      <c r="R94" s="458">
        <v>0</v>
      </c>
      <c r="S94" s="458">
        <v>0</v>
      </c>
      <c r="T94" s="458">
        <v>0</v>
      </c>
      <c r="U94" s="458">
        <v>0</v>
      </c>
      <c r="V94" s="458">
        <v>0</v>
      </c>
      <c r="W94" s="458">
        <v>2069805</v>
      </c>
      <c r="X94" s="458">
        <v>0</v>
      </c>
      <c r="Y94" s="458">
        <v>0</v>
      </c>
      <c r="Z94" s="458">
        <v>0</v>
      </c>
      <c r="AA94" s="458">
        <v>945</v>
      </c>
      <c r="AB94" s="458">
        <v>0</v>
      </c>
      <c r="AC94" s="458">
        <v>0</v>
      </c>
      <c r="AD94" s="458">
        <v>0</v>
      </c>
      <c r="AE94" s="458">
        <v>0</v>
      </c>
      <c r="AF94" s="458">
        <v>498931.32</v>
      </c>
      <c r="AG94" s="458">
        <v>0</v>
      </c>
      <c r="AH94" s="458">
        <v>39290</v>
      </c>
      <c r="AI94" s="458">
        <v>0</v>
      </c>
      <c r="AJ94" s="458">
        <v>1893389.65</v>
      </c>
      <c r="AK94" s="458">
        <v>300361.33</v>
      </c>
      <c r="AL94" s="458">
        <v>911164.75</v>
      </c>
      <c r="AM94" s="458">
        <v>569701.56999999995</v>
      </c>
      <c r="AN94" s="458">
        <v>1235511.8400000001</v>
      </c>
      <c r="AO94" s="458">
        <v>1333673.67</v>
      </c>
      <c r="AP94" s="458">
        <v>219487.32</v>
      </c>
      <c r="AQ94" s="458">
        <v>765484.39</v>
      </c>
      <c r="AR94" s="458">
        <v>477928.94</v>
      </c>
      <c r="AS94" s="458">
        <v>364074.81</v>
      </c>
      <c r="AT94" s="458">
        <v>164738.12</v>
      </c>
      <c r="AU94" s="458">
        <v>661470</v>
      </c>
      <c r="AV94" s="458">
        <v>236306.41</v>
      </c>
      <c r="AW94" s="458">
        <v>28000</v>
      </c>
      <c r="AX94" s="458">
        <v>0</v>
      </c>
      <c r="AY94" s="458">
        <v>0</v>
      </c>
      <c r="AZ94" s="458">
        <v>0</v>
      </c>
      <c r="BA94" s="458">
        <v>0</v>
      </c>
      <c r="BB94" s="458">
        <v>0</v>
      </c>
      <c r="BC94" s="458">
        <v>0</v>
      </c>
      <c r="BD94" s="458">
        <v>0</v>
      </c>
      <c r="BE94" s="458">
        <v>0</v>
      </c>
      <c r="BF94" s="458">
        <v>0</v>
      </c>
      <c r="BG94" s="458">
        <v>0</v>
      </c>
      <c r="BH94" s="458">
        <v>0</v>
      </c>
      <c r="BI94" s="458">
        <v>0</v>
      </c>
      <c r="BJ94" s="458">
        <v>0</v>
      </c>
      <c r="BK94" s="458">
        <v>0</v>
      </c>
      <c r="BL94" s="458">
        <v>0</v>
      </c>
      <c r="BM94" s="458">
        <v>1000000</v>
      </c>
      <c r="BN94" s="458">
        <v>0</v>
      </c>
      <c r="BO94" s="458">
        <v>97610.83</v>
      </c>
      <c r="BP94" s="458">
        <v>0</v>
      </c>
      <c r="BQ94" s="458">
        <v>0</v>
      </c>
      <c r="BR94" s="458">
        <v>0</v>
      </c>
      <c r="BS94" s="458">
        <v>375</v>
      </c>
      <c r="BT94" s="458">
        <v>0</v>
      </c>
      <c r="BU94" s="458">
        <v>0</v>
      </c>
      <c r="BV94" s="458">
        <v>0</v>
      </c>
      <c r="BW94" s="458">
        <v>0</v>
      </c>
      <c r="BX94" s="458">
        <v>0</v>
      </c>
      <c r="BY94" s="458">
        <v>0</v>
      </c>
      <c r="BZ94" s="458">
        <v>168005</v>
      </c>
      <c r="CA94" s="458">
        <v>0</v>
      </c>
      <c r="CB94" s="458">
        <v>93314.74</v>
      </c>
      <c r="CC94" s="336">
        <f t="shared" si="10"/>
        <v>13129569.689999999</v>
      </c>
    </row>
    <row r="95" spans="1:81" s="354" customFormat="1" ht="25.5" customHeight="1">
      <c r="A95" s="353" t="s">
        <v>477</v>
      </c>
      <c r="B95" s="330" t="s">
        <v>18</v>
      </c>
      <c r="C95" s="331" t="s">
        <v>19</v>
      </c>
      <c r="D95" s="332"/>
      <c r="E95" s="356"/>
      <c r="F95" s="362" t="s">
        <v>659</v>
      </c>
      <c r="G95" s="363" t="s">
        <v>660</v>
      </c>
      <c r="H95" s="453">
        <v>0</v>
      </c>
      <c r="I95" s="458">
        <v>0</v>
      </c>
      <c r="J95" s="458">
        <v>0</v>
      </c>
      <c r="K95" s="458">
        <v>0</v>
      </c>
      <c r="L95" s="458">
        <v>0</v>
      </c>
      <c r="M95" s="458">
        <v>0</v>
      </c>
      <c r="N95" s="458">
        <v>0</v>
      </c>
      <c r="O95" s="458">
        <v>0</v>
      </c>
      <c r="P95" s="458">
        <v>0</v>
      </c>
      <c r="Q95" s="458">
        <v>0</v>
      </c>
      <c r="R95" s="458">
        <v>0</v>
      </c>
      <c r="S95" s="458">
        <v>0</v>
      </c>
      <c r="T95" s="458">
        <v>0</v>
      </c>
      <c r="U95" s="458">
        <v>0</v>
      </c>
      <c r="V95" s="458">
        <v>0</v>
      </c>
      <c r="W95" s="458">
        <v>0</v>
      </c>
      <c r="X95" s="458">
        <v>0</v>
      </c>
      <c r="Y95" s="458">
        <v>0</v>
      </c>
      <c r="Z95" s="458">
        <v>0</v>
      </c>
      <c r="AA95" s="458">
        <v>0</v>
      </c>
      <c r="AB95" s="458">
        <v>0</v>
      </c>
      <c r="AC95" s="458">
        <v>0</v>
      </c>
      <c r="AD95" s="458">
        <v>0</v>
      </c>
      <c r="AE95" s="458">
        <v>0</v>
      </c>
      <c r="AF95" s="458">
        <v>0</v>
      </c>
      <c r="AG95" s="458">
        <v>0</v>
      </c>
      <c r="AH95" s="458">
        <v>114752.65</v>
      </c>
      <c r="AI95" s="458">
        <v>0</v>
      </c>
      <c r="AJ95" s="458">
        <v>0</v>
      </c>
      <c r="AK95" s="458">
        <v>0</v>
      </c>
      <c r="AL95" s="458">
        <v>0</v>
      </c>
      <c r="AM95" s="458">
        <v>0</v>
      </c>
      <c r="AN95" s="458">
        <v>0</v>
      </c>
      <c r="AO95" s="458">
        <v>0</v>
      </c>
      <c r="AP95" s="458">
        <v>0</v>
      </c>
      <c r="AQ95" s="458">
        <v>0</v>
      </c>
      <c r="AR95" s="458">
        <v>0</v>
      </c>
      <c r="AS95" s="458">
        <v>0</v>
      </c>
      <c r="AT95" s="458">
        <v>0</v>
      </c>
      <c r="AU95" s="458">
        <v>0</v>
      </c>
      <c r="AV95" s="458">
        <v>0</v>
      </c>
      <c r="AW95" s="458">
        <v>0</v>
      </c>
      <c r="AX95" s="458">
        <v>0</v>
      </c>
      <c r="AY95" s="458">
        <v>0</v>
      </c>
      <c r="AZ95" s="458">
        <v>0</v>
      </c>
      <c r="BA95" s="458">
        <v>0</v>
      </c>
      <c r="BB95" s="458">
        <v>0</v>
      </c>
      <c r="BC95" s="458">
        <v>0</v>
      </c>
      <c r="BD95" s="458">
        <v>0</v>
      </c>
      <c r="BE95" s="458">
        <v>0</v>
      </c>
      <c r="BF95" s="458">
        <v>0</v>
      </c>
      <c r="BG95" s="458">
        <v>0</v>
      </c>
      <c r="BH95" s="458">
        <v>0</v>
      </c>
      <c r="BI95" s="458">
        <v>0</v>
      </c>
      <c r="BJ95" s="458">
        <v>0</v>
      </c>
      <c r="BK95" s="458">
        <v>0</v>
      </c>
      <c r="BL95" s="458">
        <v>0</v>
      </c>
      <c r="BM95" s="458">
        <v>0</v>
      </c>
      <c r="BN95" s="458">
        <v>321</v>
      </c>
      <c r="BO95" s="458">
        <v>0</v>
      </c>
      <c r="BP95" s="458">
        <v>150290.63</v>
      </c>
      <c r="BQ95" s="458">
        <v>0</v>
      </c>
      <c r="BR95" s="458">
        <v>0</v>
      </c>
      <c r="BS95" s="458">
        <v>0</v>
      </c>
      <c r="BT95" s="458">
        <v>0</v>
      </c>
      <c r="BU95" s="458">
        <v>0</v>
      </c>
      <c r="BV95" s="458">
        <v>0</v>
      </c>
      <c r="BW95" s="458">
        <v>0</v>
      </c>
      <c r="BX95" s="458">
        <v>0</v>
      </c>
      <c r="BY95" s="458">
        <v>0</v>
      </c>
      <c r="BZ95" s="458">
        <v>0</v>
      </c>
      <c r="CA95" s="458">
        <v>0</v>
      </c>
      <c r="CB95" s="458">
        <v>0</v>
      </c>
      <c r="CC95" s="336">
        <f t="shared" si="10"/>
        <v>265364.28000000003</v>
      </c>
    </row>
    <row r="96" spans="1:81" s="354" customFormat="1" ht="25.5" customHeight="1">
      <c r="A96" s="353" t="s">
        <v>477</v>
      </c>
      <c r="B96" s="330" t="s">
        <v>18</v>
      </c>
      <c r="C96" s="331" t="s">
        <v>19</v>
      </c>
      <c r="D96" s="332"/>
      <c r="E96" s="356"/>
      <c r="F96" s="362" t="s">
        <v>661</v>
      </c>
      <c r="G96" s="363" t="s">
        <v>662</v>
      </c>
      <c r="H96" s="453">
        <v>0</v>
      </c>
      <c r="I96" s="453">
        <v>0</v>
      </c>
      <c r="J96" s="453">
        <v>0</v>
      </c>
      <c r="K96" s="453">
        <v>0</v>
      </c>
      <c r="L96" s="453">
        <v>0</v>
      </c>
      <c r="M96" s="453">
        <v>0</v>
      </c>
      <c r="N96" s="453">
        <v>9220</v>
      </c>
      <c r="O96" s="453">
        <v>0</v>
      </c>
      <c r="P96" s="453">
        <v>0</v>
      </c>
      <c r="Q96" s="453">
        <v>0</v>
      </c>
      <c r="R96" s="453">
        <v>0</v>
      </c>
      <c r="S96" s="453">
        <v>0</v>
      </c>
      <c r="T96" s="453">
        <v>0</v>
      </c>
      <c r="U96" s="453">
        <v>0</v>
      </c>
      <c r="V96" s="453">
        <v>0</v>
      </c>
      <c r="W96" s="453">
        <v>0</v>
      </c>
      <c r="X96" s="453">
        <v>0</v>
      </c>
      <c r="Y96" s="453">
        <v>0</v>
      </c>
      <c r="Z96" s="453">
        <v>14501.5</v>
      </c>
      <c r="AA96" s="453">
        <v>21165.53</v>
      </c>
      <c r="AB96" s="453">
        <v>0</v>
      </c>
      <c r="AC96" s="453">
        <v>0</v>
      </c>
      <c r="AD96" s="453">
        <v>88658.5</v>
      </c>
      <c r="AE96" s="453">
        <v>0</v>
      </c>
      <c r="AF96" s="453">
        <v>0</v>
      </c>
      <c r="AG96" s="453">
        <v>0</v>
      </c>
      <c r="AH96" s="453">
        <v>0</v>
      </c>
      <c r="AI96" s="453">
        <v>0</v>
      </c>
      <c r="AJ96" s="453">
        <v>4191.3999999999996</v>
      </c>
      <c r="AK96" s="453">
        <v>0</v>
      </c>
      <c r="AL96" s="453">
        <v>0</v>
      </c>
      <c r="AM96" s="453">
        <v>1482.2</v>
      </c>
      <c r="AN96" s="453">
        <v>0</v>
      </c>
      <c r="AO96" s="453">
        <v>0</v>
      </c>
      <c r="AP96" s="453">
        <v>0</v>
      </c>
      <c r="AQ96" s="453">
        <v>0</v>
      </c>
      <c r="AR96" s="453">
        <v>0</v>
      </c>
      <c r="AS96" s="453">
        <v>0</v>
      </c>
      <c r="AT96" s="453">
        <v>0</v>
      </c>
      <c r="AU96" s="453">
        <v>0</v>
      </c>
      <c r="AV96" s="453">
        <v>22477.85</v>
      </c>
      <c r="AW96" s="453">
        <v>97153.600000000006</v>
      </c>
      <c r="AX96" s="453">
        <v>27678.85</v>
      </c>
      <c r="AY96" s="453">
        <v>50457.15</v>
      </c>
      <c r="AZ96" s="453">
        <v>2007.7</v>
      </c>
      <c r="BA96" s="453">
        <v>15721.4</v>
      </c>
      <c r="BB96" s="453">
        <v>0</v>
      </c>
      <c r="BC96" s="453">
        <v>0</v>
      </c>
      <c r="BD96" s="453">
        <v>0</v>
      </c>
      <c r="BE96" s="453">
        <v>0</v>
      </c>
      <c r="BF96" s="453">
        <v>0</v>
      </c>
      <c r="BG96" s="453">
        <v>0</v>
      </c>
      <c r="BH96" s="453">
        <v>0</v>
      </c>
      <c r="BI96" s="453">
        <v>0</v>
      </c>
      <c r="BJ96" s="453">
        <v>0</v>
      </c>
      <c r="BK96" s="453">
        <v>0</v>
      </c>
      <c r="BL96" s="453">
        <v>0</v>
      </c>
      <c r="BM96" s="453">
        <v>0</v>
      </c>
      <c r="BN96" s="453">
        <v>0</v>
      </c>
      <c r="BO96" s="453">
        <v>0</v>
      </c>
      <c r="BP96" s="453">
        <v>0</v>
      </c>
      <c r="BQ96" s="453">
        <v>0</v>
      </c>
      <c r="BR96" s="453">
        <v>0</v>
      </c>
      <c r="BS96" s="453">
        <v>0</v>
      </c>
      <c r="BT96" s="453">
        <v>0</v>
      </c>
      <c r="BU96" s="453">
        <v>0</v>
      </c>
      <c r="BV96" s="453">
        <v>0</v>
      </c>
      <c r="BW96" s="453">
        <v>0</v>
      </c>
      <c r="BX96" s="453">
        <v>627150.9</v>
      </c>
      <c r="BY96" s="453">
        <v>8666</v>
      </c>
      <c r="BZ96" s="453">
        <v>0</v>
      </c>
      <c r="CA96" s="453">
        <v>0</v>
      </c>
      <c r="CB96" s="453">
        <v>0</v>
      </c>
      <c r="CC96" s="336">
        <f t="shared" si="10"/>
        <v>990532.58000000007</v>
      </c>
    </row>
    <row r="97" spans="1:81" s="348" customFormat="1" ht="25.5" customHeight="1">
      <c r="A97" s="346"/>
      <c r="B97" s="532" t="s">
        <v>663</v>
      </c>
      <c r="C97" s="533"/>
      <c r="D97" s="533"/>
      <c r="E97" s="533"/>
      <c r="F97" s="533"/>
      <c r="G97" s="534"/>
      <c r="H97" s="347">
        <f>SUM(H81:H96)</f>
        <v>23267510.420000002</v>
      </c>
      <c r="I97" s="347">
        <f t="shared" ref="I97:BT97" si="15">SUM(I81:I96)</f>
        <v>7982056.2300000004</v>
      </c>
      <c r="J97" s="347">
        <f t="shared" si="15"/>
        <v>50213528.560000002</v>
      </c>
      <c r="K97" s="347">
        <f t="shared" si="15"/>
        <v>2907454</v>
      </c>
      <c r="L97" s="347">
        <f t="shared" si="15"/>
        <v>3438499</v>
      </c>
      <c r="M97" s="347">
        <f t="shared" si="15"/>
        <v>0</v>
      </c>
      <c r="N97" s="347">
        <f t="shared" si="15"/>
        <v>57724707.450000003</v>
      </c>
      <c r="O97" s="347">
        <f t="shared" si="15"/>
        <v>19005935.5</v>
      </c>
      <c r="P97" s="347">
        <f t="shared" si="15"/>
        <v>6942862</v>
      </c>
      <c r="Q97" s="347">
        <f t="shared" si="15"/>
        <v>8626913.3000000007</v>
      </c>
      <c r="R97" s="347">
        <f t="shared" si="15"/>
        <v>944935.41999999993</v>
      </c>
      <c r="S97" s="347">
        <f t="shared" si="15"/>
        <v>10251473.16</v>
      </c>
      <c r="T97" s="347">
        <f t="shared" si="15"/>
        <v>6605012.8800000008</v>
      </c>
      <c r="U97" s="347">
        <f t="shared" si="15"/>
        <v>7941309.0999999996</v>
      </c>
      <c r="V97" s="347">
        <f t="shared" si="15"/>
        <v>25837</v>
      </c>
      <c r="W97" s="347">
        <f t="shared" si="15"/>
        <v>8670557.8499999996</v>
      </c>
      <c r="X97" s="347">
        <f t="shared" si="15"/>
        <v>4846167</v>
      </c>
      <c r="Y97" s="347">
        <f t="shared" si="15"/>
        <v>2738899.4699999997</v>
      </c>
      <c r="Z97" s="347">
        <f t="shared" si="15"/>
        <v>18795141.689999998</v>
      </c>
      <c r="AA97" s="347">
        <f t="shared" si="15"/>
        <v>4940187.4799999995</v>
      </c>
      <c r="AB97" s="347">
        <f t="shared" si="15"/>
        <v>2471548.69</v>
      </c>
      <c r="AC97" s="347">
        <f t="shared" si="15"/>
        <v>15048635.810000001</v>
      </c>
      <c r="AD97" s="347">
        <f t="shared" si="15"/>
        <v>4161168.4</v>
      </c>
      <c r="AE97" s="347">
        <f t="shared" si="15"/>
        <v>5056368.67</v>
      </c>
      <c r="AF97" s="347">
        <f t="shared" si="15"/>
        <v>7744739.7200000007</v>
      </c>
      <c r="AG97" s="347">
        <f t="shared" si="15"/>
        <v>499910.47</v>
      </c>
      <c r="AH97" s="347">
        <f t="shared" si="15"/>
        <v>2832803.96</v>
      </c>
      <c r="AI97" s="347">
        <f t="shared" si="15"/>
        <v>13931576.020000001</v>
      </c>
      <c r="AJ97" s="347">
        <f t="shared" si="15"/>
        <v>4479081.4700000007</v>
      </c>
      <c r="AK97" s="347">
        <f t="shared" si="15"/>
        <v>1265286.95</v>
      </c>
      <c r="AL97" s="347">
        <f t="shared" si="15"/>
        <v>3614620.09</v>
      </c>
      <c r="AM97" s="347">
        <f t="shared" si="15"/>
        <v>2306689.7600000002</v>
      </c>
      <c r="AN97" s="347">
        <f t="shared" si="15"/>
        <v>10612150.25</v>
      </c>
      <c r="AO97" s="347">
        <f t="shared" si="15"/>
        <v>4960660.5</v>
      </c>
      <c r="AP97" s="347">
        <f t="shared" si="15"/>
        <v>2135267.35</v>
      </c>
      <c r="AQ97" s="347">
        <f t="shared" si="15"/>
        <v>4531897.1099999994</v>
      </c>
      <c r="AR97" s="347">
        <f t="shared" si="15"/>
        <v>2965245.6599999997</v>
      </c>
      <c r="AS97" s="347">
        <f t="shared" si="15"/>
        <v>1175544.75</v>
      </c>
      <c r="AT97" s="347">
        <f t="shared" si="15"/>
        <v>3767225.64</v>
      </c>
      <c r="AU97" s="347">
        <f t="shared" si="15"/>
        <v>12102428.900000002</v>
      </c>
      <c r="AV97" s="347">
        <f t="shared" si="15"/>
        <v>2300525.54</v>
      </c>
      <c r="AW97" s="347">
        <f t="shared" si="15"/>
        <v>2920121.73</v>
      </c>
      <c r="AX97" s="347">
        <f t="shared" si="15"/>
        <v>2149592.7400000002</v>
      </c>
      <c r="AY97" s="347">
        <f t="shared" si="15"/>
        <v>2699509.2599999993</v>
      </c>
      <c r="AZ97" s="347">
        <f t="shared" si="15"/>
        <v>703647.41999999993</v>
      </c>
      <c r="BA97" s="347">
        <f t="shared" si="15"/>
        <v>1171823.3299999998</v>
      </c>
      <c r="BB97" s="347">
        <f t="shared" si="15"/>
        <v>9723141.2999999989</v>
      </c>
      <c r="BC97" s="347">
        <f t="shared" si="15"/>
        <v>1317874</v>
      </c>
      <c r="BD97" s="347">
        <f t="shared" si="15"/>
        <v>5132373.83</v>
      </c>
      <c r="BE97" s="347">
        <f t="shared" si="15"/>
        <v>1494386.69</v>
      </c>
      <c r="BF97" s="347">
        <f t="shared" si="15"/>
        <v>2164847.7400000002</v>
      </c>
      <c r="BG97" s="347">
        <f t="shared" si="15"/>
        <v>2439663.39</v>
      </c>
      <c r="BH97" s="347">
        <f t="shared" si="15"/>
        <v>6461086.6400000006</v>
      </c>
      <c r="BI97" s="347">
        <f t="shared" si="15"/>
        <v>2227969</v>
      </c>
      <c r="BJ97" s="347">
        <f t="shared" si="15"/>
        <v>1115435.5</v>
      </c>
      <c r="BK97" s="347">
        <f t="shared" si="15"/>
        <v>15013</v>
      </c>
      <c r="BL97" s="347">
        <f t="shared" si="15"/>
        <v>30645</v>
      </c>
      <c r="BM97" s="347">
        <f t="shared" si="15"/>
        <v>2285108.9900000002</v>
      </c>
      <c r="BN97" s="347">
        <f t="shared" si="15"/>
        <v>832789.80000000028</v>
      </c>
      <c r="BO97" s="347">
        <f t="shared" si="15"/>
        <v>429326.83</v>
      </c>
      <c r="BP97" s="347">
        <f t="shared" si="15"/>
        <v>371502.63</v>
      </c>
      <c r="BQ97" s="347">
        <f t="shared" si="15"/>
        <v>395050.93</v>
      </c>
      <c r="BR97" s="347">
        <f t="shared" si="15"/>
        <v>133178.42000000001</v>
      </c>
      <c r="BS97" s="347">
        <f t="shared" si="15"/>
        <v>110708</v>
      </c>
      <c r="BT97" s="347">
        <f t="shared" si="15"/>
        <v>9992574.7799999993</v>
      </c>
      <c r="BU97" s="347">
        <f t="shared" ref="BU97:CB97" si="16">SUM(BU81:BU96)</f>
        <v>673762.5</v>
      </c>
      <c r="BV97" s="347">
        <f t="shared" si="16"/>
        <v>335200</v>
      </c>
      <c r="BW97" s="347">
        <f t="shared" si="16"/>
        <v>2627245.4</v>
      </c>
      <c r="BX97" s="347">
        <f t="shared" si="16"/>
        <v>3091124.76</v>
      </c>
      <c r="BY97" s="347">
        <f t="shared" si="16"/>
        <v>6429032.5999999996</v>
      </c>
      <c r="BZ97" s="347">
        <f t="shared" si="16"/>
        <v>964645</v>
      </c>
      <c r="CA97" s="347">
        <f t="shared" si="16"/>
        <v>355875</v>
      </c>
      <c r="CB97" s="347">
        <f t="shared" si="16"/>
        <v>1057155.74</v>
      </c>
      <c r="CC97" s="347">
        <f>SUM(CC81:CC96)</f>
        <v>425683775.16999996</v>
      </c>
    </row>
    <row r="98" spans="1:81" s="354" customFormat="1" ht="25.5" customHeight="1">
      <c r="A98" s="353" t="s">
        <v>477</v>
      </c>
      <c r="B98" s="330" t="s">
        <v>20</v>
      </c>
      <c r="C98" s="331" t="s">
        <v>21</v>
      </c>
      <c r="D98" s="332">
        <v>43050</v>
      </c>
      <c r="E98" s="331" t="s">
        <v>664</v>
      </c>
      <c r="F98" s="333" t="s">
        <v>665</v>
      </c>
      <c r="G98" s="334" t="s">
        <v>666</v>
      </c>
      <c r="H98" s="453">
        <v>0</v>
      </c>
      <c r="I98" s="458">
        <v>0</v>
      </c>
      <c r="J98" s="458">
        <v>0</v>
      </c>
      <c r="K98" s="458">
        <v>0</v>
      </c>
      <c r="L98" s="458">
        <v>0</v>
      </c>
      <c r="M98" s="458">
        <v>0</v>
      </c>
      <c r="N98" s="458">
        <v>0</v>
      </c>
      <c r="O98" s="458">
        <v>0</v>
      </c>
      <c r="P98" s="458">
        <v>0</v>
      </c>
      <c r="Q98" s="458">
        <v>0</v>
      </c>
      <c r="R98" s="458">
        <v>0</v>
      </c>
      <c r="S98" s="458">
        <v>0</v>
      </c>
      <c r="T98" s="458">
        <v>19456</v>
      </c>
      <c r="U98" s="458">
        <v>0</v>
      </c>
      <c r="V98" s="458">
        <v>0</v>
      </c>
      <c r="W98" s="458">
        <v>0</v>
      </c>
      <c r="X98" s="458">
        <v>0</v>
      </c>
      <c r="Y98" s="458">
        <v>0</v>
      </c>
      <c r="Z98" s="458">
        <v>0</v>
      </c>
      <c r="AA98" s="458">
        <v>0</v>
      </c>
      <c r="AB98" s="458">
        <v>0</v>
      </c>
      <c r="AC98" s="458">
        <v>0</v>
      </c>
      <c r="AD98" s="458">
        <v>0</v>
      </c>
      <c r="AE98" s="458">
        <v>0</v>
      </c>
      <c r="AF98" s="458">
        <v>0</v>
      </c>
      <c r="AG98" s="458">
        <v>0</v>
      </c>
      <c r="AH98" s="458">
        <v>0</v>
      </c>
      <c r="AI98" s="458">
        <v>0</v>
      </c>
      <c r="AJ98" s="458">
        <v>0</v>
      </c>
      <c r="AK98" s="458">
        <v>0</v>
      </c>
      <c r="AL98" s="458">
        <v>0</v>
      </c>
      <c r="AM98" s="458">
        <v>0</v>
      </c>
      <c r="AN98" s="458">
        <v>0</v>
      </c>
      <c r="AO98" s="458">
        <v>0</v>
      </c>
      <c r="AP98" s="458">
        <v>0</v>
      </c>
      <c r="AQ98" s="458">
        <v>0</v>
      </c>
      <c r="AR98" s="458">
        <v>0</v>
      </c>
      <c r="AS98" s="458">
        <v>0</v>
      </c>
      <c r="AT98" s="458">
        <v>0</v>
      </c>
      <c r="AU98" s="458">
        <v>0</v>
      </c>
      <c r="AV98" s="458">
        <v>0</v>
      </c>
      <c r="AW98" s="458">
        <v>0</v>
      </c>
      <c r="AX98" s="458">
        <v>0</v>
      </c>
      <c r="AY98" s="458">
        <v>0</v>
      </c>
      <c r="AZ98" s="458">
        <v>0</v>
      </c>
      <c r="BA98" s="458">
        <v>0</v>
      </c>
      <c r="BB98" s="458">
        <v>0</v>
      </c>
      <c r="BC98" s="458">
        <v>0</v>
      </c>
      <c r="BD98" s="458">
        <v>0</v>
      </c>
      <c r="BE98" s="458">
        <v>0</v>
      </c>
      <c r="BF98" s="458">
        <v>0</v>
      </c>
      <c r="BG98" s="458">
        <v>0</v>
      </c>
      <c r="BH98" s="458">
        <v>0</v>
      </c>
      <c r="BI98" s="458">
        <v>0</v>
      </c>
      <c r="BJ98" s="458">
        <v>0</v>
      </c>
      <c r="BK98" s="458">
        <v>11445</v>
      </c>
      <c r="BL98" s="458">
        <v>0</v>
      </c>
      <c r="BM98" s="458">
        <v>0</v>
      </c>
      <c r="BN98" s="458">
        <v>0</v>
      </c>
      <c r="BO98" s="458">
        <v>3498.08</v>
      </c>
      <c r="BP98" s="458">
        <v>0</v>
      </c>
      <c r="BQ98" s="458">
        <v>0</v>
      </c>
      <c r="BR98" s="458">
        <v>0</v>
      </c>
      <c r="BS98" s="458">
        <v>0</v>
      </c>
      <c r="BT98" s="458">
        <v>0</v>
      </c>
      <c r="BU98" s="458">
        <v>0</v>
      </c>
      <c r="BV98" s="458">
        <v>0</v>
      </c>
      <c r="BW98" s="458">
        <v>166031</v>
      </c>
      <c r="BX98" s="458">
        <v>0</v>
      </c>
      <c r="BY98" s="458">
        <v>0</v>
      </c>
      <c r="BZ98" s="458">
        <v>0</v>
      </c>
      <c r="CA98" s="458">
        <v>0</v>
      </c>
      <c r="CB98" s="458">
        <v>0</v>
      </c>
      <c r="CC98" s="336">
        <f t="shared" si="10"/>
        <v>200430.08000000002</v>
      </c>
    </row>
    <row r="99" spans="1:81" s="354" customFormat="1" ht="25.5" customHeight="1">
      <c r="A99" s="353" t="s">
        <v>477</v>
      </c>
      <c r="B99" s="330" t="s">
        <v>20</v>
      </c>
      <c r="C99" s="331" t="s">
        <v>21</v>
      </c>
      <c r="D99" s="332">
        <v>43050</v>
      </c>
      <c r="E99" s="331" t="s">
        <v>664</v>
      </c>
      <c r="F99" s="333" t="s">
        <v>667</v>
      </c>
      <c r="G99" s="334" t="s">
        <v>668</v>
      </c>
      <c r="H99" s="453">
        <v>0</v>
      </c>
      <c r="I99" s="453">
        <v>0</v>
      </c>
      <c r="J99" s="453">
        <v>0</v>
      </c>
      <c r="K99" s="453">
        <v>0</v>
      </c>
      <c r="L99" s="453">
        <v>0</v>
      </c>
      <c r="M99" s="453">
        <v>0</v>
      </c>
      <c r="N99" s="453">
        <v>0</v>
      </c>
      <c r="O99" s="453">
        <v>0</v>
      </c>
      <c r="P99" s="453">
        <v>0</v>
      </c>
      <c r="Q99" s="453">
        <v>0</v>
      </c>
      <c r="R99" s="453">
        <v>0</v>
      </c>
      <c r="S99" s="453">
        <v>0</v>
      </c>
      <c r="T99" s="453">
        <v>326620</v>
      </c>
      <c r="U99" s="453">
        <v>0</v>
      </c>
      <c r="V99" s="453">
        <v>0</v>
      </c>
      <c r="W99" s="453">
        <v>0</v>
      </c>
      <c r="X99" s="453">
        <v>0</v>
      </c>
      <c r="Y99" s="453">
        <v>0</v>
      </c>
      <c r="Z99" s="453">
        <v>0</v>
      </c>
      <c r="AA99" s="453">
        <v>0</v>
      </c>
      <c r="AB99" s="453">
        <v>0</v>
      </c>
      <c r="AC99" s="453">
        <v>0</v>
      </c>
      <c r="AD99" s="453">
        <v>0</v>
      </c>
      <c r="AE99" s="453">
        <v>0</v>
      </c>
      <c r="AF99" s="453">
        <v>0</v>
      </c>
      <c r="AG99" s="453">
        <v>0</v>
      </c>
      <c r="AH99" s="453">
        <v>0</v>
      </c>
      <c r="AI99" s="453">
        <v>0</v>
      </c>
      <c r="AJ99" s="453">
        <v>0</v>
      </c>
      <c r="AK99" s="453">
        <v>0</v>
      </c>
      <c r="AL99" s="453">
        <v>0</v>
      </c>
      <c r="AM99" s="453">
        <v>0</v>
      </c>
      <c r="AN99" s="453">
        <v>0</v>
      </c>
      <c r="AO99" s="453">
        <v>0</v>
      </c>
      <c r="AP99" s="453">
        <v>0</v>
      </c>
      <c r="AQ99" s="453">
        <v>0</v>
      </c>
      <c r="AR99" s="453">
        <v>0</v>
      </c>
      <c r="AS99" s="453">
        <v>0</v>
      </c>
      <c r="AT99" s="453">
        <v>0</v>
      </c>
      <c r="AU99" s="453">
        <v>0</v>
      </c>
      <c r="AV99" s="453">
        <v>0</v>
      </c>
      <c r="AW99" s="453">
        <v>0</v>
      </c>
      <c r="AX99" s="453">
        <v>0</v>
      </c>
      <c r="AY99" s="453">
        <v>0</v>
      </c>
      <c r="AZ99" s="453">
        <v>0</v>
      </c>
      <c r="BA99" s="453">
        <v>0</v>
      </c>
      <c r="BB99" s="453">
        <v>0</v>
      </c>
      <c r="BC99" s="453">
        <v>0</v>
      </c>
      <c r="BD99" s="453">
        <v>0</v>
      </c>
      <c r="BE99" s="453">
        <v>0</v>
      </c>
      <c r="BF99" s="453">
        <v>0</v>
      </c>
      <c r="BG99" s="453">
        <v>0</v>
      </c>
      <c r="BH99" s="453">
        <v>0</v>
      </c>
      <c r="BI99" s="453">
        <v>0</v>
      </c>
      <c r="BJ99" s="453">
        <v>0</v>
      </c>
      <c r="BK99" s="453">
        <v>0</v>
      </c>
      <c r="BL99" s="453">
        <v>0</v>
      </c>
      <c r="BM99" s="453">
        <v>0</v>
      </c>
      <c r="BN99" s="453">
        <v>0</v>
      </c>
      <c r="BO99" s="453">
        <v>0</v>
      </c>
      <c r="BP99" s="453">
        <v>0</v>
      </c>
      <c r="BQ99" s="453">
        <v>0</v>
      </c>
      <c r="BR99" s="453">
        <v>0</v>
      </c>
      <c r="BS99" s="453">
        <v>0</v>
      </c>
      <c r="BT99" s="453">
        <v>0</v>
      </c>
      <c r="BU99" s="453">
        <v>0</v>
      </c>
      <c r="BV99" s="453">
        <v>0</v>
      </c>
      <c r="BW99" s="453">
        <v>0</v>
      </c>
      <c r="BX99" s="453">
        <v>0</v>
      </c>
      <c r="BY99" s="453">
        <v>0</v>
      </c>
      <c r="BZ99" s="453">
        <v>0</v>
      </c>
      <c r="CA99" s="453">
        <v>0</v>
      </c>
      <c r="CB99" s="453">
        <v>0</v>
      </c>
      <c r="CC99" s="336">
        <f t="shared" si="10"/>
        <v>326620</v>
      </c>
    </row>
    <row r="100" spans="1:81" s="354" customFormat="1" ht="25.5" customHeight="1">
      <c r="A100" s="353" t="s">
        <v>477</v>
      </c>
      <c r="B100" s="330" t="s">
        <v>20</v>
      </c>
      <c r="C100" s="331" t="s">
        <v>21</v>
      </c>
      <c r="D100" s="332">
        <v>43050</v>
      </c>
      <c r="E100" s="331" t="s">
        <v>664</v>
      </c>
      <c r="F100" s="333" t="s">
        <v>669</v>
      </c>
      <c r="G100" s="334" t="s">
        <v>670</v>
      </c>
      <c r="H100" s="453">
        <v>0</v>
      </c>
      <c r="I100" s="453">
        <v>0</v>
      </c>
      <c r="J100" s="453">
        <v>0</v>
      </c>
      <c r="K100" s="453">
        <v>0</v>
      </c>
      <c r="L100" s="453">
        <v>0</v>
      </c>
      <c r="M100" s="453">
        <v>0</v>
      </c>
      <c r="N100" s="453">
        <v>0</v>
      </c>
      <c r="O100" s="453">
        <v>0</v>
      </c>
      <c r="P100" s="453">
        <v>0</v>
      </c>
      <c r="Q100" s="453">
        <v>0</v>
      </c>
      <c r="R100" s="453">
        <v>0</v>
      </c>
      <c r="S100" s="453">
        <v>0</v>
      </c>
      <c r="T100" s="453">
        <v>144318</v>
      </c>
      <c r="U100" s="453">
        <v>0</v>
      </c>
      <c r="V100" s="453">
        <v>0</v>
      </c>
      <c r="W100" s="453">
        <v>0</v>
      </c>
      <c r="X100" s="453">
        <v>0</v>
      </c>
      <c r="Y100" s="453">
        <v>0</v>
      </c>
      <c r="Z100" s="453">
        <v>0</v>
      </c>
      <c r="AA100" s="453">
        <v>0</v>
      </c>
      <c r="AB100" s="453">
        <v>0</v>
      </c>
      <c r="AC100" s="453">
        <v>0</v>
      </c>
      <c r="AD100" s="453">
        <v>0</v>
      </c>
      <c r="AE100" s="453">
        <v>0</v>
      </c>
      <c r="AF100" s="453">
        <v>0</v>
      </c>
      <c r="AG100" s="453">
        <v>0</v>
      </c>
      <c r="AH100" s="453">
        <v>0</v>
      </c>
      <c r="AI100" s="453">
        <v>0</v>
      </c>
      <c r="AJ100" s="453">
        <v>0</v>
      </c>
      <c r="AK100" s="453">
        <v>0</v>
      </c>
      <c r="AL100" s="453">
        <v>0</v>
      </c>
      <c r="AM100" s="453">
        <v>0</v>
      </c>
      <c r="AN100" s="453">
        <v>0</v>
      </c>
      <c r="AO100" s="453">
        <v>0</v>
      </c>
      <c r="AP100" s="453">
        <v>0</v>
      </c>
      <c r="AQ100" s="453">
        <v>0</v>
      </c>
      <c r="AR100" s="453">
        <v>0</v>
      </c>
      <c r="AS100" s="453">
        <v>0</v>
      </c>
      <c r="AT100" s="453">
        <v>1815798.5</v>
      </c>
      <c r="AU100" s="453">
        <v>0</v>
      </c>
      <c r="AV100" s="453">
        <v>0</v>
      </c>
      <c r="AW100" s="453">
        <v>0</v>
      </c>
      <c r="AX100" s="453">
        <v>0</v>
      </c>
      <c r="AY100" s="453">
        <v>0</v>
      </c>
      <c r="AZ100" s="453">
        <v>0</v>
      </c>
      <c r="BA100" s="453">
        <v>0</v>
      </c>
      <c r="BB100" s="453">
        <v>0</v>
      </c>
      <c r="BC100" s="453">
        <v>0</v>
      </c>
      <c r="BD100" s="453">
        <v>0</v>
      </c>
      <c r="BE100" s="453">
        <v>0</v>
      </c>
      <c r="BF100" s="453">
        <v>0</v>
      </c>
      <c r="BG100" s="453">
        <v>0</v>
      </c>
      <c r="BH100" s="453">
        <v>0</v>
      </c>
      <c r="BI100" s="453">
        <v>0</v>
      </c>
      <c r="BJ100" s="453">
        <v>0</v>
      </c>
      <c r="BK100" s="453">
        <v>0</v>
      </c>
      <c r="BL100" s="453">
        <v>0</v>
      </c>
      <c r="BM100" s="453">
        <v>14000</v>
      </c>
      <c r="BN100" s="453">
        <v>0</v>
      </c>
      <c r="BO100" s="453">
        <v>0</v>
      </c>
      <c r="BP100" s="453">
        <v>0</v>
      </c>
      <c r="BQ100" s="453">
        <v>0</v>
      </c>
      <c r="BR100" s="453">
        <v>0</v>
      </c>
      <c r="BS100" s="453">
        <v>0</v>
      </c>
      <c r="BT100" s="453">
        <v>0</v>
      </c>
      <c r="BU100" s="453">
        <v>0</v>
      </c>
      <c r="BV100" s="453">
        <v>0</v>
      </c>
      <c r="BW100" s="453">
        <v>1210272.73</v>
      </c>
      <c r="BX100" s="453">
        <v>0</v>
      </c>
      <c r="BY100" s="453">
        <v>0</v>
      </c>
      <c r="BZ100" s="453">
        <v>0</v>
      </c>
      <c r="CA100" s="453">
        <v>0</v>
      </c>
      <c r="CB100" s="453">
        <v>0</v>
      </c>
      <c r="CC100" s="336">
        <f t="shared" si="10"/>
        <v>3184389.23</v>
      </c>
    </row>
    <row r="101" spans="1:81" s="354" customFormat="1" ht="25.5" customHeight="1">
      <c r="A101" s="353" t="s">
        <v>477</v>
      </c>
      <c r="B101" s="330" t="s">
        <v>20</v>
      </c>
      <c r="C101" s="331" t="s">
        <v>21</v>
      </c>
      <c r="D101" s="332">
        <v>43050</v>
      </c>
      <c r="E101" s="331" t="s">
        <v>664</v>
      </c>
      <c r="F101" s="333" t="s">
        <v>671</v>
      </c>
      <c r="G101" s="334" t="s">
        <v>672</v>
      </c>
      <c r="H101" s="453">
        <v>0</v>
      </c>
      <c r="I101" s="453">
        <v>0</v>
      </c>
      <c r="J101" s="453">
        <v>0</v>
      </c>
      <c r="K101" s="453">
        <v>0</v>
      </c>
      <c r="L101" s="453">
        <v>0</v>
      </c>
      <c r="M101" s="453">
        <v>0</v>
      </c>
      <c r="N101" s="453">
        <v>0</v>
      </c>
      <c r="O101" s="453">
        <v>0</v>
      </c>
      <c r="P101" s="453">
        <v>0</v>
      </c>
      <c r="Q101" s="453">
        <v>0</v>
      </c>
      <c r="R101" s="453">
        <v>0</v>
      </c>
      <c r="S101" s="453">
        <v>0</v>
      </c>
      <c r="T101" s="453">
        <v>10360</v>
      </c>
      <c r="U101" s="453">
        <v>0</v>
      </c>
      <c r="V101" s="453">
        <v>0</v>
      </c>
      <c r="W101" s="453">
        <v>0</v>
      </c>
      <c r="X101" s="453">
        <v>0</v>
      </c>
      <c r="Y101" s="453">
        <v>0</v>
      </c>
      <c r="Z101" s="453">
        <v>0</v>
      </c>
      <c r="AA101" s="453">
        <v>0</v>
      </c>
      <c r="AB101" s="453">
        <v>0</v>
      </c>
      <c r="AC101" s="453">
        <v>0</v>
      </c>
      <c r="AD101" s="453">
        <v>0</v>
      </c>
      <c r="AE101" s="453">
        <v>0</v>
      </c>
      <c r="AF101" s="453">
        <v>0</v>
      </c>
      <c r="AG101" s="453">
        <v>0</v>
      </c>
      <c r="AH101" s="453">
        <v>0</v>
      </c>
      <c r="AI101" s="453">
        <v>0</v>
      </c>
      <c r="AJ101" s="453">
        <v>0</v>
      </c>
      <c r="AK101" s="453">
        <v>0</v>
      </c>
      <c r="AL101" s="453">
        <v>0</v>
      </c>
      <c r="AM101" s="453">
        <v>0</v>
      </c>
      <c r="AN101" s="453">
        <v>0</v>
      </c>
      <c r="AO101" s="453">
        <v>0</v>
      </c>
      <c r="AP101" s="453">
        <v>0</v>
      </c>
      <c r="AQ101" s="453">
        <v>0</v>
      </c>
      <c r="AR101" s="453">
        <v>0</v>
      </c>
      <c r="AS101" s="453">
        <v>0</v>
      </c>
      <c r="AT101" s="453">
        <v>0</v>
      </c>
      <c r="AU101" s="453">
        <v>0</v>
      </c>
      <c r="AV101" s="453">
        <v>0</v>
      </c>
      <c r="AW101" s="453">
        <v>0</v>
      </c>
      <c r="AX101" s="453">
        <v>0</v>
      </c>
      <c r="AY101" s="453">
        <v>0</v>
      </c>
      <c r="AZ101" s="453">
        <v>0</v>
      </c>
      <c r="BA101" s="453">
        <v>0</v>
      </c>
      <c r="BB101" s="453">
        <v>0</v>
      </c>
      <c r="BC101" s="453">
        <v>0</v>
      </c>
      <c r="BD101" s="453">
        <v>0</v>
      </c>
      <c r="BE101" s="453">
        <v>0</v>
      </c>
      <c r="BF101" s="453">
        <v>0</v>
      </c>
      <c r="BG101" s="453">
        <v>0</v>
      </c>
      <c r="BH101" s="453">
        <v>0</v>
      </c>
      <c r="BI101" s="453">
        <v>0</v>
      </c>
      <c r="BJ101" s="453">
        <v>0</v>
      </c>
      <c r="BK101" s="453">
        <v>0</v>
      </c>
      <c r="BL101" s="453">
        <v>0</v>
      </c>
      <c r="BM101" s="453">
        <v>0</v>
      </c>
      <c r="BN101" s="453">
        <v>0</v>
      </c>
      <c r="BO101" s="453">
        <v>0</v>
      </c>
      <c r="BP101" s="453">
        <v>0</v>
      </c>
      <c r="BQ101" s="453">
        <v>0</v>
      </c>
      <c r="BR101" s="453">
        <v>0</v>
      </c>
      <c r="BS101" s="453">
        <v>0</v>
      </c>
      <c r="BT101" s="453">
        <v>0</v>
      </c>
      <c r="BU101" s="453">
        <v>0</v>
      </c>
      <c r="BV101" s="453">
        <v>0</v>
      </c>
      <c r="BW101" s="453">
        <v>0</v>
      </c>
      <c r="BX101" s="453">
        <v>0</v>
      </c>
      <c r="BY101" s="453">
        <v>0</v>
      </c>
      <c r="BZ101" s="453">
        <v>0</v>
      </c>
      <c r="CA101" s="453">
        <v>0</v>
      </c>
      <c r="CB101" s="453">
        <v>0</v>
      </c>
      <c r="CC101" s="336">
        <f t="shared" si="10"/>
        <v>10360</v>
      </c>
    </row>
    <row r="102" spans="1:81" s="354" customFormat="1" ht="25.5" customHeight="1">
      <c r="A102" s="353" t="s">
        <v>477</v>
      </c>
      <c r="B102" s="330" t="s">
        <v>20</v>
      </c>
      <c r="C102" s="331" t="s">
        <v>21</v>
      </c>
      <c r="D102" s="332"/>
      <c r="E102" s="331"/>
      <c r="F102" s="333" t="s">
        <v>673</v>
      </c>
      <c r="G102" s="334" t="s">
        <v>674</v>
      </c>
      <c r="H102" s="453">
        <v>88101335.920000002</v>
      </c>
      <c r="I102" s="453">
        <v>0</v>
      </c>
      <c r="J102" s="453">
        <v>0</v>
      </c>
      <c r="K102" s="453">
        <v>0</v>
      </c>
      <c r="L102" s="453">
        <v>0</v>
      </c>
      <c r="M102" s="453">
        <v>0</v>
      </c>
      <c r="N102" s="453">
        <v>1389800</v>
      </c>
      <c r="O102" s="453">
        <v>0</v>
      </c>
      <c r="P102" s="453">
        <v>0</v>
      </c>
      <c r="Q102" s="453">
        <v>383000</v>
      </c>
      <c r="R102" s="453">
        <v>0</v>
      </c>
      <c r="S102" s="453">
        <v>0</v>
      </c>
      <c r="T102" s="453">
        <v>0</v>
      </c>
      <c r="U102" s="453">
        <v>1827510</v>
      </c>
      <c r="V102" s="453">
        <v>0</v>
      </c>
      <c r="W102" s="453">
        <v>0</v>
      </c>
      <c r="X102" s="453">
        <v>0</v>
      </c>
      <c r="Y102" s="453">
        <v>0</v>
      </c>
      <c r="Z102" s="453">
        <v>1822350</v>
      </c>
      <c r="AA102" s="453">
        <v>7930</v>
      </c>
      <c r="AB102" s="453">
        <v>3390</v>
      </c>
      <c r="AC102" s="453">
        <v>0</v>
      </c>
      <c r="AD102" s="453">
        <v>0</v>
      </c>
      <c r="AE102" s="453">
        <v>0</v>
      </c>
      <c r="AF102" s="453">
        <v>0</v>
      </c>
      <c r="AG102" s="453">
        <v>724500</v>
      </c>
      <c r="AH102" s="453">
        <v>5750</v>
      </c>
      <c r="AI102" s="453">
        <v>0</v>
      </c>
      <c r="AJ102" s="453">
        <v>0</v>
      </c>
      <c r="AK102" s="453">
        <v>4155</v>
      </c>
      <c r="AL102" s="453">
        <v>0</v>
      </c>
      <c r="AM102" s="453">
        <v>0</v>
      </c>
      <c r="AN102" s="453">
        <v>0</v>
      </c>
      <c r="AO102" s="453">
        <v>2649</v>
      </c>
      <c r="AP102" s="453">
        <v>0</v>
      </c>
      <c r="AQ102" s="453">
        <v>0</v>
      </c>
      <c r="AR102" s="453">
        <v>0</v>
      </c>
      <c r="AS102" s="453">
        <v>0</v>
      </c>
      <c r="AT102" s="453">
        <v>0</v>
      </c>
      <c r="AU102" s="453">
        <v>0</v>
      </c>
      <c r="AV102" s="453">
        <v>0</v>
      </c>
      <c r="AW102" s="453">
        <v>0</v>
      </c>
      <c r="AX102" s="453">
        <v>0</v>
      </c>
      <c r="AY102" s="453">
        <v>0</v>
      </c>
      <c r="AZ102" s="453">
        <v>0</v>
      </c>
      <c r="BA102" s="453">
        <v>0</v>
      </c>
      <c r="BB102" s="453">
        <v>857060</v>
      </c>
      <c r="BC102" s="453">
        <v>7550</v>
      </c>
      <c r="BD102" s="453">
        <v>0</v>
      </c>
      <c r="BE102" s="453">
        <v>0</v>
      </c>
      <c r="BF102" s="453">
        <v>0</v>
      </c>
      <c r="BG102" s="453">
        <v>1535</v>
      </c>
      <c r="BH102" s="453">
        <v>0</v>
      </c>
      <c r="BI102" s="453">
        <v>0</v>
      </c>
      <c r="BJ102" s="453">
        <v>10180</v>
      </c>
      <c r="BK102" s="453">
        <v>0</v>
      </c>
      <c r="BL102" s="453">
        <v>0</v>
      </c>
      <c r="BM102" s="453">
        <v>0</v>
      </c>
      <c r="BN102" s="453">
        <v>0</v>
      </c>
      <c r="BO102" s="453">
        <v>0</v>
      </c>
      <c r="BP102" s="453">
        <v>0</v>
      </c>
      <c r="BQ102" s="453">
        <v>0</v>
      </c>
      <c r="BR102" s="453">
        <v>0</v>
      </c>
      <c r="BS102" s="453">
        <v>0</v>
      </c>
      <c r="BT102" s="453">
        <v>14350</v>
      </c>
      <c r="BU102" s="453">
        <v>0</v>
      </c>
      <c r="BV102" s="453">
        <v>0</v>
      </c>
      <c r="BW102" s="453">
        <v>0</v>
      </c>
      <c r="BX102" s="453">
        <v>0</v>
      </c>
      <c r="BY102" s="453">
        <v>4900</v>
      </c>
      <c r="BZ102" s="453">
        <v>0</v>
      </c>
      <c r="CA102" s="453">
        <v>0</v>
      </c>
      <c r="CB102" s="453">
        <v>0</v>
      </c>
      <c r="CC102" s="336">
        <f t="shared" si="10"/>
        <v>95167944.920000002</v>
      </c>
    </row>
    <row r="103" spans="1:81" s="354" customFormat="1" ht="25.5" customHeight="1">
      <c r="A103" s="353" t="s">
        <v>463</v>
      </c>
      <c r="B103" s="330" t="s">
        <v>20</v>
      </c>
      <c r="C103" s="331" t="s">
        <v>21</v>
      </c>
      <c r="D103" s="332">
        <v>43050</v>
      </c>
      <c r="E103" s="331" t="s">
        <v>664</v>
      </c>
      <c r="F103" s="333" t="s">
        <v>675</v>
      </c>
      <c r="G103" s="334" t="s">
        <v>676</v>
      </c>
      <c r="H103" s="453">
        <v>331690</v>
      </c>
      <c r="I103" s="453">
        <v>986270</v>
      </c>
      <c r="J103" s="453">
        <v>255160</v>
      </c>
      <c r="K103" s="453">
        <v>29050</v>
      </c>
      <c r="L103" s="453">
        <v>0</v>
      </c>
      <c r="M103" s="453">
        <v>0</v>
      </c>
      <c r="N103" s="453">
        <v>1776600</v>
      </c>
      <c r="O103" s="453">
        <v>77397.25</v>
      </c>
      <c r="P103" s="453">
        <v>0</v>
      </c>
      <c r="Q103" s="453">
        <v>112500</v>
      </c>
      <c r="R103" s="453">
        <v>0</v>
      </c>
      <c r="S103" s="453">
        <v>205040</v>
      </c>
      <c r="T103" s="453">
        <v>1061930</v>
      </c>
      <c r="U103" s="453">
        <v>1201350.3400000001</v>
      </c>
      <c r="V103" s="453">
        <v>0</v>
      </c>
      <c r="W103" s="453">
        <v>0</v>
      </c>
      <c r="X103" s="453">
        <v>0</v>
      </c>
      <c r="Y103" s="453">
        <v>0</v>
      </c>
      <c r="Z103" s="453">
        <v>765786.5</v>
      </c>
      <c r="AA103" s="453">
        <v>3868515</v>
      </c>
      <c r="AB103" s="453">
        <v>721760</v>
      </c>
      <c r="AC103" s="453">
        <v>89950</v>
      </c>
      <c r="AD103" s="453">
        <v>0</v>
      </c>
      <c r="AE103" s="453">
        <v>541393</v>
      </c>
      <c r="AF103" s="453">
        <v>1407700</v>
      </c>
      <c r="AG103" s="453">
        <v>0</v>
      </c>
      <c r="AH103" s="453">
        <v>379930</v>
      </c>
      <c r="AI103" s="453">
        <v>84730</v>
      </c>
      <c r="AJ103" s="453">
        <v>2802600</v>
      </c>
      <c r="AK103" s="453">
        <v>128950</v>
      </c>
      <c r="AL103" s="453">
        <v>1080</v>
      </c>
      <c r="AM103" s="453">
        <v>212800</v>
      </c>
      <c r="AN103" s="453">
        <v>1321130</v>
      </c>
      <c r="AO103" s="453">
        <v>0</v>
      </c>
      <c r="AP103" s="453">
        <v>273200</v>
      </c>
      <c r="AQ103" s="453">
        <v>1604966.87</v>
      </c>
      <c r="AR103" s="453">
        <v>276800</v>
      </c>
      <c r="AS103" s="453">
        <v>146000</v>
      </c>
      <c r="AT103" s="453">
        <v>480300</v>
      </c>
      <c r="AU103" s="453">
        <v>31050</v>
      </c>
      <c r="AV103" s="453">
        <v>8310</v>
      </c>
      <c r="AW103" s="453">
        <v>167305</v>
      </c>
      <c r="AX103" s="453">
        <v>32850</v>
      </c>
      <c r="AY103" s="453">
        <v>0</v>
      </c>
      <c r="AZ103" s="453">
        <v>0</v>
      </c>
      <c r="BA103" s="453">
        <v>0</v>
      </c>
      <c r="BB103" s="453">
        <v>467890</v>
      </c>
      <c r="BC103" s="453">
        <v>0</v>
      </c>
      <c r="BD103" s="453">
        <v>158450</v>
      </c>
      <c r="BE103" s="453">
        <v>0</v>
      </c>
      <c r="BF103" s="453">
        <v>480690</v>
      </c>
      <c r="BG103" s="453">
        <v>427485</v>
      </c>
      <c r="BH103" s="453">
        <v>217505</v>
      </c>
      <c r="BI103" s="453">
        <v>6028</v>
      </c>
      <c r="BJ103" s="453">
        <v>225225</v>
      </c>
      <c r="BK103" s="453">
        <v>0</v>
      </c>
      <c r="BL103" s="453">
        <v>0</v>
      </c>
      <c r="BM103" s="453">
        <v>1311854</v>
      </c>
      <c r="BN103" s="453">
        <v>603940</v>
      </c>
      <c r="BO103" s="453">
        <v>756017</v>
      </c>
      <c r="BP103" s="453">
        <v>0</v>
      </c>
      <c r="BQ103" s="453">
        <v>0</v>
      </c>
      <c r="BR103" s="453">
        <v>490179</v>
      </c>
      <c r="BS103" s="453">
        <v>3680</v>
      </c>
      <c r="BT103" s="453">
        <v>184651</v>
      </c>
      <c r="BU103" s="453">
        <v>0</v>
      </c>
      <c r="BV103" s="453">
        <v>0</v>
      </c>
      <c r="BW103" s="453">
        <v>0</v>
      </c>
      <c r="BX103" s="453">
        <v>0</v>
      </c>
      <c r="BY103" s="453">
        <v>0</v>
      </c>
      <c r="BZ103" s="453">
        <v>0</v>
      </c>
      <c r="CA103" s="453">
        <v>0</v>
      </c>
      <c r="CB103" s="453">
        <v>0</v>
      </c>
      <c r="CC103" s="336">
        <f t="shared" si="10"/>
        <v>26717687.960000001</v>
      </c>
    </row>
    <row r="104" spans="1:81" s="354" customFormat="1" ht="25.5" customHeight="1">
      <c r="A104" s="353" t="s">
        <v>477</v>
      </c>
      <c r="B104" s="330" t="s">
        <v>20</v>
      </c>
      <c r="C104" s="331" t="s">
        <v>21</v>
      </c>
      <c r="D104" s="332">
        <v>43050</v>
      </c>
      <c r="E104" s="331" t="s">
        <v>664</v>
      </c>
      <c r="F104" s="333" t="s">
        <v>677</v>
      </c>
      <c r="G104" s="334" t="s">
        <v>678</v>
      </c>
      <c r="H104" s="453">
        <v>127464913.47</v>
      </c>
      <c r="I104" s="458">
        <v>0</v>
      </c>
      <c r="J104" s="458">
        <v>290027</v>
      </c>
      <c r="K104" s="458">
        <v>0</v>
      </c>
      <c r="L104" s="458">
        <v>0</v>
      </c>
      <c r="M104" s="458">
        <v>0</v>
      </c>
      <c r="N104" s="458">
        <v>5045460</v>
      </c>
      <c r="O104" s="458">
        <v>0</v>
      </c>
      <c r="P104" s="458">
        <v>0</v>
      </c>
      <c r="Q104" s="458">
        <v>29924000</v>
      </c>
      <c r="R104" s="458">
        <v>25100</v>
      </c>
      <c r="S104" s="458">
        <v>0</v>
      </c>
      <c r="T104" s="458">
        <v>0</v>
      </c>
      <c r="U104" s="458">
        <v>6306762.25</v>
      </c>
      <c r="V104" s="458">
        <v>0</v>
      </c>
      <c r="W104" s="458">
        <v>0</v>
      </c>
      <c r="X104" s="458">
        <v>0</v>
      </c>
      <c r="Y104" s="458">
        <v>0</v>
      </c>
      <c r="Z104" s="458">
        <v>13538850</v>
      </c>
      <c r="AA104" s="458">
        <v>0</v>
      </c>
      <c r="AB104" s="458">
        <v>0</v>
      </c>
      <c r="AC104" s="458">
        <v>0</v>
      </c>
      <c r="AD104" s="458">
        <v>1695</v>
      </c>
      <c r="AE104" s="458">
        <v>0</v>
      </c>
      <c r="AF104" s="458">
        <v>0</v>
      </c>
      <c r="AG104" s="458">
        <v>0</v>
      </c>
      <c r="AH104" s="458">
        <v>98220</v>
      </c>
      <c r="AI104" s="458">
        <v>13616816.699999999</v>
      </c>
      <c r="AJ104" s="458">
        <v>0</v>
      </c>
      <c r="AK104" s="458">
        <v>0</v>
      </c>
      <c r="AL104" s="458">
        <v>2000</v>
      </c>
      <c r="AM104" s="458">
        <v>0</v>
      </c>
      <c r="AN104" s="458">
        <v>0</v>
      </c>
      <c r="AO104" s="458">
        <v>0</v>
      </c>
      <c r="AP104" s="458">
        <v>0</v>
      </c>
      <c r="AQ104" s="458">
        <v>0</v>
      </c>
      <c r="AR104" s="458">
        <v>0</v>
      </c>
      <c r="AS104" s="458">
        <v>0</v>
      </c>
      <c r="AT104" s="458">
        <v>0</v>
      </c>
      <c r="AU104" s="458">
        <v>8474360</v>
      </c>
      <c r="AV104" s="458">
        <v>0</v>
      </c>
      <c r="AW104" s="458">
        <v>0</v>
      </c>
      <c r="AX104" s="458">
        <v>0</v>
      </c>
      <c r="AY104" s="458">
        <v>0</v>
      </c>
      <c r="AZ104" s="458">
        <v>0</v>
      </c>
      <c r="BA104" s="458">
        <v>0</v>
      </c>
      <c r="BB104" s="458">
        <v>5475970</v>
      </c>
      <c r="BC104" s="458">
        <v>53620.5</v>
      </c>
      <c r="BD104" s="458">
        <v>4080</v>
      </c>
      <c r="BE104" s="458">
        <v>0</v>
      </c>
      <c r="BF104" s="458">
        <v>0</v>
      </c>
      <c r="BG104" s="458">
        <v>0</v>
      </c>
      <c r="BH104" s="458">
        <v>0</v>
      </c>
      <c r="BI104" s="458">
        <v>5540</v>
      </c>
      <c r="BJ104" s="458">
        <v>0</v>
      </c>
      <c r="BK104" s="458">
        <v>0</v>
      </c>
      <c r="BL104" s="458">
        <v>0</v>
      </c>
      <c r="BM104" s="458">
        <v>5696110</v>
      </c>
      <c r="BN104" s="458">
        <v>0</v>
      </c>
      <c r="BO104" s="458">
        <v>0</v>
      </c>
      <c r="BP104" s="458">
        <v>0</v>
      </c>
      <c r="BQ104" s="458">
        <v>0</v>
      </c>
      <c r="BR104" s="458">
        <v>0</v>
      </c>
      <c r="BS104" s="458">
        <v>0</v>
      </c>
      <c r="BT104" s="458">
        <v>13917611</v>
      </c>
      <c r="BU104" s="458">
        <v>3800</v>
      </c>
      <c r="BV104" s="458">
        <v>0</v>
      </c>
      <c r="BW104" s="458">
        <v>0</v>
      </c>
      <c r="BX104" s="458">
        <v>0</v>
      </c>
      <c r="BY104" s="458">
        <v>185775</v>
      </c>
      <c r="BZ104" s="458">
        <v>0</v>
      </c>
      <c r="CA104" s="458">
        <v>0</v>
      </c>
      <c r="CB104" s="458">
        <v>1600</v>
      </c>
      <c r="CC104" s="336">
        <f t="shared" si="10"/>
        <v>230132310.91999999</v>
      </c>
    </row>
    <row r="105" spans="1:81" s="354" customFormat="1" ht="25.5" customHeight="1">
      <c r="A105" s="353" t="s">
        <v>477</v>
      </c>
      <c r="B105" s="330" t="s">
        <v>20</v>
      </c>
      <c r="C105" s="331" t="s">
        <v>21</v>
      </c>
      <c r="D105" s="332"/>
      <c r="E105" s="331"/>
      <c r="F105" s="333" t="s">
        <v>679</v>
      </c>
      <c r="G105" s="334" t="s">
        <v>680</v>
      </c>
      <c r="H105" s="453">
        <v>0</v>
      </c>
      <c r="I105" s="458">
        <v>3681070.64</v>
      </c>
      <c r="J105" s="458">
        <v>6178182.9199999999</v>
      </c>
      <c r="K105" s="458">
        <v>0</v>
      </c>
      <c r="L105" s="458">
        <v>382113.9</v>
      </c>
      <c r="M105" s="458">
        <v>0</v>
      </c>
      <c r="N105" s="458">
        <v>0</v>
      </c>
      <c r="O105" s="458">
        <v>11618255.789999999</v>
      </c>
      <c r="P105" s="458">
        <v>2008309.32</v>
      </c>
      <c r="Q105" s="458">
        <v>858064.81</v>
      </c>
      <c r="R105" s="458">
        <v>2684458.51</v>
      </c>
      <c r="S105" s="458">
        <v>1560075.09</v>
      </c>
      <c r="T105" s="458">
        <v>60858.559999999998</v>
      </c>
      <c r="U105" s="458">
        <v>10014920.08</v>
      </c>
      <c r="V105" s="458">
        <v>8690</v>
      </c>
      <c r="W105" s="458">
        <v>69138</v>
      </c>
      <c r="X105" s="458">
        <v>765317.44</v>
      </c>
      <c r="Y105" s="458">
        <v>0</v>
      </c>
      <c r="Z105" s="458">
        <v>91317134.370000005</v>
      </c>
      <c r="AA105" s="458">
        <v>0</v>
      </c>
      <c r="AB105" s="458">
        <v>0</v>
      </c>
      <c r="AC105" s="458">
        <v>8533516.7400000002</v>
      </c>
      <c r="AD105" s="458">
        <v>1985510.67</v>
      </c>
      <c r="AE105" s="458">
        <v>10764</v>
      </c>
      <c r="AF105" s="458">
        <v>809501.53</v>
      </c>
      <c r="AG105" s="458">
        <v>0</v>
      </c>
      <c r="AH105" s="458">
        <v>0</v>
      </c>
      <c r="AI105" s="458">
        <v>0</v>
      </c>
      <c r="AJ105" s="458">
        <v>12947</v>
      </c>
      <c r="AK105" s="458">
        <v>368344.72</v>
      </c>
      <c r="AL105" s="458">
        <v>0</v>
      </c>
      <c r="AM105" s="458">
        <v>724537.95</v>
      </c>
      <c r="AN105" s="458">
        <v>1610332.3</v>
      </c>
      <c r="AO105" s="458">
        <v>0</v>
      </c>
      <c r="AP105" s="458">
        <v>0</v>
      </c>
      <c r="AQ105" s="458">
        <v>10261978.619999999</v>
      </c>
      <c r="AR105" s="458">
        <v>48957.94</v>
      </c>
      <c r="AS105" s="458">
        <v>0</v>
      </c>
      <c r="AT105" s="458">
        <v>188898</v>
      </c>
      <c r="AU105" s="458">
        <v>0</v>
      </c>
      <c r="AV105" s="458">
        <v>0</v>
      </c>
      <c r="AW105" s="458">
        <v>0</v>
      </c>
      <c r="AX105" s="458">
        <v>0</v>
      </c>
      <c r="AY105" s="458">
        <v>0</v>
      </c>
      <c r="AZ105" s="458">
        <v>0</v>
      </c>
      <c r="BA105" s="458">
        <v>0</v>
      </c>
      <c r="BB105" s="458">
        <v>69553765.489999995</v>
      </c>
      <c r="BC105" s="458">
        <v>0</v>
      </c>
      <c r="BD105" s="458">
        <v>0</v>
      </c>
      <c r="BE105" s="458">
        <v>21435631.02</v>
      </c>
      <c r="BF105" s="458">
        <v>0</v>
      </c>
      <c r="BG105" s="458">
        <v>0</v>
      </c>
      <c r="BH105" s="458">
        <v>1100</v>
      </c>
      <c r="BI105" s="458">
        <v>43159.15</v>
      </c>
      <c r="BJ105" s="458">
        <v>0</v>
      </c>
      <c r="BK105" s="458">
        <v>0</v>
      </c>
      <c r="BL105" s="458">
        <v>0</v>
      </c>
      <c r="BM105" s="458">
        <v>237659350.65000001</v>
      </c>
      <c r="BN105" s="458">
        <v>0</v>
      </c>
      <c r="BO105" s="458">
        <v>1151223.68</v>
      </c>
      <c r="BP105" s="458">
        <v>43489.96</v>
      </c>
      <c r="BQ105" s="458">
        <v>0</v>
      </c>
      <c r="BR105" s="458">
        <v>3774016.3</v>
      </c>
      <c r="BS105" s="458">
        <v>0</v>
      </c>
      <c r="BT105" s="458">
        <v>6357932.1399999997</v>
      </c>
      <c r="BU105" s="458">
        <v>198722.51</v>
      </c>
      <c r="BV105" s="458">
        <v>8267831.8700000001</v>
      </c>
      <c r="BW105" s="458">
        <v>0</v>
      </c>
      <c r="BX105" s="458">
        <v>0</v>
      </c>
      <c r="BY105" s="458">
        <v>1131658.8600000001</v>
      </c>
      <c r="BZ105" s="458">
        <v>279897.92</v>
      </c>
      <c r="CA105" s="458">
        <v>5000</v>
      </c>
      <c r="CB105" s="458">
        <v>431004.64</v>
      </c>
      <c r="CC105" s="336">
        <f t="shared" si="10"/>
        <v>506095663.09000003</v>
      </c>
    </row>
    <row r="106" spans="1:81" s="328" customFormat="1" ht="25.5" customHeight="1">
      <c r="A106" s="329" t="s">
        <v>463</v>
      </c>
      <c r="B106" s="330" t="s">
        <v>20</v>
      </c>
      <c r="C106" s="331" t="s">
        <v>21</v>
      </c>
      <c r="D106" s="332"/>
      <c r="E106" s="331"/>
      <c r="F106" s="333" t="s">
        <v>681</v>
      </c>
      <c r="G106" s="334" t="s">
        <v>682</v>
      </c>
      <c r="H106" s="456">
        <v>59215060.409999996</v>
      </c>
      <c r="I106" s="456">
        <v>34182024.75</v>
      </c>
      <c r="J106" s="456">
        <v>28045672.75</v>
      </c>
      <c r="K106" s="457">
        <v>11383677.140000001</v>
      </c>
      <c r="L106" s="456">
        <v>8658208.8800000008</v>
      </c>
      <c r="M106" s="456">
        <v>1289209.3500000001</v>
      </c>
      <c r="N106" s="456">
        <v>122219915.47</v>
      </c>
      <c r="O106" s="456">
        <v>24107305.25</v>
      </c>
      <c r="P106" s="456">
        <v>5750041</v>
      </c>
      <c r="Q106" s="456">
        <v>45410453.5</v>
      </c>
      <c r="R106" s="456">
        <v>4623195</v>
      </c>
      <c r="S106" s="456">
        <v>11951493.6</v>
      </c>
      <c r="T106" s="456">
        <v>30029061.5</v>
      </c>
      <c r="U106" s="456">
        <v>32924918.73</v>
      </c>
      <c r="V106" s="456">
        <v>664258</v>
      </c>
      <c r="W106" s="456">
        <v>9237576.0399999991</v>
      </c>
      <c r="X106" s="456">
        <v>10005169.5</v>
      </c>
      <c r="Y106" s="456">
        <v>4478115.5</v>
      </c>
      <c r="Z106" s="456">
        <v>42768134.909999996</v>
      </c>
      <c r="AA106" s="456">
        <v>25937410</v>
      </c>
      <c r="AB106" s="456">
        <v>4978593.13</v>
      </c>
      <c r="AC106" s="456">
        <v>19722413.140000001</v>
      </c>
      <c r="AD106" s="456">
        <v>4941614</v>
      </c>
      <c r="AE106" s="456">
        <v>7849209.9500000002</v>
      </c>
      <c r="AF106" s="456">
        <v>10102449.199999999</v>
      </c>
      <c r="AG106" s="456">
        <v>1891515</v>
      </c>
      <c r="AH106" s="456">
        <v>6784545</v>
      </c>
      <c r="AI106" s="457">
        <v>66552961.700000003</v>
      </c>
      <c r="AJ106" s="456">
        <v>4379404.96</v>
      </c>
      <c r="AK106" s="456">
        <v>2484808</v>
      </c>
      <c r="AL106" s="456">
        <v>2637500</v>
      </c>
      <c r="AM106" s="456">
        <v>1610491.01</v>
      </c>
      <c r="AN106" s="456">
        <v>3515545</v>
      </c>
      <c r="AO106" s="457">
        <v>4828737</v>
      </c>
      <c r="AP106" s="456">
        <v>3476543</v>
      </c>
      <c r="AQ106" s="456">
        <v>5184944.5</v>
      </c>
      <c r="AR106" s="456">
        <v>1625651.22</v>
      </c>
      <c r="AS106" s="456">
        <v>1904556.5</v>
      </c>
      <c r="AT106" s="456">
        <v>2578158.5</v>
      </c>
      <c r="AU106" s="457">
        <v>18270554.5</v>
      </c>
      <c r="AV106" s="456">
        <v>7047286</v>
      </c>
      <c r="AW106" s="456">
        <v>6681361</v>
      </c>
      <c r="AX106" s="456">
        <v>5160421.75</v>
      </c>
      <c r="AY106" s="457">
        <v>3871806.5</v>
      </c>
      <c r="AZ106" s="457">
        <v>810140.5</v>
      </c>
      <c r="BA106" s="456">
        <v>3188691</v>
      </c>
      <c r="BB106" s="456">
        <v>41973938.479999997</v>
      </c>
      <c r="BC106" s="456">
        <v>2386612.5</v>
      </c>
      <c r="BD106" s="456">
        <v>18147922.25</v>
      </c>
      <c r="BE106" s="456">
        <v>6629912.8799999999</v>
      </c>
      <c r="BF106" s="456">
        <v>19199426</v>
      </c>
      <c r="BG106" s="456">
        <v>8438307</v>
      </c>
      <c r="BH106" s="456">
        <v>15294369</v>
      </c>
      <c r="BI106" s="456">
        <v>8626359.5500000007</v>
      </c>
      <c r="BJ106" s="456">
        <v>5571233</v>
      </c>
      <c r="BK106" s="456">
        <v>1127277.25</v>
      </c>
      <c r="BL106" s="456">
        <v>919356.5</v>
      </c>
      <c r="BM106" s="457">
        <v>39629215.18</v>
      </c>
      <c r="BN106" s="456">
        <v>25458050.760000002</v>
      </c>
      <c r="BO106" s="457">
        <v>3194693</v>
      </c>
      <c r="BP106" s="456">
        <v>2108497</v>
      </c>
      <c r="BQ106" s="456">
        <v>3472281</v>
      </c>
      <c r="BR106" s="456">
        <v>4961367</v>
      </c>
      <c r="BS106" s="456">
        <v>1915543.75</v>
      </c>
      <c r="BT106" s="457">
        <v>21410915.5</v>
      </c>
      <c r="BU106" s="456">
        <v>2406488.62</v>
      </c>
      <c r="BV106" s="456">
        <v>2630913.0499999998</v>
      </c>
      <c r="BW106" s="456">
        <v>4402723.3099999996</v>
      </c>
      <c r="BX106" s="456">
        <v>6907003.8600000003</v>
      </c>
      <c r="BY106" s="456">
        <v>29532452.41</v>
      </c>
      <c r="BZ106" s="456">
        <v>2295095.9500000002</v>
      </c>
      <c r="CA106" s="456">
        <v>2587460.5</v>
      </c>
      <c r="CB106" s="457">
        <v>2124757</v>
      </c>
      <c r="CC106" s="336">
        <f t="shared" si="10"/>
        <v>998312975.6400001</v>
      </c>
    </row>
    <row r="107" spans="1:81" s="354" customFormat="1" ht="25.5" customHeight="1">
      <c r="A107" s="353" t="s">
        <v>467</v>
      </c>
      <c r="B107" s="330" t="s">
        <v>20</v>
      </c>
      <c r="C107" s="331" t="s">
        <v>21</v>
      </c>
      <c r="D107" s="332">
        <v>41070</v>
      </c>
      <c r="E107" s="331" t="s">
        <v>683</v>
      </c>
      <c r="F107" s="333" t="s">
        <v>684</v>
      </c>
      <c r="G107" s="334" t="s">
        <v>685</v>
      </c>
      <c r="H107" s="456">
        <v>96632387.319999993</v>
      </c>
      <c r="I107" s="456">
        <v>18814412</v>
      </c>
      <c r="J107" s="456">
        <v>39603697</v>
      </c>
      <c r="K107" s="456">
        <v>5143985</v>
      </c>
      <c r="L107" s="456">
        <v>240673</v>
      </c>
      <c r="M107" s="456">
        <v>787726.37</v>
      </c>
      <c r="N107" s="456">
        <v>120165557.19</v>
      </c>
      <c r="O107" s="456">
        <v>24329911.5</v>
      </c>
      <c r="P107" s="456">
        <v>1338763</v>
      </c>
      <c r="Q107" s="456">
        <v>44633485.630000003</v>
      </c>
      <c r="R107" s="456">
        <v>1279740</v>
      </c>
      <c r="S107" s="456">
        <v>3163852.65</v>
      </c>
      <c r="T107" s="456">
        <v>35574688</v>
      </c>
      <c r="U107" s="456">
        <v>12411983</v>
      </c>
      <c r="V107" s="456">
        <v>92124</v>
      </c>
      <c r="W107" s="456">
        <v>1268376.82</v>
      </c>
      <c r="X107" s="456">
        <v>2467630</v>
      </c>
      <c r="Y107" s="456">
        <v>459282.75</v>
      </c>
      <c r="Z107" s="456">
        <v>74013730.450000003</v>
      </c>
      <c r="AA107" s="456">
        <v>10436629.189999999</v>
      </c>
      <c r="AB107" s="456">
        <v>1078872.27</v>
      </c>
      <c r="AC107" s="456">
        <v>29387143</v>
      </c>
      <c r="AD107" s="456">
        <v>619394</v>
      </c>
      <c r="AE107" s="456">
        <v>1730047.53</v>
      </c>
      <c r="AF107" s="456">
        <v>2923938</v>
      </c>
      <c r="AG107" s="456">
        <v>342480</v>
      </c>
      <c r="AH107" s="456">
        <v>2136</v>
      </c>
      <c r="AI107" s="456">
        <v>94309319.25</v>
      </c>
      <c r="AJ107" s="456">
        <v>1256574.6000000001</v>
      </c>
      <c r="AK107" s="456">
        <v>716185</v>
      </c>
      <c r="AL107" s="456">
        <v>639563</v>
      </c>
      <c r="AM107" s="456">
        <v>168318</v>
      </c>
      <c r="AN107" s="456">
        <v>3128717</v>
      </c>
      <c r="AO107" s="456">
        <v>1292120</v>
      </c>
      <c r="AP107" s="456">
        <v>937435</v>
      </c>
      <c r="AQ107" s="456">
        <v>5176138</v>
      </c>
      <c r="AR107" s="456">
        <v>673308</v>
      </c>
      <c r="AS107" s="456">
        <v>945462.75</v>
      </c>
      <c r="AT107" s="456">
        <v>827498</v>
      </c>
      <c r="AU107" s="457">
        <v>50956199.82</v>
      </c>
      <c r="AV107" s="456">
        <v>123763</v>
      </c>
      <c r="AW107" s="456">
        <v>183548</v>
      </c>
      <c r="AX107" s="456">
        <v>629778</v>
      </c>
      <c r="AY107" s="456">
        <v>67630</v>
      </c>
      <c r="AZ107" s="456">
        <v>16617</v>
      </c>
      <c r="BA107" s="456">
        <v>901241</v>
      </c>
      <c r="BB107" s="456">
        <v>80405934</v>
      </c>
      <c r="BC107" s="456">
        <v>1090219</v>
      </c>
      <c r="BD107" s="456">
        <v>15336046.5</v>
      </c>
      <c r="BE107" s="456">
        <v>3409836</v>
      </c>
      <c r="BF107" s="456">
        <v>6950623</v>
      </c>
      <c r="BG107" s="456">
        <v>2304230.5</v>
      </c>
      <c r="BH107" s="456">
        <v>16577833</v>
      </c>
      <c r="BI107" s="456">
        <v>9141272.8499999996</v>
      </c>
      <c r="BJ107" s="456">
        <v>2406647.5</v>
      </c>
      <c r="BK107" s="456">
        <v>23182</v>
      </c>
      <c r="BL107" s="456">
        <v>1022739.5</v>
      </c>
      <c r="BM107" s="456">
        <v>69494799.900000006</v>
      </c>
      <c r="BN107" s="456">
        <v>2244819</v>
      </c>
      <c r="BO107" s="456">
        <v>454593</v>
      </c>
      <c r="BP107" s="456">
        <v>706746</v>
      </c>
      <c r="BQ107" s="456">
        <v>0</v>
      </c>
      <c r="BR107" s="456">
        <v>2196395</v>
      </c>
      <c r="BS107" s="456">
        <v>322278</v>
      </c>
      <c r="BT107" s="456">
        <v>39989996</v>
      </c>
      <c r="BU107" s="456">
        <v>1110221.5</v>
      </c>
      <c r="BV107" s="456">
        <v>1000377</v>
      </c>
      <c r="BW107" s="456">
        <v>3022668.02</v>
      </c>
      <c r="BX107" s="456">
        <v>2093049.25</v>
      </c>
      <c r="BY107" s="456">
        <v>47142156.590000004</v>
      </c>
      <c r="BZ107" s="456">
        <v>765101.25</v>
      </c>
      <c r="CA107" s="456">
        <v>708023</v>
      </c>
      <c r="CB107" s="457">
        <v>191753</v>
      </c>
      <c r="CC107" s="336">
        <f t="shared" si="10"/>
        <v>1002003601.4499999</v>
      </c>
    </row>
    <row r="108" spans="1:81" s="354" customFormat="1" ht="25.5" customHeight="1">
      <c r="A108" s="353" t="s">
        <v>463</v>
      </c>
      <c r="B108" s="330" t="s">
        <v>20</v>
      </c>
      <c r="C108" s="331" t="s">
        <v>21</v>
      </c>
      <c r="D108" s="332">
        <v>42070</v>
      </c>
      <c r="E108" s="331" t="s">
        <v>686</v>
      </c>
      <c r="F108" s="333" t="s">
        <v>687</v>
      </c>
      <c r="G108" s="334" t="s">
        <v>688</v>
      </c>
      <c r="H108" s="453">
        <v>424493</v>
      </c>
      <c r="I108" s="458">
        <v>256255</v>
      </c>
      <c r="J108" s="458">
        <v>0</v>
      </c>
      <c r="K108" s="458">
        <v>87017</v>
      </c>
      <c r="L108" s="458">
        <v>1855</v>
      </c>
      <c r="M108" s="458">
        <v>0</v>
      </c>
      <c r="N108" s="458">
        <v>930250</v>
      </c>
      <c r="O108" s="458">
        <v>1931792</v>
      </c>
      <c r="P108" s="458">
        <v>222186</v>
      </c>
      <c r="Q108" s="458">
        <v>3655356</v>
      </c>
      <c r="R108" s="458">
        <v>70526</v>
      </c>
      <c r="S108" s="458">
        <v>690273</v>
      </c>
      <c r="T108" s="458">
        <v>377572</v>
      </c>
      <c r="U108" s="458">
        <v>836139.7</v>
      </c>
      <c r="V108" s="458">
        <v>36942</v>
      </c>
      <c r="W108" s="458">
        <v>8329.25</v>
      </c>
      <c r="X108" s="458">
        <v>824030</v>
      </c>
      <c r="Y108" s="458">
        <v>402775</v>
      </c>
      <c r="Z108" s="458">
        <v>339559.5</v>
      </c>
      <c r="AA108" s="458">
        <v>1047521.75</v>
      </c>
      <c r="AB108" s="458">
        <v>249149</v>
      </c>
      <c r="AC108" s="458">
        <v>632842.82999999996</v>
      </c>
      <c r="AD108" s="458">
        <v>959406.5</v>
      </c>
      <c r="AE108" s="458">
        <v>0</v>
      </c>
      <c r="AF108" s="458">
        <v>122516.75</v>
      </c>
      <c r="AG108" s="458">
        <v>435708</v>
      </c>
      <c r="AH108" s="458">
        <v>30615</v>
      </c>
      <c r="AI108" s="458">
        <v>966299.5</v>
      </c>
      <c r="AJ108" s="458">
        <v>37328</v>
      </c>
      <c r="AK108" s="458">
        <v>25327</v>
      </c>
      <c r="AL108" s="458">
        <v>14488</v>
      </c>
      <c r="AM108" s="458">
        <v>65997</v>
      </c>
      <c r="AN108" s="458">
        <v>428426</v>
      </c>
      <c r="AO108" s="458">
        <v>82917</v>
      </c>
      <c r="AP108" s="458">
        <v>8179</v>
      </c>
      <c r="AQ108" s="458">
        <v>310686</v>
      </c>
      <c r="AR108" s="458">
        <v>550055</v>
      </c>
      <c r="AS108" s="458">
        <v>452688.75</v>
      </c>
      <c r="AT108" s="458">
        <v>154027</v>
      </c>
      <c r="AU108" s="458">
        <v>68418.25</v>
      </c>
      <c r="AV108" s="458">
        <v>452984</v>
      </c>
      <c r="AW108" s="458">
        <v>235096</v>
      </c>
      <c r="AX108" s="458">
        <v>359916</v>
      </c>
      <c r="AY108" s="458">
        <v>417827</v>
      </c>
      <c r="AZ108" s="458">
        <v>25618</v>
      </c>
      <c r="BA108" s="458">
        <v>44238</v>
      </c>
      <c r="BB108" s="458">
        <v>75601</v>
      </c>
      <c r="BC108" s="458">
        <v>300278</v>
      </c>
      <c r="BD108" s="458">
        <v>513331</v>
      </c>
      <c r="BE108" s="458">
        <v>380979</v>
      </c>
      <c r="BF108" s="458">
        <v>57881</v>
      </c>
      <c r="BG108" s="458">
        <v>124400</v>
      </c>
      <c r="BH108" s="458">
        <v>1053866</v>
      </c>
      <c r="BI108" s="458">
        <v>231237</v>
      </c>
      <c r="BJ108" s="458">
        <v>220316</v>
      </c>
      <c r="BK108" s="458">
        <v>570</v>
      </c>
      <c r="BL108" s="458">
        <v>1545.25</v>
      </c>
      <c r="BM108" s="458">
        <v>403165.2</v>
      </c>
      <c r="BN108" s="458">
        <v>860372</v>
      </c>
      <c r="BO108" s="458">
        <v>242230</v>
      </c>
      <c r="BP108" s="458">
        <v>108871</v>
      </c>
      <c r="BQ108" s="458">
        <v>618739.35</v>
      </c>
      <c r="BR108" s="458">
        <v>822179</v>
      </c>
      <c r="BS108" s="458">
        <v>92438</v>
      </c>
      <c r="BT108" s="458">
        <v>407892</v>
      </c>
      <c r="BU108" s="458">
        <v>179171</v>
      </c>
      <c r="BV108" s="458">
        <v>122796</v>
      </c>
      <c r="BW108" s="458">
        <v>724372</v>
      </c>
      <c r="BX108" s="458">
        <v>426346.5</v>
      </c>
      <c r="BY108" s="458">
        <v>323158</v>
      </c>
      <c r="BZ108" s="458">
        <v>229043</v>
      </c>
      <c r="CA108" s="458">
        <v>254245</v>
      </c>
      <c r="CB108" s="458">
        <v>161221</v>
      </c>
      <c r="CC108" s="336">
        <f t="shared" si="10"/>
        <v>28209869.080000002</v>
      </c>
    </row>
    <row r="109" spans="1:81" s="354" customFormat="1" ht="25.5" customHeight="1">
      <c r="A109" s="353" t="s">
        <v>467</v>
      </c>
      <c r="B109" s="330" t="s">
        <v>20</v>
      </c>
      <c r="C109" s="331" t="s">
        <v>21</v>
      </c>
      <c r="D109" s="332">
        <v>41070</v>
      </c>
      <c r="E109" s="331" t="s">
        <v>683</v>
      </c>
      <c r="F109" s="333" t="s">
        <v>689</v>
      </c>
      <c r="G109" s="334" t="s">
        <v>690</v>
      </c>
      <c r="H109" s="453">
        <v>13817546</v>
      </c>
      <c r="I109" s="458">
        <v>4433216</v>
      </c>
      <c r="J109" s="458">
        <v>2724474</v>
      </c>
      <c r="K109" s="458">
        <v>194047</v>
      </c>
      <c r="L109" s="458">
        <v>0</v>
      </c>
      <c r="M109" s="458">
        <v>0</v>
      </c>
      <c r="N109" s="458">
        <v>27828278.16</v>
      </c>
      <c r="O109" s="458">
        <v>3501633.65</v>
      </c>
      <c r="P109" s="458">
        <v>70909</v>
      </c>
      <c r="Q109" s="458">
        <v>9632881</v>
      </c>
      <c r="R109" s="458">
        <v>93513</v>
      </c>
      <c r="S109" s="458">
        <v>910631</v>
      </c>
      <c r="T109" s="458">
        <v>7880438.0300000003</v>
      </c>
      <c r="U109" s="458">
        <v>5698624.75</v>
      </c>
      <c r="V109" s="458">
        <v>0</v>
      </c>
      <c r="W109" s="458">
        <v>96233.600000000006</v>
      </c>
      <c r="X109" s="458">
        <v>375065.1</v>
      </c>
      <c r="Y109" s="458">
        <v>194412</v>
      </c>
      <c r="Z109" s="458">
        <v>18356931.91</v>
      </c>
      <c r="AA109" s="458">
        <v>3851572.5</v>
      </c>
      <c r="AB109" s="458">
        <v>323298.75</v>
      </c>
      <c r="AC109" s="458">
        <v>5657992</v>
      </c>
      <c r="AD109" s="458">
        <v>149727</v>
      </c>
      <c r="AE109" s="458">
        <v>101451.25</v>
      </c>
      <c r="AF109" s="458">
        <v>31922</v>
      </c>
      <c r="AG109" s="458">
        <v>88220</v>
      </c>
      <c r="AH109" s="458">
        <v>52169</v>
      </c>
      <c r="AI109" s="458">
        <v>37575024.950000003</v>
      </c>
      <c r="AJ109" s="458">
        <v>102362</v>
      </c>
      <c r="AK109" s="458">
        <v>27470</v>
      </c>
      <c r="AL109" s="458">
        <v>80750</v>
      </c>
      <c r="AM109" s="458">
        <v>85260.75</v>
      </c>
      <c r="AN109" s="458">
        <v>115677</v>
      </c>
      <c r="AO109" s="458">
        <v>113618</v>
      </c>
      <c r="AP109" s="458">
        <v>20507</v>
      </c>
      <c r="AQ109" s="458">
        <v>326596</v>
      </c>
      <c r="AR109" s="458">
        <v>148322</v>
      </c>
      <c r="AS109" s="458">
        <v>94954</v>
      </c>
      <c r="AT109" s="458">
        <v>54983</v>
      </c>
      <c r="AU109" s="458">
        <v>9771843.75</v>
      </c>
      <c r="AV109" s="458">
        <v>118327</v>
      </c>
      <c r="AW109" s="458">
        <v>94150</v>
      </c>
      <c r="AX109" s="458">
        <v>157216</v>
      </c>
      <c r="AY109" s="458">
        <v>186389</v>
      </c>
      <c r="AZ109" s="458">
        <v>4577</v>
      </c>
      <c r="BA109" s="458">
        <v>44527</v>
      </c>
      <c r="BB109" s="458">
        <v>16941649</v>
      </c>
      <c r="BC109" s="458">
        <v>172272</v>
      </c>
      <c r="BD109" s="458">
        <v>236030</v>
      </c>
      <c r="BE109" s="458">
        <v>96354</v>
      </c>
      <c r="BF109" s="458">
        <v>172834</v>
      </c>
      <c r="BG109" s="458">
        <v>205450</v>
      </c>
      <c r="BH109" s="458">
        <v>1395163</v>
      </c>
      <c r="BI109" s="458">
        <v>1048205</v>
      </c>
      <c r="BJ109" s="458">
        <v>216965</v>
      </c>
      <c r="BK109" s="458">
        <v>3905</v>
      </c>
      <c r="BL109" s="458">
        <v>12040.25</v>
      </c>
      <c r="BM109" s="458">
        <v>13146628.9</v>
      </c>
      <c r="BN109" s="458">
        <v>9891199.5600000005</v>
      </c>
      <c r="BO109" s="458">
        <v>232210</v>
      </c>
      <c r="BP109" s="458">
        <v>23705</v>
      </c>
      <c r="BQ109" s="458">
        <v>32824</v>
      </c>
      <c r="BR109" s="458">
        <v>85682</v>
      </c>
      <c r="BS109" s="458">
        <v>22981</v>
      </c>
      <c r="BT109" s="458">
        <v>16033840.25</v>
      </c>
      <c r="BU109" s="458">
        <v>251507</v>
      </c>
      <c r="BV109" s="458">
        <v>276442</v>
      </c>
      <c r="BW109" s="458">
        <v>676652</v>
      </c>
      <c r="BX109" s="458">
        <v>665863.25</v>
      </c>
      <c r="BY109" s="458">
        <v>3089163</v>
      </c>
      <c r="BZ109" s="458">
        <v>207853</v>
      </c>
      <c r="CA109" s="458">
        <v>105909</v>
      </c>
      <c r="CB109" s="458">
        <v>197858</v>
      </c>
      <c r="CC109" s="336">
        <f t="shared" si="10"/>
        <v>220628926.35999998</v>
      </c>
    </row>
    <row r="110" spans="1:81" s="354" customFormat="1" ht="25.5" customHeight="1">
      <c r="A110" s="353" t="s">
        <v>463</v>
      </c>
      <c r="B110" s="330" t="s">
        <v>20</v>
      </c>
      <c r="C110" s="331" t="s">
        <v>21</v>
      </c>
      <c r="D110" s="332">
        <v>42070</v>
      </c>
      <c r="E110" s="331" t="s">
        <v>686</v>
      </c>
      <c r="F110" s="333" t="s">
        <v>691</v>
      </c>
      <c r="G110" s="334" t="s">
        <v>692</v>
      </c>
      <c r="H110" s="453">
        <v>193130</v>
      </c>
      <c r="I110" s="458">
        <v>0</v>
      </c>
      <c r="J110" s="458">
        <v>0</v>
      </c>
      <c r="K110" s="458">
        <v>0</v>
      </c>
      <c r="L110" s="458">
        <v>0</v>
      </c>
      <c r="M110" s="458">
        <v>0</v>
      </c>
      <c r="N110" s="458">
        <v>135209.5</v>
      </c>
      <c r="O110" s="458">
        <v>4769</v>
      </c>
      <c r="P110" s="458">
        <v>0</v>
      </c>
      <c r="Q110" s="458">
        <v>15578.25</v>
      </c>
      <c r="R110" s="458">
        <v>817</v>
      </c>
      <c r="S110" s="458">
        <v>0</v>
      </c>
      <c r="T110" s="458">
        <v>21018</v>
      </c>
      <c r="U110" s="458">
        <v>14880.5</v>
      </c>
      <c r="V110" s="458">
        <v>0</v>
      </c>
      <c r="W110" s="458">
        <v>0</v>
      </c>
      <c r="X110" s="458">
        <v>0</v>
      </c>
      <c r="Y110" s="458">
        <v>0</v>
      </c>
      <c r="Z110" s="458">
        <v>40093</v>
      </c>
      <c r="AA110" s="458">
        <v>6452</v>
      </c>
      <c r="AB110" s="458">
        <v>362.25</v>
      </c>
      <c r="AC110" s="458">
        <v>0</v>
      </c>
      <c r="AD110" s="458">
        <v>0</v>
      </c>
      <c r="AE110" s="458">
        <v>39150.67</v>
      </c>
      <c r="AF110" s="458">
        <v>0</v>
      </c>
      <c r="AG110" s="458">
        <v>0</v>
      </c>
      <c r="AH110" s="458">
        <v>0</v>
      </c>
      <c r="AI110" s="458">
        <v>228813</v>
      </c>
      <c r="AJ110" s="458">
        <v>0</v>
      </c>
      <c r="AK110" s="458">
        <v>0</v>
      </c>
      <c r="AL110" s="458">
        <v>5986</v>
      </c>
      <c r="AM110" s="458">
        <v>12306.93</v>
      </c>
      <c r="AN110" s="458">
        <v>977450</v>
      </c>
      <c r="AO110" s="458">
        <v>0</v>
      </c>
      <c r="AP110" s="458">
        <v>0</v>
      </c>
      <c r="AQ110" s="458">
        <v>0</v>
      </c>
      <c r="AR110" s="458">
        <v>0</v>
      </c>
      <c r="AS110" s="458">
        <v>610</v>
      </c>
      <c r="AT110" s="458">
        <v>0</v>
      </c>
      <c r="AU110" s="458">
        <v>536590.75</v>
      </c>
      <c r="AV110" s="458">
        <v>41669</v>
      </c>
      <c r="AW110" s="458">
        <v>36878</v>
      </c>
      <c r="AX110" s="458">
        <v>115459</v>
      </c>
      <c r="AY110" s="458">
        <v>41339.72</v>
      </c>
      <c r="AZ110" s="458">
        <v>8903</v>
      </c>
      <c r="BA110" s="458">
        <v>80194</v>
      </c>
      <c r="BB110" s="458">
        <v>0</v>
      </c>
      <c r="BC110" s="458">
        <v>0</v>
      </c>
      <c r="BD110" s="458">
        <v>0</v>
      </c>
      <c r="BE110" s="458">
        <v>0</v>
      </c>
      <c r="BF110" s="458">
        <v>0</v>
      </c>
      <c r="BG110" s="458">
        <v>904372</v>
      </c>
      <c r="BH110" s="458">
        <v>1886</v>
      </c>
      <c r="BI110" s="458">
        <v>0</v>
      </c>
      <c r="BJ110" s="458">
        <v>0</v>
      </c>
      <c r="BK110" s="458">
        <v>0</v>
      </c>
      <c r="BL110" s="458">
        <v>0</v>
      </c>
      <c r="BM110" s="458">
        <v>0</v>
      </c>
      <c r="BN110" s="458">
        <v>0</v>
      </c>
      <c r="BO110" s="458">
        <v>0</v>
      </c>
      <c r="BP110" s="458">
        <v>0</v>
      </c>
      <c r="BQ110" s="458">
        <v>0</v>
      </c>
      <c r="BR110" s="458">
        <v>0</v>
      </c>
      <c r="BS110" s="458">
        <v>0</v>
      </c>
      <c r="BT110" s="458">
        <v>65339</v>
      </c>
      <c r="BU110" s="458">
        <v>0</v>
      </c>
      <c r="BV110" s="458">
        <v>0</v>
      </c>
      <c r="BW110" s="458">
        <v>700</v>
      </c>
      <c r="BX110" s="458">
        <v>0</v>
      </c>
      <c r="BY110" s="458">
        <v>8362.25</v>
      </c>
      <c r="BZ110" s="458">
        <v>0</v>
      </c>
      <c r="CA110" s="458">
        <v>4703</v>
      </c>
      <c r="CB110" s="458">
        <v>4604</v>
      </c>
      <c r="CC110" s="336">
        <f t="shared" si="10"/>
        <v>3547625.8200000003</v>
      </c>
    </row>
    <row r="111" spans="1:81" s="354" customFormat="1" ht="25.5" customHeight="1">
      <c r="A111" s="353" t="s">
        <v>463</v>
      </c>
      <c r="B111" s="330" t="s">
        <v>20</v>
      </c>
      <c r="C111" s="331" t="s">
        <v>21</v>
      </c>
      <c r="D111" s="332">
        <v>41070</v>
      </c>
      <c r="E111" s="331" t="s">
        <v>683</v>
      </c>
      <c r="F111" s="333" t="s">
        <v>693</v>
      </c>
      <c r="G111" s="334" t="s">
        <v>694</v>
      </c>
      <c r="H111" s="453">
        <v>972633.06</v>
      </c>
      <c r="I111" s="458">
        <v>23502</v>
      </c>
      <c r="J111" s="458">
        <v>3186</v>
      </c>
      <c r="K111" s="458">
        <v>0</v>
      </c>
      <c r="L111" s="458">
        <v>0</v>
      </c>
      <c r="M111" s="458">
        <v>0</v>
      </c>
      <c r="N111" s="458">
        <v>0</v>
      </c>
      <c r="O111" s="458">
        <v>4187</v>
      </c>
      <c r="P111" s="458">
        <v>0</v>
      </c>
      <c r="Q111" s="458">
        <v>7479.5</v>
      </c>
      <c r="R111" s="458">
        <v>0</v>
      </c>
      <c r="S111" s="458">
        <v>0</v>
      </c>
      <c r="T111" s="458">
        <v>637</v>
      </c>
      <c r="U111" s="458">
        <v>1984.92</v>
      </c>
      <c r="V111" s="458">
        <v>0</v>
      </c>
      <c r="W111" s="458">
        <v>17024.330000000002</v>
      </c>
      <c r="X111" s="458">
        <v>0</v>
      </c>
      <c r="Y111" s="458">
        <v>0</v>
      </c>
      <c r="Z111" s="458">
        <v>799143.58</v>
      </c>
      <c r="AA111" s="458">
        <v>12230</v>
      </c>
      <c r="AB111" s="458">
        <v>669.25</v>
      </c>
      <c r="AC111" s="458">
        <v>0</v>
      </c>
      <c r="AD111" s="458">
        <v>0</v>
      </c>
      <c r="AE111" s="458">
        <v>0</v>
      </c>
      <c r="AF111" s="458">
        <v>27691.200000000001</v>
      </c>
      <c r="AG111" s="458">
        <v>0</v>
      </c>
      <c r="AH111" s="458">
        <v>0</v>
      </c>
      <c r="AI111" s="458">
        <v>587947.64</v>
      </c>
      <c r="AJ111" s="458">
        <v>34647</v>
      </c>
      <c r="AK111" s="458">
        <v>0</v>
      </c>
      <c r="AL111" s="458">
        <v>0</v>
      </c>
      <c r="AM111" s="458">
        <v>771</v>
      </c>
      <c r="AN111" s="458">
        <v>0</v>
      </c>
      <c r="AO111" s="458">
        <v>1473.18</v>
      </c>
      <c r="AP111" s="458">
        <v>7731.61</v>
      </c>
      <c r="AQ111" s="458">
        <v>0</v>
      </c>
      <c r="AR111" s="458">
        <v>0</v>
      </c>
      <c r="AS111" s="458">
        <v>1978</v>
      </c>
      <c r="AT111" s="458">
        <v>6886</v>
      </c>
      <c r="AU111" s="458">
        <v>464691.62</v>
      </c>
      <c r="AV111" s="458">
        <v>583938.74</v>
      </c>
      <c r="AW111" s="458">
        <v>25960.36</v>
      </c>
      <c r="AX111" s="458">
        <v>55547.39</v>
      </c>
      <c r="AY111" s="458">
        <v>0</v>
      </c>
      <c r="AZ111" s="458">
        <v>3008.57</v>
      </c>
      <c r="BA111" s="458">
        <v>14954.76</v>
      </c>
      <c r="BB111" s="458">
        <v>32985</v>
      </c>
      <c r="BC111" s="458">
        <v>0</v>
      </c>
      <c r="BD111" s="458">
        <v>17053.580000000002</v>
      </c>
      <c r="BE111" s="458">
        <v>475</v>
      </c>
      <c r="BF111" s="458">
        <v>9877</v>
      </c>
      <c r="BG111" s="458">
        <v>2470</v>
      </c>
      <c r="BH111" s="458">
        <v>932</v>
      </c>
      <c r="BI111" s="458">
        <v>0</v>
      </c>
      <c r="BJ111" s="458">
        <v>0</v>
      </c>
      <c r="BK111" s="458">
        <v>0</v>
      </c>
      <c r="BL111" s="458">
        <v>0</v>
      </c>
      <c r="BM111" s="458">
        <v>0</v>
      </c>
      <c r="BN111" s="458">
        <v>0</v>
      </c>
      <c r="BO111" s="458">
        <v>2250</v>
      </c>
      <c r="BP111" s="458">
        <v>0</v>
      </c>
      <c r="BQ111" s="458">
        <v>0</v>
      </c>
      <c r="BR111" s="458">
        <v>0</v>
      </c>
      <c r="BS111" s="458">
        <v>0</v>
      </c>
      <c r="BT111" s="458">
        <v>0</v>
      </c>
      <c r="BU111" s="458">
        <v>0</v>
      </c>
      <c r="BV111" s="458">
        <v>386424.06</v>
      </c>
      <c r="BW111" s="458">
        <v>10216</v>
      </c>
      <c r="BX111" s="458">
        <v>26853.93</v>
      </c>
      <c r="BY111" s="458">
        <v>32323</v>
      </c>
      <c r="BZ111" s="458">
        <v>0</v>
      </c>
      <c r="CA111" s="458">
        <v>0</v>
      </c>
      <c r="CB111" s="458">
        <v>4920</v>
      </c>
      <c r="CC111" s="336">
        <f t="shared" si="10"/>
        <v>4186683.28</v>
      </c>
    </row>
    <row r="112" spans="1:81" s="354" customFormat="1" ht="25.5" customHeight="1">
      <c r="A112" s="353" t="s">
        <v>477</v>
      </c>
      <c r="B112" s="330" t="s">
        <v>20</v>
      </c>
      <c r="C112" s="331" t="s">
        <v>21</v>
      </c>
      <c r="D112" s="332">
        <v>43050</v>
      </c>
      <c r="E112" s="331" t="s">
        <v>664</v>
      </c>
      <c r="F112" s="362" t="s">
        <v>695</v>
      </c>
      <c r="G112" s="363" t="s">
        <v>696</v>
      </c>
      <c r="H112" s="453">
        <v>0</v>
      </c>
      <c r="I112" s="458">
        <v>0</v>
      </c>
      <c r="J112" s="458">
        <v>0</v>
      </c>
      <c r="K112" s="458">
        <v>0</v>
      </c>
      <c r="L112" s="458">
        <v>0</v>
      </c>
      <c r="M112" s="458">
        <v>0</v>
      </c>
      <c r="N112" s="458">
        <v>-7099.5</v>
      </c>
      <c r="O112" s="458">
        <v>0</v>
      </c>
      <c r="P112" s="458">
        <v>0</v>
      </c>
      <c r="Q112" s="458">
        <v>-7747</v>
      </c>
      <c r="R112" s="458">
        <v>0</v>
      </c>
      <c r="S112" s="458">
        <v>0</v>
      </c>
      <c r="T112" s="458">
        <v>30</v>
      </c>
      <c r="U112" s="458">
        <v>-958</v>
      </c>
      <c r="V112" s="458">
        <v>0</v>
      </c>
      <c r="W112" s="458">
        <v>16408.75</v>
      </c>
      <c r="X112" s="458">
        <v>1448</v>
      </c>
      <c r="Y112" s="458">
        <v>0</v>
      </c>
      <c r="Z112" s="458">
        <v>-15504.5</v>
      </c>
      <c r="AA112" s="458">
        <v>0</v>
      </c>
      <c r="AB112" s="458">
        <v>0</v>
      </c>
      <c r="AC112" s="458">
        <v>-5596.48</v>
      </c>
      <c r="AD112" s="458">
        <v>1219</v>
      </c>
      <c r="AE112" s="458">
        <v>0</v>
      </c>
      <c r="AF112" s="458">
        <v>0</v>
      </c>
      <c r="AG112" s="458">
        <v>0</v>
      </c>
      <c r="AH112" s="458">
        <v>0</v>
      </c>
      <c r="AI112" s="458">
        <v>-839112.67</v>
      </c>
      <c r="AJ112" s="458">
        <v>0</v>
      </c>
      <c r="AK112" s="458">
        <v>0</v>
      </c>
      <c r="AL112" s="458">
        <v>0</v>
      </c>
      <c r="AM112" s="458">
        <v>0</v>
      </c>
      <c r="AN112" s="458">
        <v>0</v>
      </c>
      <c r="AO112" s="458">
        <v>0</v>
      </c>
      <c r="AP112" s="458">
        <v>0</v>
      </c>
      <c r="AQ112" s="458">
        <v>0</v>
      </c>
      <c r="AR112" s="458">
        <v>0</v>
      </c>
      <c r="AS112" s="458">
        <v>-81600.5</v>
      </c>
      <c r="AT112" s="458">
        <v>0</v>
      </c>
      <c r="AU112" s="458">
        <v>-239915.02</v>
      </c>
      <c r="AV112" s="458">
        <v>0</v>
      </c>
      <c r="AW112" s="458">
        <v>1216</v>
      </c>
      <c r="AX112" s="458">
        <v>-41972</v>
      </c>
      <c r="AY112" s="458">
        <v>20079.28</v>
      </c>
      <c r="AZ112" s="458">
        <v>-289</v>
      </c>
      <c r="BA112" s="458">
        <v>-20362</v>
      </c>
      <c r="BB112" s="458">
        <v>0</v>
      </c>
      <c r="BC112" s="458">
        <v>0</v>
      </c>
      <c r="BD112" s="458">
        <v>-13790.43</v>
      </c>
      <c r="BE112" s="458">
        <v>0</v>
      </c>
      <c r="BF112" s="458">
        <v>0</v>
      </c>
      <c r="BG112" s="458">
        <v>0</v>
      </c>
      <c r="BH112" s="458">
        <v>0</v>
      </c>
      <c r="BI112" s="458">
        <v>0</v>
      </c>
      <c r="BJ112" s="458">
        <v>0</v>
      </c>
      <c r="BK112" s="458">
        <v>0</v>
      </c>
      <c r="BL112" s="458">
        <v>0</v>
      </c>
      <c r="BM112" s="458">
        <v>-2715.98</v>
      </c>
      <c r="BN112" s="458">
        <v>0</v>
      </c>
      <c r="BO112" s="458">
        <v>0</v>
      </c>
      <c r="BP112" s="458">
        <v>0</v>
      </c>
      <c r="BQ112" s="458">
        <v>0</v>
      </c>
      <c r="BR112" s="458">
        <v>0</v>
      </c>
      <c r="BS112" s="458">
        <v>0</v>
      </c>
      <c r="BT112" s="458">
        <v>0</v>
      </c>
      <c r="BU112" s="458">
        <v>0</v>
      </c>
      <c r="BV112" s="458">
        <v>0</v>
      </c>
      <c r="BW112" s="458">
        <v>0</v>
      </c>
      <c r="BX112" s="458">
        <v>0</v>
      </c>
      <c r="BY112" s="458">
        <v>-14922</v>
      </c>
      <c r="BZ112" s="458">
        <v>0</v>
      </c>
      <c r="CA112" s="458">
        <v>0</v>
      </c>
      <c r="CB112" s="458">
        <v>0</v>
      </c>
      <c r="CC112" s="336">
        <f t="shared" si="10"/>
        <v>-1251184.0499999998</v>
      </c>
    </row>
    <row r="113" spans="1:81" s="354" customFormat="1" ht="25.5" customHeight="1">
      <c r="A113" s="353" t="s">
        <v>477</v>
      </c>
      <c r="B113" s="330" t="s">
        <v>20</v>
      </c>
      <c r="C113" s="331" t="s">
        <v>21</v>
      </c>
      <c r="D113" s="332">
        <v>43050</v>
      </c>
      <c r="E113" s="331" t="s">
        <v>664</v>
      </c>
      <c r="F113" s="362" t="s">
        <v>697</v>
      </c>
      <c r="G113" s="363" t="s">
        <v>698</v>
      </c>
      <c r="H113" s="453">
        <v>-303.55</v>
      </c>
      <c r="I113" s="453">
        <v>12902.25</v>
      </c>
      <c r="J113" s="453">
        <v>0</v>
      </c>
      <c r="K113" s="453">
        <v>0</v>
      </c>
      <c r="L113" s="453">
        <v>0</v>
      </c>
      <c r="M113" s="453">
        <v>0</v>
      </c>
      <c r="N113" s="453">
        <v>-788014.09</v>
      </c>
      <c r="O113" s="453">
        <v>-44516.639999999999</v>
      </c>
      <c r="P113" s="453">
        <v>0</v>
      </c>
      <c r="Q113" s="453">
        <v>-129463.09</v>
      </c>
      <c r="R113" s="453">
        <v>-4511.59</v>
      </c>
      <c r="S113" s="453">
        <v>0</v>
      </c>
      <c r="T113" s="453">
        <v>0</v>
      </c>
      <c r="U113" s="453">
        <v>-486066.69</v>
      </c>
      <c r="V113" s="453">
        <v>0</v>
      </c>
      <c r="W113" s="453">
        <v>0</v>
      </c>
      <c r="X113" s="453">
        <v>0</v>
      </c>
      <c r="Y113" s="453">
        <v>0</v>
      </c>
      <c r="Z113" s="453">
        <v>0</v>
      </c>
      <c r="AA113" s="453">
        <v>-44707.34</v>
      </c>
      <c r="AB113" s="453">
        <v>-1076.6500000000001</v>
      </c>
      <c r="AC113" s="453">
        <v>0</v>
      </c>
      <c r="AD113" s="453">
        <v>0</v>
      </c>
      <c r="AE113" s="453">
        <v>0</v>
      </c>
      <c r="AF113" s="453">
        <v>0</v>
      </c>
      <c r="AG113" s="453">
        <v>0</v>
      </c>
      <c r="AH113" s="453">
        <v>0</v>
      </c>
      <c r="AI113" s="453">
        <v>-877315.18</v>
      </c>
      <c r="AJ113" s="453">
        <v>-4061.49</v>
      </c>
      <c r="AK113" s="453">
        <v>0</v>
      </c>
      <c r="AL113" s="453">
        <v>-10602</v>
      </c>
      <c r="AM113" s="453">
        <v>0</v>
      </c>
      <c r="AN113" s="453">
        <v>-24301.56</v>
      </c>
      <c r="AO113" s="453">
        <v>0</v>
      </c>
      <c r="AP113" s="453">
        <v>0</v>
      </c>
      <c r="AQ113" s="453">
        <v>-3892.86</v>
      </c>
      <c r="AR113" s="453">
        <v>0</v>
      </c>
      <c r="AS113" s="453">
        <v>0</v>
      </c>
      <c r="AT113" s="453">
        <v>0</v>
      </c>
      <c r="AU113" s="453">
        <v>-68906.899999999994</v>
      </c>
      <c r="AV113" s="453">
        <v>1523.5</v>
      </c>
      <c r="AW113" s="453">
        <v>0</v>
      </c>
      <c r="AX113" s="453">
        <v>-72893.320000000007</v>
      </c>
      <c r="AY113" s="453">
        <v>-154.6</v>
      </c>
      <c r="AZ113" s="453">
        <v>1662</v>
      </c>
      <c r="BA113" s="453">
        <v>-1251.29</v>
      </c>
      <c r="BB113" s="453">
        <v>0</v>
      </c>
      <c r="BC113" s="453">
        <v>0</v>
      </c>
      <c r="BD113" s="453">
        <v>0</v>
      </c>
      <c r="BE113" s="453">
        <v>0</v>
      </c>
      <c r="BF113" s="453">
        <v>0</v>
      </c>
      <c r="BG113" s="453">
        <v>0</v>
      </c>
      <c r="BH113" s="453">
        <v>0</v>
      </c>
      <c r="BI113" s="453">
        <v>0</v>
      </c>
      <c r="BJ113" s="453">
        <v>-13003.06</v>
      </c>
      <c r="BK113" s="453">
        <v>0</v>
      </c>
      <c r="BL113" s="453">
        <v>0</v>
      </c>
      <c r="BM113" s="453">
        <v>-2903.67</v>
      </c>
      <c r="BN113" s="453">
        <v>0</v>
      </c>
      <c r="BO113" s="453">
        <v>-681.17</v>
      </c>
      <c r="BP113" s="453">
        <v>0</v>
      </c>
      <c r="BQ113" s="453">
        <v>0</v>
      </c>
      <c r="BR113" s="453">
        <v>0</v>
      </c>
      <c r="BS113" s="453">
        <v>0</v>
      </c>
      <c r="BT113" s="453">
        <v>-276668.96999999997</v>
      </c>
      <c r="BU113" s="453">
        <v>0</v>
      </c>
      <c r="BV113" s="453">
        <v>-194.32</v>
      </c>
      <c r="BW113" s="453">
        <v>-36937.040000000001</v>
      </c>
      <c r="BX113" s="453">
        <v>0</v>
      </c>
      <c r="BY113" s="453">
        <v>-213562.54</v>
      </c>
      <c r="BZ113" s="453">
        <v>0</v>
      </c>
      <c r="CA113" s="453">
        <v>0</v>
      </c>
      <c r="CB113" s="453">
        <v>-876.52</v>
      </c>
      <c r="CC113" s="336">
        <f t="shared" si="10"/>
        <v>-3090778.38</v>
      </c>
    </row>
    <row r="114" spans="1:81" s="354" customFormat="1" ht="25.5" customHeight="1">
      <c r="A114" s="353" t="s">
        <v>477</v>
      </c>
      <c r="B114" s="330" t="s">
        <v>20</v>
      </c>
      <c r="C114" s="331" t="s">
        <v>21</v>
      </c>
      <c r="D114" s="332">
        <v>43050</v>
      </c>
      <c r="E114" s="331" t="s">
        <v>664</v>
      </c>
      <c r="F114" s="362" t="s">
        <v>699</v>
      </c>
      <c r="G114" s="363" t="s">
        <v>700</v>
      </c>
      <c r="H114" s="453">
        <v>0</v>
      </c>
      <c r="I114" s="453">
        <v>0</v>
      </c>
      <c r="J114" s="453">
        <v>0</v>
      </c>
      <c r="K114" s="453">
        <v>0</v>
      </c>
      <c r="L114" s="453">
        <v>0</v>
      </c>
      <c r="M114" s="453">
        <v>0</v>
      </c>
      <c r="N114" s="453">
        <v>128711.42</v>
      </c>
      <c r="O114" s="453">
        <v>1158.08</v>
      </c>
      <c r="P114" s="453">
        <v>0</v>
      </c>
      <c r="Q114" s="453">
        <v>98475.19</v>
      </c>
      <c r="R114" s="453">
        <v>15602.59</v>
      </c>
      <c r="S114" s="453">
        <v>0</v>
      </c>
      <c r="T114" s="453">
        <v>0</v>
      </c>
      <c r="U114" s="453">
        <v>5687.36</v>
      </c>
      <c r="V114" s="453">
        <v>0</v>
      </c>
      <c r="W114" s="453">
        <v>0</v>
      </c>
      <c r="X114" s="453">
        <v>0</v>
      </c>
      <c r="Y114" s="453">
        <v>0</v>
      </c>
      <c r="Z114" s="453">
        <v>0</v>
      </c>
      <c r="AA114" s="453">
        <v>1085</v>
      </c>
      <c r="AB114" s="453">
        <v>0</v>
      </c>
      <c r="AC114" s="453">
        <v>0</v>
      </c>
      <c r="AD114" s="453">
        <v>2787</v>
      </c>
      <c r="AE114" s="453">
        <v>0</v>
      </c>
      <c r="AF114" s="453">
        <v>0</v>
      </c>
      <c r="AG114" s="453">
        <v>0</v>
      </c>
      <c r="AH114" s="453">
        <v>0</v>
      </c>
      <c r="AI114" s="453">
        <v>242243.73</v>
      </c>
      <c r="AJ114" s="453">
        <v>128.08000000000001</v>
      </c>
      <c r="AK114" s="453">
        <v>0</v>
      </c>
      <c r="AL114" s="453">
        <v>0</v>
      </c>
      <c r="AM114" s="453">
        <v>0</v>
      </c>
      <c r="AN114" s="453">
        <v>2129.56</v>
      </c>
      <c r="AO114" s="453">
        <v>0</v>
      </c>
      <c r="AP114" s="453">
        <v>0</v>
      </c>
      <c r="AQ114" s="453">
        <v>0</v>
      </c>
      <c r="AR114" s="453">
        <v>0</v>
      </c>
      <c r="AS114" s="453">
        <v>0</v>
      </c>
      <c r="AT114" s="453">
        <v>0</v>
      </c>
      <c r="AU114" s="453">
        <v>0</v>
      </c>
      <c r="AV114" s="453">
        <v>133604</v>
      </c>
      <c r="AW114" s="453">
        <v>0</v>
      </c>
      <c r="AX114" s="453">
        <v>82219.100000000006</v>
      </c>
      <c r="AY114" s="453">
        <v>0</v>
      </c>
      <c r="AZ114" s="453">
        <v>0</v>
      </c>
      <c r="BA114" s="453">
        <v>8581.2900000000009</v>
      </c>
      <c r="BB114" s="453">
        <v>0</v>
      </c>
      <c r="BC114" s="453">
        <v>0</v>
      </c>
      <c r="BD114" s="453">
        <v>0</v>
      </c>
      <c r="BE114" s="453">
        <v>0</v>
      </c>
      <c r="BF114" s="453">
        <v>0</v>
      </c>
      <c r="BG114" s="453">
        <v>0</v>
      </c>
      <c r="BH114" s="453">
        <v>0</v>
      </c>
      <c r="BI114" s="453">
        <v>0</v>
      </c>
      <c r="BJ114" s="453">
        <v>0</v>
      </c>
      <c r="BK114" s="453">
        <v>0</v>
      </c>
      <c r="BL114" s="453">
        <v>0</v>
      </c>
      <c r="BM114" s="453">
        <v>0</v>
      </c>
      <c r="BN114" s="453">
        <v>0</v>
      </c>
      <c r="BO114" s="453">
        <v>0</v>
      </c>
      <c r="BP114" s="453">
        <v>0</v>
      </c>
      <c r="BQ114" s="453">
        <v>0</v>
      </c>
      <c r="BR114" s="453">
        <v>0</v>
      </c>
      <c r="BS114" s="453">
        <v>0</v>
      </c>
      <c r="BT114" s="453">
        <v>3505.32</v>
      </c>
      <c r="BU114" s="453">
        <v>7530.18</v>
      </c>
      <c r="BV114" s="453">
        <v>9177.02</v>
      </c>
      <c r="BW114" s="453">
        <v>0</v>
      </c>
      <c r="BX114" s="453">
        <v>0</v>
      </c>
      <c r="BY114" s="453">
        <v>41517.269999999997</v>
      </c>
      <c r="BZ114" s="453">
        <v>0</v>
      </c>
      <c r="CA114" s="453">
        <v>0</v>
      </c>
      <c r="CB114" s="453">
        <v>0</v>
      </c>
      <c r="CC114" s="336">
        <f t="shared" si="10"/>
        <v>784142.19000000006</v>
      </c>
    </row>
    <row r="115" spans="1:81" s="354" customFormat="1" ht="25.5" customHeight="1">
      <c r="A115" s="353" t="s">
        <v>463</v>
      </c>
      <c r="B115" s="330" t="s">
        <v>20</v>
      </c>
      <c r="C115" s="331" t="s">
        <v>21</v>
      </c>
      <c r="D115" s="332">
        <v>43050</v>
      </c>
      <c r="E115" s="331" t="s">
        <v>664</v>
      </c>
      <c r="F115" s="362" t="s">
        <v>701</v>
      </c>
      <c r="G115" s="363" t="s">
        <v>702</v>
      </c>
      <c r="H115" s="453">
        <v>157795</v>
      </c>
      <c r="I115" s="453">
        <v>43243.25</v>
      </c>
      <c r="J115" s="453">
        <v>89782</v>
      </c>
      <c r="K115" s="453">
        <v>0</v>
      </c>
      <c r="L115" s="453">
        <v>0</v>
      </c>
      <c r="M115" s="453">
        <v>0</v>
      </c>
      <c r="N115" s="453">
        <v>316925.86</v>
      </c>
      <c r="O115" s="453">
        <v>91705</v>
      </c>
      <c r="P115" s="453">
        <v>3451</v>
      </c>
      <c r="Q115" s="453">
        <v>202405.25</v>
      </c>
      <c r="R115" s="453">
        <v>71025</v>
      </c>
      <c r="S115" s="453">
        <v>5055</v>
      </c>
      <c r="T115" s="453">
        <v>144902</v>
      </c>
      <c r="U115" s="453">
        <v>62796</v>
      </c>
      <c r="V115" s="453">
        <v>0</v>
      </c>
      <c r="W115" s="453">
        <v>0</v>
      </c>
      <c r="X115" s="453">
        <v>0</v>
      </c>
      <c r="Y115" s="453">
        <v>15425</v>
      </c>
      <c r="Z115" s="453">
        <v>634573.69999999995</v>
      </c>
      <c r="AA115" s="453">
        <v>80598</v>
      </c>
      <c r="AB115" s="453">
        <v>24105.75</v>
      </c>
      <c r="AC115" s="453">
        <v>74817.09</v>
      </c>
      <c r="AD115" s="453">
        <v>6779</v>
      </c>
      <c r="AE115" s="453">
        <v>57058.07</v>
      </c>
      <c r="AF115" s="453">
        <v>30310.75</v>
      </c>
      <c r="AG115" s="453">
        <v>0</v>
      </c>
      <c r="AH115" s="453">
        <v>89099.02</v>
      </c>
      <c r="AI115" s="453">
        <v>595649</v>
      </c>
      <c r="AJ115" s="453">
        <v>0</v>
      </c>
      <c r="AK115" s="453">
        <v>2933.89</v>
      </c>
      <c r="AL115" s="453">
        <v>6002</v>
      </c>
      <c r="AM115" s="453">
        <v>675.74</v>
      </c>
      <c r="AN115" s="453">
        <v>72618</v>
      </c>
      <c r="AO115" s="453">
        <v>7865.16</v>
      </c>
      <c r="AP115" s="453">
        <v>27552</v>
      </c>
      <c r="AQ115" s="453">
        <v>15356.5</v>
      </c>
      <c r="AR115" s="453">
        <v>9951</v>
      </c>
      <c r="AS115" s="453">
        <v>106946.62</v>
      </c>
      <c r="AT115" s="453">
        <v>16254.68</v>
      </c>
      <c r="AU115" s="453">
        <v>1031144.25</v>
      </c>
      <c r="AV115" s="453">
        <v>1936032</v>
      </c>
      <c r="AW115" s="453">
        <v>39024</v>
      </c>
      <c r="AX115" s="453">
        <v>458907.86</v>
      </c>
      <c r="AY115" s="453">
        <v>47979</v>
      </c>
      <c r="AZ115" s="453">
        <v>16128</v>
      </c>
      <c r="BA115" s="453">
        <v>57680</v>
      </c>
      <c r="BB115" s="453">
        <v>0</v>
      </c>
      <c r="BC115" s="453">
        <v>21355</v>
      </c>
      <c r="BD115" s="453">
        <v>61996</v>
      </c>
      <c r="BE115" s="453">
        <v>0</v>
      </c>
      <c r="BF115" s="453">
        <v>112510</v>
      </c>
      <c r="BG115" s="453">
        <v>46832</v>
      </c>
      <c r="BH115" s="453">
        <v>24636</v>
      </c>
      <c r="BI115" s="453">
        <v>28936.84</v>
      </c>
      <c r="BJ115" s="453">
        <v>52194</v>
      </c>
      <c r="BK115" s="453">
        <v>0</v>
      </c>
      <c r="BL115" s="453">
        <v>0</v>
      </c>
      <c r="BM115" s="453">
        <v>44598.5</v>
      </c>
      <c r="BN115" s="453">
        <v>24649.38</v>
      </c>
      <c r="BO115" s="453">
        <v>0</v>
      </c>
      <c r="BP115" s="453">
        <v>0</v>
      </c>
      <c r="BQ115" s="453">
        <v>0</v>
      </c>
      <c r="BR115" s="453">
        <v>0</v>
      </c>
      <c r="BS115" s="453">
        <v>0</v>
      </c>
      <c r="BT115" s="453">
        <v>12222</v>
      </c>
      <c r="BU115" s="453">
        <v>33562</v>
      </c>
      <c r="BV115" s="453">
        <v>0</v>
      </c>
      <c r="BW115" s="453">
        <v>13029.5</v>
      </c>
      <c r="BX115" s="453">
        <v>0</v>
      </c>
      <c r="BY115" s="453">
        <v>883889</v>
      </c>
      <c r="BZ115" s="453">
        <v>0</v>
      </c>
      <c r="CA115" s="453">
        <v>7.78</v>
      </c>
      <c r="CB115" s="453">
        <v>110655</v>
      </c>
      <c r="CC115" s="336">
        <f t="shared" si="10"/>
        <v>8121624.4400000004</v>
      </c>
    </row>
    <row r="116" spans="1:81" s="354" customFormat="1" ht="25.5" customHeight="1">
      <c r="A116" s="353" t="s">
        <v>467</v>
      </c>
      <c r="B116" s="330" t="s">
        <v>20</v>
      </c>
      <c r="C116" s="331" t="s">
        <v>21</v>
      </c>
      <c r="D116" s="332"/>
      <c r="E116" s="331"/>
      <c r="F116" s="364" t="s">
        <v>703</v>
      </c>
      <c r="G116" s="365" t="s">
        <v>704</v>
      </c>
      <c r="H116" s="453">
        <v>1574955.97</v>
      </c>
      <c r="I116" s="458">
        <v>31450.75</v>
      </c>
      <c r="J116" s="458">
        <v>283150.08000000002</v>
      </c>
      <c r="K116" s="458">
        <v>0</v>
      </c>
      <c r="L116" s="458">
        <v>0</v>
      </c>
      <c r="M116" s="458">
        <v>0</v>
      </c>
      <c r="N116" s="458">
        <v>2753128</v>
      </c>
      <c r="O116" s="458">
        <v>19160177.75</v>
      </c>
      <c r="P116" s="458">
        <v>0</v>
      </c>
      <c r="Q116" s="458">
        <v>821838.64</v>
      </c>
      <c r="R116" s="458">
        <v>50068</v>
      </c>
      <c r="S116" s="458">
        <v>0</v>
      </c>
      <c r="T116" s="458">
        <v>105937.19</v>
      </c>
      <c r="U116" s="458">
        <v>747101.75</v>
      </c>
      <c r="V116" s="458">
        <v>0</v>
      </c>
      <c r="W116" s="458">
        <v>8770.56</v>
      </c>
      <c r="X116" s="458">
        <v>0</v>
      </c>
      <c r="Y116" s="458">
        <v>7863</v>
      </c>
      <c r="Z116" s="458">
        <v>2570462.7999999998</v>
      </c>
      <c r="AA116" s="458">
        <v>640255.86</v>
      </c>
      <c r="AB116" s="458">
        <v>2123582.48</v>
      </c>
      <c r="AC116" s="458">
        <v>45504</v>
      </c>
      <c r="AD116" s="458">
        <v>864054</v>
      </c>
      <c r="AE116" s="458">
        <v>18209.5</v>
      </c>
      <c r="AF116" s="458">
        <v>7663</v>
      </c>
      <c r="AG116" s="458">
        <v>0</v>
      </c>
      <c r="AH116" s="458">
        <v>0</v>
      </c>
      <c r="AI116" s="458">
        <v>16153359.5</v>
      </c>
      <c r="AJ116" s="458">
        <v>22188</v>
      </c>
      <c r="AK116" s="458">
        <v>0</v>
      </c>
      <c r="AL116" s="458">
        <v>10602</v>
      </c>
      <c r="AM116" s="458">
        <v>75288</v>
      </c>
      <c r="AN116" s="458">
        <v>55623</v>
      </c>
      <c r="AO116" s="458">
        <v>23583.360000000001</v>
      </c>
      <c r="AP116" s="458">
        <v>42344</v>
      </c>
      <c r="AQ116" s="458">
        <v>10933.5</v>
      </c>
      <c r="AR116" s="458">
        <v>0</v>
      </c>
      <c r="AS116" s="458">
        <v>7741</v>
      </c>
      <c r="AT116" s="458">
        <v>0</v>
      </c>
      <c r="AU116" s="458">
        <v>1755594.18</v>
      </c>
      <c r="AV116" s="458">
        <v>590873.94999999995</v>
      </c>
      <c r="AW116" s="458">
        <v>1956</v>
      </c>
      <c r="AX116" s="458">
        <v>168692</v>
      </c>
      <c r="AY116" s="458">
        <v>66133</v>
      </c>
      <c r="AZ116" s="458">
        <v>9314.8799999999992</v>
      </c>
      <c r="BA116" s="458">
        <v>135464.32000000001</v>
      </c>
      <c r="BB116" s="458">
        <v>389920.64</v>
      </c>
      <c r="BC116" s="458">
        <v>7396</v>
      </c>
      <c r="BD116" s="458">
        <v>0</v>
      </c>
      <c r="BE116" s="458">
        <v>5945.28</v>
      </c>
      <c r="BF116" s="458">
        <v>123526</v>
      </c>
      <c r="BG116" s="458">
        <v>0</v>
      </c>
      <c r="BH116" s="458">
        <v>11991</v>
      </c>
      <c r="BI116" s="458">
        <v>8351</v>
      </c>
      <c r="BJ116" s="458">
        <v>44722.04</v>
      </c>
      <c r="BK116" s="458">
        <v>0</v>
      </c>
      <c r="BL116" s="458">
        <v>0</v>
      </c>
      <c r="BM116" s="458">
        <v>987528.71</v>
      </c>
      <c r="BN116" s="458">
        <v>9062</v>
      </c>
      <c r="BO116" s="458">
        <v>0</v>
      </c>
      <c r="BP116" s="458">
        <v>0</v>
      </c>
      <c r="BQ116" s="458">
        <v>0</v>
      </c>
      <c r="BR116" s="458">
        <v>0</v>
      </c>
      <c r="BS116" s="458">
        <v>0</v>
      </c>
      <c r="BT116" s="458">
        <v>791250.78</v>
      </c>
      <c r="BU116" s="458">
        <v>15974.6</v>
      </c>
      <c r="BV116" s="458">
        <v>12475.06</v>
      </c>
      <c r="BW116" s="458">
        <v>45963</v>
      </c>
      <c r="BX116" s="458">
        <v>0</v>
      </c>
      <c r="BY116" s="458">
        <v>1349905</v>
      </c>
      <c r="BZ116" s="458">
        <v>0</v>
      </c>
      <c r="CA116" s="458">
        <v>24708</v>
      </c>
      <c r="CB116" s="458">
        <v>108573</v>
      </c>
      <c r="CC116" s="336">
        <f t="shared" si="10"/>
        <v>54881156.13000001</v>
      </c>
    </row>
    <row r="117" spans="1:81" s="354" customFormat="1" ht="25.5" customHeight="1">
      <c r="A117" s="353" t="s">
        <v>477</v>
      </c>
      <c r="B117" s="330" t="s">
        <v>20</v>
      </c>
      <c r="C117" s="331" t="s">
        <v>21</v>
      </c>
      <c r="D117" s="332"/>
      <c r="E117" s="331"/>
      <c r="F117" s="364" t="s">
        <v>705</v>
      </c>
      <c r="G117" s="365" t="s">
        <v>706</v>
      </c>
      <c r="H117" s="453">
        <v>0</v>
      </c>
      <c r="I117" s="458">
        <v>0</v>
      </c>
      <c r="J117" s="458">
        <v>0</v>
      </c>
      <c r="K117" s="458">
        <v>0</v>
      </c>
      <c r="L117" s="458">
        <v>0</v>
      </c>
      <c r="M117" s="458">
        <v>0</v>
      </c>
      <c r="N117" s="458">
        <v>0</v>
      </c>
      <c r="O117" s="458">
        <v>0</v>
      </c>
      <c r="P117" s="458">
        <v>0</v>
      </c>
      <c r="Q117" s="458">
        <v>-134446.37</v>
      </c>
      <c r="R117" s="458">
        <v>0</v>
      </c>
      <c r="S117" s="458">
        <v>-1545</v>
      </c>
      <c r="T117" s="458">
        <v>-144902</v>
      </c>
      <c r="U117" s="458">
        <v>-59456</v>
      </c>
      <c r="V117" s="458">
        <v>0</v>
      </c>
      <c r="W117" s="458">
        <v>0</v>
      </c>
      <c r="X117" s="458">
        <v>0</v>
      </c>
      <c r="Y117" s="458">
        <v>0</v>
      </c>
      <c r="Z117" s="458">
        <v>-600151.5</v>
      </c>
      <c r="AA117" s="458">
        <v>-18465</v>
      </c>
      <c r="AB117" s="458">
        <v>-15175.55</v>
      </c>
      <c r="AC117" s="458">
        <v>0</v>
      </c>
      <c r="AD117" s="458">
        <v>-1900.5</v>
      </c>
      <c r="AE117" s="458">
        <v>0</v>
      </c>
      <c r="AF117" s="458">
        <v>0</v>
      </c>
      <c r="AG117" s="458">
        <v>0</v>
      </c>
      <c r="AH117" s="458">
        <v>0</v>
      </c>
      <c r="AI117" s="458">
        <v>0</v>
      </c>
      <c r="AJ117" s="458">
        <v>0</v>
      </c>
      <c r="AK117" s="458">
        <v>0</v>
      </c>
      <c r="AL117" s="458">
        <v>-5738</v>
      </c>
      <c r="AM117" s="458">
        <v>0</v>
      </c>
      <c r="AN117" s="458">
        <v>0</v>
      </c>
      <c r="AO117" s="458">
        <v>0</v>
      </c>
      <c r="AP117" s="458">
        <v>0</v>
      </c>
      <c r="AQ117" s="458">
        <v>0</v>
      </c>
      <c r="AR117" s="458">
        <v>0</v>
      </c>
      <c r="AS117" s="458">
        <v>-7866.5</v>
      </c>
      <c r="AT117" s="458">
        <v>0</v>
      </c>
      <c r="AU117" s="458">
        <v>0</v>
      </c>
      <c r="AV117" s="458">
        <v>-1936032</v>
      </c>
      <c r="AW117" s="458">
        <v>-39024</v>
      </c>
      <c r="AX117" s="458">
        <v>-351081.86</v>
      </c>
      <c r="AY117" s="458">
        <v>0</v>
      </c>
      <c r="AZ117" s="458">
        <v>-16128</v>
      </c>
      <c r="BA117" s="458">
        <v>-57680</v>
      </c>
      <c r="BB117" s="458">
        <v>0</v>
      </c>
      <c r="BC117" s="458">
        <v>0</v>
      </c>
      <c r="BD117" s="458">
        <v>-899</v>
      </c>
      <c r="BE117" s="458">
        <v>0</v>
      </c>
      <c r="BF117" s="458">
        <v>0</v>
      </c>
      <c r="BG117" s="458">
        <v>0</v>
      </c>
      <c r="BH117" s="458">
        <v>0</v>
      </c>
      <c r="BI117" s="458">
        <v>0</v>
      </c>
      <c r="BJ117" s="458">
        <v>-17670.849999999999</v>
      </c>
      <c r="BK117" s="458">
        <v>0</v>
      </c>
      <c r="BL117" s="458">
        <v>0</v>
      </c>
      <c r="BM117" s="458">
        <v>-7349.5</v>
      </c>
      <c r="BN117" s="458">
        <v>0</v>
      </c>
      <c r="BO117" s="458">
        <v>0</v>
      </c>
      <c r="BP117" s="458">
        <v>0</v>
      </c>
      <c r="BQ117" s="458">
        <v>0</v>
      </c>
      <c r="BR117" s="458">
        <v>0</v>
      </c>
      <c r="BS117" s="458">
        <v>0</v>
      </c>
      <c r="BT117" s="458">
        <v>-5895</v>
      </c>
      <c r="BU117" s="458">
        <v>-7721.2</v>
      </c>
      <c r="BV117" s="458">
        <v>0</v>
      </c>
      <c r="BW117" s="458">
        <v>-6525.75</v>
      </c>
      <c r="BX117" s="458">
        <v>0</v>
      </c>
      <c r="BY117" s="458">
        <v>0</v>
      </c>
      <c r="BZ117" s="458">
        <v>0</v>
      </c>
      <c r="CA117" s="458">
        <v>0</v>
      </c>
      <c r="CB117" s="458">
        <v>0</v>
      </c>
      <c r="CC117" s="336">
        <f t="shared" si="10"/>
        <v>-3435653.58</v>
      </c>
    </row>
    <row r="118" spans="1:81" s="354" customFormat="1" ht="25.5" customHeight="1">
      <c r="A118" s="353" t="s">
        <v>477</v>
      </c>
      <c r="B118" s="330" t="s">
        <v>20</v>
      </c>
      <c r="C118" s="331" t="s">
        <v>21</v>
      </c>
      <c r="D118" s="332"/>
      <c r="E118" s="331"/>
      <c r="F118" s="357" t="s">
        <v>707</v>
      </c>
      <c r="G118" s="358" t="s">
        <v>708</v>
      </c>
      <c r="H118" s="453">
        <v>0</v>
      </c>
      <c r="I118" s="453">
        <v>12125.19</v>
      </c>
      <c r="J118" s="453">
        <v>26125.919999999998</v>
      </c>
      <c r="K118" s="453">
        <v>657387.31000000006</v>
      </c>
      <c r="L118" s="453">
        <v>129561.89</v>
      </c>
      <c r="M118" s="453">
        <v>0</v>
      </c>
      <c r="N118" s="453">
        <v>0</v>
      </c>
      <c r="O118" s="453">
        <v>144084.54999999999</v>
      </c>
      <c r="P118" s="453">
        <v>75225.2</v>
      </c>
      <c r="Q118" s="453">
        <v>0</v>
      </c>
      <c r="R118" s="453">
        <v>58438.07</v>
      </c>
      <c r="S118" s="453">
        <v>32464.62</v>
      </c>
      <c r="T118" s="453">
        <v>0</v>
      </c>
      <c r="U118" s="453">
        <v>0</v>
      </c>
      <c r="V118" s="453">
        <v>0</v>
      </c>
      <c r="W118" s="453">
        <v>88159.95</v>
      </c>
      <c r="X118" s="453">
        <v>85650</v>
      </c>
      <c r="Y118" s="453">
        <v>7061.05</v>
      </c>
      <c r="Z118" s="453">
        <v>768391.66</v>
      </c>
      <c r="AA118" s="453">
        <v>-53921.88</v>
      </c>
      <c r="AB118" s="453">
        <v>0</v>
      </c>
      <c r="AC118" s="453">
        <v>0</v>
      </c>
      <c r="AD118" s="453">
        <v>91338.42</v>
      </c>
      <c r="AE118" s="453">
        <v>0</v>
      </c>
      <c r="AF118" s="453">
        <v>72403.34</v>
      </c>
      <c r="AG118" s="453">
        <v>0</v>
      </c>
      <c r="AH118" s="453">
        <v>0</v>
      </c>
      <c r="AI118" s="453">
        <v>297968.33</v>
      </c>
      <c r="AJ118" s="453">
        <v>74184.05</v>
      </c>
      <c r="AK118" s="453">
        <v>6893.68</v>
      </c>
      <c r="AL118" s="453">
        <v>4208.08</v>
      </c>
      <c r="AM118" s="453">
        <v>105</v>
      </c>
      <c r="AN118" s="453">
        <v>382406.38</v>
      </c>
      <c r="AO118" s="453">
        <v>20955.48</v>
      </c>
      <c r="AP118" s="453">
        <v>23182.27</v>
      </c>
      <c r="AQ118" s="453">
        <v>22018.26</v>
      </c>
      <c r="AR118" s="453">
        <v>36114.74</v>
      </c>
      <c r="AS118" s="453">
        <v>19608.32</v>
      </c>
      <c r="AT118" s="453">
        <v>101118.97</v>
      </c>
      <c r="AU118" s="453">
        <v>1016400.84</v>
      </c>
      <c r="AV118" s="453">
        <v>4962235.3899999997</v>
      </c>
      <c r="AW118" s="453">
        <v>143195.72</v>
      </c>
      <c r="AX118" s="453">
        <v>624485.14</v>
      </c>
      <c r="AY118" s="453">
        <v>0</v>
      </c>
      <c r="AZ118" s="453">
        <v>14225.52</v>
      </c>
      <c r="BA118" s="453">
        <v>217704.07</v>
      </c>
      <c r="BB118" s="453">
        <v>936463.15</v>
      </c>
      <c r="BC118" s="453">
        <v>0</v>
      </c>
      <c r="BD118" s="453">
        <v>0</v>
      </c>
      <c r="BE118" s="453">
        <v>57762.89</v>
      </c>
      <c r="BF118" s="453">
        <v>88924.89</v>
      </c>
      <c r="BG118" s="453">
        <v>0</v>
      </c>
      <c r="BH118" s="453">
        <v>18213.57</v>
      </c>
      <c r="BI118" s="453">
        <v>34550.28</v>
      </c>
      <c r="BJ118" s="453">
        <v>-1375</v>
      </c>
      <c r="BK118" s="453">
        <v>0</v>
      </c>
      <c r="BL118" s="453">
        <v>0</v>
      </c>
      <c r="BM118" s="453">
        <v>27422.51</v>
      </c>
      <c r="BN118" s="453">
        <v>153480.98000000001</v>
      </c>
      <c r="BO118" s="453">
        <v>15174.62</v>
      </c>
      <c r="BP118" s="453">
        <v>28017.77</v>
      </c>
      <c r="BQ118" s="453">
        <v>1606.21</v>
      </c>
      <c r="BR118" s="453">
        <v>26323.72</v>
      </c>
      <c r="BS118" s="453">
        <v>0</v>
      </c>
      <c r="BT118" s="453">
        <v>0</v>
      </c>
      <c r="BU118" s="453">
        <v>64558.5</v>
      </c>
      <c r="BV118" s="453">
        <v>0</v>
      </c>
      <c r="BW118" s="453">
        <v>140997.15</v>
      </c>
      <c r="BX118" s="453">
        <v>13959.32</v>
      </c>
      <c r="BY118" s="453">
        <v>1000346.55</v>
      </c>
      <c r="BZ118" s="453">
        <v>34114.92</v>
      </c>
      <c r="CA118" s="453">
        <v>310.20999999999998</v>
      </c>
      <c r="CB118" s="453">
        <v>40016.71</v>
      </c>
      <c r="CC118" s="336">
        <f t="shared" si="10"/>
        <v>12842374.480000006</v>
      </c>
    </row>
    <row r="119" spans="1:81" s="354" customFormat="1" ht="25.5" customHeight="1">
      <c r="A119" s="353" t="s">
        <v>477</v>
      </c>
      <c r="B119" s="330" t="s">
        <v>20</v>
      </c>
      <c r="C119" s="331" t="s">
        <v>21</v>
      </c>
      <c r="D119" s="332"/>
      <c r="E119" s="331"/>
      <c r="F119" s="357" t="s">
        <v>709</v>
      </c>
      <c r="G119" s="358" t="s">
        <v>710</v>
      </c>
      <c r="H119" s="457">
        <v>0</v>
      </c>
      <c r="I119" s="457">
        <v>1725</v>
      </c>
      <c r="J119" s="457">
        <v>0</v>
      </c>
      <c r="K119" s="457">
        <v>0</v>
      </c>
      <c r="L119" s="457">
        <v>0</v>
      </c>
      <c r="M119" s="456">
        <v>7360</v>
      </c>
      <c r="N119" s="457">
        <v>0</v>
      </c>
      <c r="O119" s="457">
        <v>0</v>
      </c>
      <c r="P119" s="457">
        <v>0</v>
      </c>
      <c r="Q119" s="457">
        <v>0</v>
      </c>
      <c r="R119" s="457">
        <v>0</v>
      </c>
      <c r="S119" s="457">
        <v>0</v>
      </c>
      <c r="T119" s="457">
        <v>21250</v>
      </c>
      <c r="U119" s="457">
        <v>0</v>
      </c>
      <c r="V119" s="457">
        <v>0</v>
      </c>
      <c r="W119" s="457">
        <v>0</v>
      </c>
      <c r="X119" s="457">
        <v>0</v>
      </c>
      <c r="Y119" s="457">
        <v>0</v>
      </c>
      <c r="Z119" s="457">
        <v>0</v>
      </c>
      <c r="AA119" s="457">
        <v>0</v>
      </c>
      <c r="AB119" s="457">
        <v>0</v>
      </c>
      <c r="AC119" s="456">
        <v>0</v>
      </c>
      <c r="AD119" s="457">
        <v>0</v>
      </c>
      <c r="AE119" s="457">
        <v>0</v>
      </c>
      <c r="AF119" s="457">
        <v>0</v>
      </c>
      <c r="AG119" s="456">
        <v>0</v>
      </c>
      <c r="AH119" s="456">
        <v>0</v>
      </c>
      <c r="AI119" s="457">
        <v>3687659.54</v>
      </c>
      <c r="AJ119" s="457">
        <v>0</v>
      </c>
      <c r="AK119" s="457">
        <v>0</v>
      </c>
      <c r="AL119" s="457">
        <v>0</v>
      </c>
      <c r="AM119" s="457">
        <v>0</v>
      </c>
      <c r="AN119" s="457">
        <v>0</v>
      </c>
      <c r="AO119" s="457">
        <v>0</v>
      </c>
      <c r="AP119" s="457">
        <v>0</v>
      </c>
      <c r="AQ119" s="457">
        <v>0</v>
      </c>
      <c r="AR119" s="457">
        <v>0</v>
      </c>
      <c r="AS119" s="456">
        <v>0</v>
      </c>
      <c r="AT119" s="457">
        <v>0</v>
      </c>
      <c r="AU119" s="457">
        <v>0</v>
      </c>
      <c r="AV119" s="457">
        <v>0</v>
      </c>
      <c r="AW119" s="457">
        <v>0</v>
      </c>
      <c r="AX119" s="457">
        <v>0</v>
      </c>
      <c r="AY119" s="457">
        <v>0</v>
      </c>
      <c r="AZ119" s="457">
        <v>0</v>
      </c>
      <c r="BA119" s="457">
        <v>0</v>
      </c>
      <c r="BB119" s="457">
        <v>0</v>
      </c>
      <c r="BC119" s="456">
        <v>0</v>
      </c>
      <c r="BD119" s="456">
        <v>0</v>
      </c>
      <c r="BE119" s="457">
        <v>0</v>
      </c>
      <c r="BF119" s="457">
        <v>0</v>
      </c>
      <c r="BG119" s="457">
        <v>0</v>
      </c>
      <c r="BH119" s="457">
        <v>0</v>
      </c>
      <c r="BI119" s="457">
        <v>0</v>
      </c>
      <c r="BJ119" s="457">
        <v>0</v>
      </c>
      <c r="BK119" s="457">
        <v>0</v>
      </c>
      <c r="BL119" s="456">
        <v>0</v>
      </c>
      <c r="BM119" s="457">
        <v>777892.26</v>
      </c>
      <c r="BN119" s="457">
        <v>0</v>
      </c>
      <c r="BO119" s="457">
        <v>0</v>
      </c>
      <c r="BP119" s="456">
        <v>0</v>
      </c>
      <c r="BQ119" s="457">
        <v>0</v>
      </c>
      <c r="BR119" s="457">
        <v>9840</v>
      </c>
      <c r="BS119" s="457">
        <v>0</v>
      </c>
      <c r="BT119" s="457">
        <v>798467</v>
      </c>
      <c r="BU119" s="456">
        <v>0</v>
      </c>
      <c r="BV119" s="457">
        <v>0</v>
      </c>
      <c r="BW119" s="457">
        <v>0</v>
      </c>
      <c r="BX119" s="457">
        <v>0</v>
      </c>
      <c r="BY119" s="457">
        <v>0</v>
      </c>
      <c r="BZ119" s="457">
        <v>0</v>
      </c>
      <c r="CA119" s="457">
        <v>0</v>
      </c>
      <c r="CB119" s="457">
        <v>1180</v>
      </c>
      <c r="CC119" s="336">
        <f t="shared" si="10"/>
        <v>5305373.8</v>
      </c>
    </row>
    <row r="120" spans="1:81" s="354" customFormat="1" ht="25.5" customHeight="1">
      <c r="A120" s="353" t="s">
        <v>477</v>
      </c>
      <c r="B120" s="330" t="s">
        <v>20</v>
      </c>
      <c r="C120" s="331" t="s">
        <v>21</v>
      </c>
      <c r="D120" s="332">
        <v>43050</v>
      </c>
      <c r="E120" s="331" t="s">
        <v>664</v>
      </c>
      <c r="F120" s="333" t="s">
        <v>711</v>
      </c>
      <c r="G120" s="334" t="s">
        <v>712</v>
      </c>
      <c r="H120" s="456">
        <v>0</v>
      </c>
      <c r="I120" s="456">
        <v>0</v>
      </c>
      <c r="J120" s="457">
        <v>0</v>
      </c>
      <c r="K120" s="456">
        <v>0</v>
      </c>
      <c r="L120" s="456">
        <v>0</v>
      </c>
      <c r="M120" s="456">
        <v>0</v>
      </c>
      <c r="N120" s="456">
        <v>0</v>
      </c>
      <c r="O120" s="456">
        <v>0</v>
      </c>
      <c r="P120" s="457">
        <v>0</v>
      </c>
      <c r="Q120" s="457">
        <v>0</v>
      </c>
      <c r="R120" s="456">
        <v>0</v>
      </c>
      <c r="S120" s="456">
        <v>0</v>
      </c>
      <c r="T120" s="457">
        <v>1000</v>
      </c>
      <c r="U120" s="457">
        <v>607600</v>
      </c>
      <c r="V120" s="456">
        <v>0</v>
      </c>
      <c r="W120" s="456">
        <v>0</v>
      </c>
      <c r="X120" s="456">
        <v>0</v>
      </c>
      <c r="Y120" s="456">
        <v>0</v>
      </c>
      <c r="Z120" s="457">
        <v>32238</v>
      </c>
      <c r="AA120" s="457">
        <v>2080</v>
      </c>
      <c r="AB120" s="457">
        <v>0</v>
      </c>
      <c r="AC120" s="456">
        <v>0</v>
      </c>
      <c r="AD120" s="456">
        <v>0</v>
      </c>
      <c r="AE120" s="456">
        <v>0</v>
      </c>
      <c r="AF120" s="456">
        <v>0</v>
      </c>
      <c r="AG120" s="456">
        <v>0</v>
      </c>
      <c r="AH120" s="456">
        <v>0</v>
      </c>
      <c r="AI120" s="457">
        <v>600</v>
      </c>
      <c r="AJ120" s="457">
        <v>0</v>
      </c>
      <c r="AK120" s="456">
        <v>0</v>
      </c>
      <c r="AL120" s="456">
        <v>0</v>
      </c>
      <c r="AM120" s="457">
        <v>0</v>
      </c>
      <c r="AN120" s="456">
        <v>0</v>
      </c>
      <c r="AO120" s="457">
        <v>0</v>
      </c>
      <c r="AP120" s="457">
        <v>0</v>
      </c>
      <c r="AQ120" s="457">
        <v>0</v>
      </c>
      <c r="AR120" s="457">
        <v>0</v>
      </c>
      <c r="AS120" s="457">
        <v>0</v>
      </c>
      <c r="AT120" s="456">
        <v>0</v>
      </c>
      <c r="AU120" s="457">
        <v>0</v>
      </c>
      <c r="AV120" s="457">
        <v>0</v>
      </c>
      <c r="AW120" s="457">
        <v>0</v>
      </c>
      <c r="AX120" s="457">
        <v>0</v>
      </c>
      <c r="AY120" s="456">
        <v>0</v>
      </c>
      <c r="AZ120" s="456">
        <v>0</v>
      </c>
      <c r="BA120" s="456">
        <v>0</v>
      </c>
      <c r="BB120" s="457">
        <v>0</v>
      </c>
      <c r="BC120" s="456">
        <v>0</v>
      </c>
      <c r="BD120" s="456">
        <v>0</v>
      </c>
      <c r="BE120" s="457">
        <v>0</v>
      </c>
      <c r="BF120" s="456">
        <v>0</v>
      </c>
      <c r="BG120" s="456">
        <v>0</v>
      </c>
      <c r="BH120" s="456">
        <v>0</v>
      </c>
      <c r="BI120" s="457">
        <v>0</v>
      </c>
      <c r="BJ120" s="457">
        <v>0</v>
      </c>
      <c r="BK120" s="456">
        <v>0</v>
      </c>
      <c r="BL120" s="456">
        <v>0</v>
      </c>
      <c r="BM120" s="456">
        <v>0</v>
      </c>
      <c r="BN120" s="456">
        <v>0</v>
      </c>
      <c r="BO120" s="456">
        <v>0</v>
      </c>
      <c r="BP120" s="456">
        <v>0</v>
      </c>
      <c r="BQ120" s="456">
        <v>0</v>
      </c>
      <c r="BR120" s="456">
        <v>0</v>
      </c>
      <c r="BS120" s="456">
        <v>0</v>
      </c>
      <c r="BT120" s="457">
        <v>30948</v>
      </c>
      <c r="BU120" s="457">
        <v>0</v>
      </c>
      <c r="BV120" s="457">
        <v>0</v>
      </c>
      <c r="BW120" s="457">
        <v>0</v>
      </c>
      <c r="BX120" s="457">
        <v>0</v>
      </c>
      <c r="BY120" s="456">
        <v>0</v>
      </c>
      <c r="BZ120" s="457">
        <v>0</v>
      </c>
      <c r="CA120" s="456">
        <v>0</v>
      </c>
      <c r="CB120" s="457">
        <v>0</v>
      </c>
      <c r="CC120" s="336">
        <f t="shared" si="10"/>
        <v>674466</v>
      </c>
    </row>
    <row r="121" spans="1:81" s="328" customFormat="1" ht="25.5" customHeight="1">
      <c r="A121" s="329" t="s">
        <v>463</v>
      </c>
      <c r="B121" s="330" t="s">
        <v>6</v>
      </c>
      <c r="C121" s="331" t="s">
        <v>7</v>
      </c>
      <c r="D121" s="366"/>
      <c r="E121" s="367"/>
      <c r="F121" s="368" t="s">
        <v>713</v>
      </c>
      <c r="G121" s="369" t="s">
        <v>714</v>
      </c>
      <c r="H121" s="453">
        <v>285884039.50999999</v>
      </c>
      <c r="I121" s="453">
        <v>18344238.5</v>
      </c>
      <c r="J121" s="453">
        <v>30894292.199999999</v>
      </c>
      <c r="K121" s="453">
        <v>1744510.04</v>
      </c>
      <c r="L121" s="453">
        <v>1135258</v>
      </c>
      <c r="M121" s="453">
        <v>10919126.91</v>
      </c>
      <c r="N121" s="453">
        <v>220805689.75</v>
      </c>
      <c r="O121" s="453">
        <v>7203855.2000000002</v>
      </c>
      <c r="P121" s="453">
        <v>119720</v>
      </c>
      <c r="Q121" s="453">
        <v>117717848.61</v>
      </c>
      <c r="R121" s="453">
        <v>85840</v>
      </c>
      <c r="S121" s="453">
        <v>1874426.66</v>
      </c>
      <c r="T121" s="453">
        <v>979400</v>
      </c>
      <c r="U121" s="453">
        <v>506360</v>
      </c>
      <c r="V121" s="453">
        <v>163920</v>
      </c>
      <c r="W121" s="453">
        <v>2401724.7999999998</v>
      </c>
      <c r="X121" s="453">
        <v>175069.92</v>
      </c>
      <c r="Y121" s="453">
        <v>4694213</v>
      </c>
      <c r="Z121" s="453">
        <v>269248827.51999998</v>
      </c>
      <c r="AA121" s="453">
        <v>7333426.7999999998</v>
      </c>
      <c r="AB121" s="453">
        <v>223032.18</v>
      </c>
      <c r="AC121" s="453">
        <v>5486605</v>
      </c>
      <c r="AD121" s="453">
        <v>867007.26</v>
      </c>
      <c r="AE121" s="453">
        <v>1903657.36</v>
      </c>
      <c r="AF121" s="453">
        <v>169980</v>
      </c>
      <c r="AG121" s="453">
        <v>948900</v>
      </c>
      <c r="AH121" s="453">
        <v>1425846</v>
      </c>
      <c r="AI121" s="453">
        <v>121180390</v>
      </c>
      <c r="AJ121" s="453">
        <v>1076900</v>
      </c>
      <c r="AK121" s="453">
        <v>187140</v>
      </c>
      <c r="AL121" s="453">
        <v>48120</v>
      </c>
      <c r="AM121" s="453">
        <v>11840</v>
      </c>
      <c r="AN121" s="453">
        <v>1384342.5</v>
      </c>
      <c r="AO121" s="453">
        <v>819877</v>
      </c>
      <c r="AP121" s="453">
        <v>518432</v>
      </c>
      <c r="AQ121" s="453">
        <v>804620</v>
      </c>
      <c r="AR121" s="453">
        <v>203180</v>
      </c>
      <c r="AS121" s="453">
        <v>0</v>
      </c>
      <c r="AT121" s="453">
        <v>100800</v>
      </c>
      <c r="AU121" s="453">
        <v>41044959</v>
      </c>
      <c r="AV121" s="453">
        <v>213868.88</v>
      </c>
      <c r="AW121" s="453">
        <v>204501</v>
      </c>
      <c r="AX121" s="453">
        <v>296600</v>
      </c>
      <c r="AY121" s="453">
        <v>963891</v>
      </c>
      <c r="AZ121" s="453">
        <v>4400</v>
      </c>
      <c r="BA121" s="453">
        <v>302100</v>
      </c>
      <c r="BB121" s="453">
        <v>98033650</v>
      </c>
      <c r="BC121" s="453">
        <v>1145541.93</v>
      </c>
      <c r="BD121" s="453">
        <v>13209529.5</v>
      </c>
      <c r="BE121" s="453">
        <v>4014065.83</v>
      </c>
      <c r="BF121" s="453">
        <v>1755992</v>
      </c>
      <c r="BG121" s="453">
        <v>2969093</v>
      </c>
      <c r="BH121" s="453">
        <v>26577584</v>
      </c>
      <c r="BI121" s="453">
        <v>4558908.0999999996</v>
      </c>
      <c r="BJ121" s="453">
        <v>6324899</v>
      </c>
      <c r="BK121" s="453">
        <v>219176.75</v>
      </c>
      <c r="BL121" s="453">
        <v>172480</v>
      </c>
      <c r="BM121" s="453">
        <v>105959307.75</v>
      </c>
      <c r="BN121" s="453">
        <v>96720</v>
      </c>
      <c r="BO121" s="453">
        <v>0</v>
      </c>
      <c r="BP121" s="453">
        <v>375300</v>
      </c>
      <c r="BQ121" s="453">
        <v>4187470</v>
      </c>
      <c r="BR121" s="453">
        <v>4342645</v>
      </c>
      <c r="BS121" s="453">
        <v>119468.55</v>
      </c>
      <c r="BT121" s="453">
        <v>107517099.25</v>
      </c>
      <c r="BU121" s="453">
        <v>8592718</v>
      </c>
      <c r="BV121" s="453">
        <v>2637796.16</v>
      </c>
      <c r="BW121" s="453">
        <v>2692765</v>
      </c>
      <c r="BX121" s="453">
        <v>777034</v>
      </c>
      <c r="BY121" s="453">
        <v>25027079</v>
      </c>
      <c r="BZ121" s="453">
        <v>1350762</v>
      </c>
      <c r="CA121" s="453">
        <v>7930120</v>
      </c>
      <c r="CB121" s="453">
        <v>1787714.46</v>
      </c>
      <c r="CC121" s="336">
        <f>SUM(H121:CB121)</f>
        <v>1594997695.8799999</v>
      </c>
    </row>
    <row r="122" spans="1:81" s="328" customFormat="1" ht="25.5" customHeight="1">
      <c r="A122" s="329" t="s">
        <v>467</v>
      </c>
      <c r="B122" s="330" t="s">
        <v>6</v>
      </c>
      <c r="C122" s="331" t="s">
        <v>7</v>
      </c>
      <c r="D122" s="366"/>
      <c r="E122" s="367"/>
      <c r="F122" s="368" t="s">
        <v>715</v>
      </c>
      <c r="G122" s="369" t="s">
        <v>716</v>
      </c>
      <c r="H122" s="453">
        <v>174028076.24000001</v>
      </c>
      <c r="I122" s="453">
        <v>10078220.699999999</v>
      </c>
      <c r="J122" s="453">
        <v>20638820.359999999</v>
      </c>
      <c r="K122" s="453">
        <v>14557525.109999999</v>
      </c>
      <c r="L122" s="453">
        <v>20225855.82</v>
      </c>
      <c r="M122" s="453">
        <v>6963578.7800000003</v>
      </c>
      <c r="N122" s="453">
        <v>119942692.48999999</v>
      </c>
      <c r="O122" s="453">
        <v>34757457.340000004</v>
      </c>
      <c r="P122" s="453">
        <v>0</v>
      </c>
      <c r="Q122" s="453">
        <v>2347454.56</v>
      </c>
      <c r="R122" s="453">
        <v>550155</v>
      </c>
      <c r="S122" s="453">
        <v>6640565.9400000004</v>
      </c>
      <c r="T122" s="453">
        <v>7306753.79</v>
      </c>
      <c r="U122" s="453">
        <v>9474322.3699999992</v>
      </c>
      <c r="V122" s="453">
        <v>58778</v>
      </c>
      <c r="W122" s="453">
        <v>16618038.52</v>
      </c>
      <c r="X122" s="453">
        <v>9279918.6799999997</v>
      </c>
      <c r="Y122" s="453">
        <v>7622954</v>
      </c>
      <c r="Z122" s="453">
        <v>100791954.39</v>
      </c>
      <c r="AA122" s="453">
        <v>3480885.45</v>
      </c>
      <c r="AB122" s="453">
        <v>2782718.48</v>
      </c>
      <c r="AC122" s="453">
        <v>18411071.350000001</v>
      </c>
      <c r="AD122" s="453">
        <v>4385228.4400000004</v>
      </c>
      <c r="AE122" s="453">
        <v>9084145.2100000009</v>
      </c>
      <c r="AF122" s="453">
        <v>57674.6</v>
      </c>
      <c r="AG122" s="453">
        <v>2655.4</v>
      </c>
      <c r="AH122" s="453">
        <v>8538816</v>
      </c>
      <c r="AI122" s="453">
        <v>60980366.469999999</v>
      </c>
      <c r="AJ122" s="453">
        <v>353377.32</v>
      </c>
      <c r="AK122" s="453">
        <v>58262.37</v>
      </c>
      <c r="AL122" s="453">
        <v>2116597.09</v>
      </c>
      <c r="AM122" s="453">
        <v>0</v>
      </c>
      <c r="AN122" s="453">
        <v>5089395.74</v>
      </c>
      <c r="AO122" s="453">
        <v>138827.01999999999</v>
      </c>
      <c r="AP122" s="453">
        <v>233426.88</v>
      </c>
      <c r="AQ122" s="453">
        <v>229705.56</v>
      </c>
      <c r="AR122" s="453">
        <v>197786.32</v>
      </c>
      <c r="AS122" s="453">
        <v>0</v>
      </c>
      <c r="AT122" s="453">
        <v>764082.39</v>
      </c>
      <c r="AU122" s="453">
        <v>5660669.5800000001</v>
      </c>
      <c r="AV122" s="453">
        <v>244584.5</v>
      </c>
      <c r="AW122" s="453">
        <v>627643</v>
      </c>
      <c r="AX122" s="453">
        <v>481578.47</v>
      </c>
      <c r="AY122" s="453">
        <v>826417</v>
      </c>
      <c r="AZ122" s="453">
        <v>0</v>
      </c>
      <c r="BA122" s="453">
        <v>546036.74</v>
      </c>
      <c r="BB122" s="453">
        <v>112287637.34</v>
      </c>
      <c r="BC122" s="453">
        <v>424861.38</v>
      </c>
      <c r="BD122" s="453">
        <v>206767.25</v>
      </c>
      <c r="BE122" s="453">
        <v>0</v>
      </c>
      <c r="BF122" s="453">
        <v>2583514.65</v>
      </c>
      <c r="BG122" s="453">
        <v>108716</v>
      </c>
      <c r="BH122" s="453">
        <v>76893508</v>
      </c>
      <c r="BI122" s="453">
        <v>808975.4</v>
      </c>
      <c r="BJ122" s="453">
        <v>703712.67</v>
      </c>
      <c r="BK122" s="453">
        <v>6994258.7699999996</v>
      </c>
      <c r="BL122" s="453">
        <v>1086511</v>
      </c>
      <c r="BM122" s="453">
        <v>64888558.899999999</v>
      </c>
      <c r="BN122" s="453">
        <v>0</v>
      </c>
      <c r="BO122" s="453">
        <v>0</v>
      </c>
      <c r="BP122" s="453">
        <v>63853.5</v>
      </c>
      <c r="BQ122" s="453">
        <v>12194981.9</v>
      </c>
      <c r="BR122" s="453">
        <v>5249298</v>
      </c>
      <c r="BS122" s="453">
        <v>0</v>
      </c>
      <c r="BT122" s="453">
        <v>253174.36</v>
      </c>
      <c r="BU122" s="453">
        <v>257374.29</v>
      </c>
      <c r="BV122" s="453">
        <v>8005373.1299999999</v>
      </c>
      <c r="BW122" s="453">
        <v>4428195.97</v>
      </c>
      <c r="BX122" s="453">
        <v>6389539.0999999996</v>
      </c>
      <c r="BY122" s="453">
        <v>7802782.3300000001</v>
      </c>
      <c r="BZ122" s="453">
        <v>1302499.44</v>
      </c>
      <c r="CA122" s="453">
        <v>7783023.1299999999</v>
      </c>
      <c r="CB122" s="453">
        <v>349699</v>
      </c>
      <c r="CC122" s="336">
        <f>SUM(H122:CB122)</f>
        <v>1008241888.9800004</v>
      </c>
    </row>
    <row r="123" spans="1:81" s="348" customFormat="1" ht="25.5" customHeight="1">
      <c r="A123" s="346"/>
      <c r="B123" s="532" t="s">
        <v>717</v>
      </c>
      <c r="C123" s="533"/>
      <c r="D123" s="533"/>
      <c r="E123" s="533"/>
      <c r="F123" s="533"/>
      <c r="G123" s="534"/>
      <c r="H123" s="347">
        <f>SUM(H98:H122)</f>
        <v>848797752.3499999</v>
      </c>
      <c r="I123" s="347">
        <f t="shared" ref="I123:BT123" si="17">SUM(I98:I122)</f>
        <v>90900656.030000001</v>
      </c>
      <c r="J123" s="347">
        <f t="shared" si="17"/>
        <v>129032570.23</v>
      </c>
      <c r="K123" s="347">
        <f t="shared" si="17"/>
        <v>33797198.599999994</v>
      </c>
      <c r="L123" s="347">
        <f t="shared" si="17"/>
        <v>30773526.490000002</v>
      </c>
      <c r="M123" s="347">
        <f t="shared" si="17"/>
        <v>19967001.41</v>
      </c>
      <c r="N123" s="347">
        <f t="shared" si="17"/>
        <v>622643104.25</v>
      </c>
      <c r="O123" s="347">
        <f t="shared" si="17"/>
        <v>126889172.72</v>
      </c>
      <c r="P123" s="347">
        <f t="shared" si="17"/>
        <v>9588604.5199999996</v>
      </c>
      <c r="Q123" s="347">
        <f t="shared" si="17"/>
        <v>255549164.47999996</v>
      </c>
      <c r="R123" s="347">
        <f t="shared" si="17"/>
        <v>9603966.5800000001</v>
      </c>
      <c r="S123" s="347">
        <f t="shared" si="17"/>
        <v>27032332.560000002</v>
      </c>
      <c r="T123" s="347">
        <f t="shared" si="17"/>
        <v>83921328.070000008</v>
      </c>
      <c r="U123" s="347">
        <f t="shared" si="17"/>
        <v>82096461.060000017</v>
      </c>
      <c r="V123" s="347">
        <f t="shared" si="17"/>
        <v>1024712</v>
      </c>
      <c r="W123" s="347">
        <f t="shared" si="17"/>
        <v>29829780.619999997</v>
      </c>
      <c r="X123" s="347">
        <f t="shared" si="17"/>
        <v>23979298.640000001</v>
      </c>
      <c r="Y123" s="347">
        <f t="shared" si="17"/>
        <v>17882101.300000001</v>
      </c>
      <c r="Z123" s="347">
        <f t="shared" si="17"/>
        <v>617192506.28999996</v>
      </c>
      <c r="AA123" s="347">
        <f t="shared" si="17"/>
        <v>56589497.329999991</v>
      </c>
      <c r="AB123" s="347">
        <f t="shared" si="17"/>
        <v>12493281.34</v>
      </c>
      <c r="AC123" s="347">
        <f t="shared" si="17"/>
        <v>88036258.670000017</v>
      </c>
      <c r="AD123" s="347">
        <f t="shared" si="17"/>
        <v>14873859.789999999</v>
      </c>
      <c r="AE123" s="347">
        <f t="shared" si="17"/>
        <v>21335086.539999999</v>
      </c>
      <c r="AF123" s="347">
        <f t="shared" si="17"/>
        <v>15763750.369999999</v>
      </c>
      <c r="AG123" s="347">
        <f t="shared" si="17"/>
        <v>4433978.4000000004</v>
      </c>
      <c r="AH123" s="347">
        <f t="shared" si="17"/>
        <v>17407126.02</v>
      </c>
      <c r="AI123" s="347">
        <f t="shared" si="17"/>
        <v>415343721.46000004</v>
      </c>
      <c r="AJ123" s="347">
        <f t="shared" si="17"/>
        <v>10148579.520000001</v>
      </c>
      <c r="AK123" s="347">
        <f t="shared" si="17"/>
        <v>4010469.66</v>
      </c>
      <c r="AL123" s="347">
        <f t="shared" si="17"/>
        <v>5550556.1699999999</v>
      </c>
      <c r="AM123" s="347">
        <f t="shared" si="17"/>
        <v>2968391.3800000004</v>
      </c>
      <c r="AN123" s="347">
        <f t="shared" si="17"/>
        <v>18059490.920000002</v>
      </c>
      <c r="AO123" s="347">
        <f t="shared" si="17"/>
        <v>7332622.2000000002</v>
      </c>
      <c r="AP123" s="347">
        <f t="shared" si="17"/>
        <v>5568532.7599999998</v>
      </c>
      <c r="AQ123" s="347">
        <f t="shared" si="17"/>
        <v>23944050.949999999</v>
      </c>
      <c r="AR123" s="347">
        <f t="shared" si="17"/>
        <v>3770126.22</v>
      </c>
      <c r="AS123" s="347">
        <f t="shared" si="17"/>
        <v>3591078.94</v>
      </c>
      <c r="AT123" s="347">
        <f t="shared" si="17"/>
        <v>7088805.0399999991</v>
      </c>
      <c r="AU123" s="347">
        <f t="shared" si="17"/>
        <v>138773654.62</v>
      </c>
      <c r="AV123" s="347">
        <f t="shared" si="17"/>
        <v>14522967.959999999</v>
      </c>
      <c r="AW123" s="347">
        <f t="shared" si="17"/>
        <v>8402810.0800000001</v>
      </c>
      <c r="AX123" s="347">
        <f t="shared" si="17"/>
        <v>8157723.5299999984</v>
      </c>
      <c r="AY123" s="347">
        <f t="shared" si="17"/>
        <v>6509336.9000000004</v>
      </c>
      <c r="AZ123" s="347">
        <f t="shared" si="17"/>
        <v>898177.47</v>
      </c>
      <c r="BA123" s="347">
        <f t="shared" si="17"/>
        <v>5462118.8900000006</v>
      </c>
      <c r="BB123" s="347">
        <f t="shared" si="17"/>
        <v>427432464.10000002</v>
      </c>
      <c r="BC123" s="347">
        <f t="shared" si="17"/>
        <v>5609706.3099999996</v>
      </c>
      <c r="BD123" s="347">
        <f t="shared" si="17"/>
        <v>47876516.649999999</v>
      </c>
      <c r="BE123" s="347">
        <f t="shared" si="17"/>
        <v>36030961.899999999</v>
      </c>
      <c r="BF123" s="347">
        <f t="shared" si="17"/>
        <v>31535798.539999999</v>
      </c>
      <c r="BG123" s="347">
        <f t="shared" si="17"/>
        <v>15532890.5</v>
      </c>
      <c r="BH123" s="347">
        <f t="shared" si="17"/>
        <v>138068586.56999999</v>
      </c>
      <c r="BI123" s="347">
        <f t="shared" si="17"/>
        <v>24541523.170000002</v>
      </c>
      <c r="BJ123" s="347">
        <f t="shared" si="17"/>
        <v>15744045.299999999</v>
      </c>
      <c r="BK123" s="347">
        <f t="shared" si="17"/>
        <v>8379814.7699999996</v>
      </c>
      <c r="BL123" s="347">
        <f t="shared" si="17"/>
        <v>3214672.5</v>
      </c>
      <c r="BM123" s="347">
        <f t="shared" si="17"/>
        <v>540027463.30999994</v>
      </c>
      <c r="BN123" s="347">
        <f t="shared" si="17"/>
        <v>39342293.68</v>
      </c>
      <c r="BO123" s="347">
        <f t="shared" si="17"/>
        <v>6051208.21</v>
      </c>
      <c r="BP123" s="347">
        <f t="shared" si="17"/>
        <v>3458480.23</v>
      </c>
      <c r="BQ123" s="347">
        <f t="shared" si="17"/>
        <v>20507902.460000001</v>
      </c>
      <c r="BR123" s="347">
        <f t="shared" si="17"/>
        <v>21957925.020000003</v>
      </c>
      <c r="BS123" s="347">
        <f t="shared" si="17"/>
        <v>2476389.2999999998</v>
      </c>
      <c r="BT123" s="347">
        <f t="shared" si="17"/>
        <v>207506629.63</v>
      </c>
      <c r="BU123" s="347">
        <f t="shared" ref="BU123:CC123" si="18">SUM(BU98:BU122)</f>
        <v>13113907</v>
      </c>
      <c r="BV123" s="347">
        <f t="shared" si="18"/>
        <v>23349411.030000001</v>
      </c>
      <c r="BW123" s="347">
        <f t="shared" si="18"/>
        <v>17491122.890000001</v>
      </c>
      <c r="BX123" s="347">
        <f t="shared" si="18"/>
        <v>17299649.210000001</v>
      </c>
      <c r="BY123" s="347">
        <f t="shared" si="18"/>
        <v>117326983.71999998</v>
      </c>
      <c r="BZ123" s="347">
        <f t="shared" si="18"/>
        <v>6464367.4800000004</v>
      </c>
      <c r="CA123" s="347">
        <f t="shared" si="18"/>
        <v>19403509.620000001</v>
      </c>
      <c r="CB123" s="347">
        <f t="shared" si="18"/>
        <v>5514679.29</v>
      </c>
      <c r="CC123" s="347">
        <f t="shared" si="18"/>
        <v>5796796193.7200012</v>
      </c>
    </row>
    <row r="124" spans="1:81" s="354" customFormat="1" ht="25.5" customHeight="1">
      <c r="A124" s="353" t="s">
        <v>477</v>
      </c>
      <c r="B124" s="330" t="s">
        <v>22</v>
      </c>
      <c r="C124" s="331" t="s">
        <v>23</v>
      </c>
      <c r="D124" s="332">
        <v>45100</v>
      </c>
      <c r="E124" s="331" t="s">
        <v>23</v>
      </c>
      <c r="F124" s="333" t="s">
        <v>718</v>
      </c>
      <c r="G124" s="334" t="s">
        <v>719</v>
      </c>
      <c r="H124" s="453">
        <v>345074218.38999999</v>
      </c>
      <c r="I124" s="458">
        <v>94583737.939999998</v>
      </c>
      <c r="J124" s="458">
        <v>108894472.94</v>
      </c>
      <c r="K124" s="458">
        <v>60535149.869999997</v>
      </c>
      <c r="L124" s="458">
        <v>43631647.039999999</v>
      </c>
      <c r="M124" s="458">
        <v>17356970.280000001</v>
      </c>
      <c r="N124" s="458">
        <v>609029127.00999999</v>
      </c>
      <c r="O124" s="458">
        <v>80436904</v>
      </c>
      <c r="P124" s="458">
        <v>31286267.059999999</v>
      </c>
      <c r="Q124" s="458">
        <v>180638019.84999999</v>
      </c>
      <c r="R124" s="458">
        <v>30746632.510000002</v>
      </c>
      <c r="S124" s="458">
        <v>62465757.789999999</v>
      </c>
      <c r="T124" s="458">
        <v>115465005.02</v>
      </c>
      <c r="U124" s="458">
        <v>108960848.29000001</v>
      </c>
      <c r="V124" s="458">
        <v>12803876.4</v>
      </c>
      <c r="W124" s="458">
        <v>54957835.979999997</v>
      </c>
      <c r="X124" s="458">
        <v>42089105.969999999</v>
      </c>
      <c r="Y124" s="458">
        <v>15591170</v>
      </c>
      <c r="Z124" s="458">
        <v>393098783.05000001</v>
      </c>
      <c r="AA124" s="458">
        <v>96026721.010000005</v>
      </c>
      <c r="AB124" s="458">
        <v>55008763.859999999</v>
      </c>
      <c r="AC124" s="458">
        <v>118206728.16</v>
      </c>
      <c r="AD124" s="458">
        <v>37211238.82</v>
      </c>
      <c r="AE124" s="458">
        <v>56514073.490000002</v>
      </c>
      <c r="AF124" s="458">
        <v>40337778.740000002</v>
      </c>
      <c r="AG124" s="458">
        <v>20330208.16</v>
      </c>
      <c r="AH124" s="458">
        <v>15654916.5</v>
      </c>
      <c r="AI124" s="458">
        <v>526319466.37</v>
      </c>
      <c r="AJ124" s="458">
        <v>35952053.380000003</v>
      </c>
      <c r="AK124" s="458">
        <v>25982501.789999999</v>
      </c>
      <c r="AL124" s="458">
        <v>26845859.82</v>
      </c>
      <c r="AM124" s="458">
        <v>25260850.16</v>
      </c>
      <c r="AN124" s="458">
        <v>39106587.850000001</v>
      </c>
      <c r="AO124" s="458">
        <v>29643675.18</v>
      </c>
      <c r="AP124" s="458">
        <v>29731117.32</v>
      </c>
      <c r="AQ124" s="458">
        <v>45379695.420000002</v>
      </c>
      <c r="AR124" s="458">
        <v>24067397.32</v>
      </c>
      <c r="AS124" s="458">
        <v>28151246.350000001</v>
      </c>
      <c r="AT124" s="458">
        <v>28288287.469999999</v>
      </c>
      <c r="AU124" s="458">
        <v>231504577.99000001</v>
      </c>
      <c r="AV124" s="458">
        <v>33990499.960000001</v>
      </c>
      <c r="AW124" s="458">
        <v>32909191.77</v>
      </c>
      <c r="AX124" s="458">
        <v>31447806.109999999</v>
      </c>
      <c r="AY124" s="458">
        <v>30762733.739999998</v>
      </c>
      <c r="AZ124" s="458">
        <v>8585752.0500000007</v>
      </c>
      <c r="BA124" s="458">
        <v>15196215.48</v>
      </c>
      <c r="BB124" s="458">
        <v>395505403.00999999</v>
      </c>
      <c r="BC124" s="458">
        <v>30080335.32</v>
      </c>
      <c r="BD124" s="458">
        <v>42691247.740000002</v>
      </c>
      <c r="BE124" s="458">
        <v>61317353</v>
      </c>
      <c r="BF124" s="458">
        <v>65509250.579999998</v>
      </c>
      <c r="BG124" s="458">
        <v>41817682.590000004</v>
      </c>
      <c r="BH124" s="458">
        <v>70651411.059900001</v>
      </c>
      <c r="BI124" s="458">
        <v>69222423.349999994</v>
      </c>
      <c r="BJ124" s="458">
        <v>37597702.490000002</v>
      </c>
      <c r="BK124" s="458">
        <v>19045503.030000001</v>
      </c>
      <c r="BL124" s="458">
        <v>11503721.58</v>
      </c>
      <c r="BM124" s="458">
        <v>351239846.38</v>
      </c>
      <c r="BN124" s="458">
        <v>116998565.19</v>
      </c>
      <c r="BO124" s="458">
        <v>36463955.880000003</v>
      </c>
      <c r="BP124" s="458">
        <v>29452278.41</v>
      </c>
      <c r="BQ124" s="458">
        <v>40428279.07</v>
      </c>
      <c r="BR124" s="458">
        <v>51524993.890000001</v>
      </c>
      <c r="BS124" s="458">
        <v>26030389.829999998</v>
      </c>
      <c r="BT124" s="458">
        <v>207994676.66999999</v>
      </c>
      <c r="BU124" s="458">
        <v>28383549.09</v>
      </c>
      <c r="BV124" s="458">
        <v>28534413.879999999</v>
      </c>
      <c r="BW124" s="458">
        <v>46488483.530000001</v>
      </c>
      <c r="BX124" s="458">
        <v>51121993.560000002</v>
      </c>
      <c r="BY124" s="458">
        <v>89754804.920000002</v>
      </c>
      <c r="BZ124" s="458">
        <v>31720573.879999999</v>
      </c>
      <c r="CA124" s="458">
        <v>12329819.52</v>
      </c>
      <c r="CB124" s="458">
        <v>13535957.42</v>
      </c>
      <c r="CC124" s="336">
        <f t="shared" si="10"/>
        <v>6103006088.5298996</v>
      </c>
    </row>
    <row r="125" spans="1:81" s="348" customFormat="1" ht="25.5" customHeight="1">
      <c r="A125" s="346"/>
      <c r="B125" s="532" t="s">
        <v>720</v>
      </c>
      <c r="C125" s="533"/>
      <c r="D125" s="533"/>
      <c r="E125" s="533"/>
      <c r="F125" s="533"/>
      <c r="G125" s="534"/>
      <c r="H125" s="347">
        <f>SUM(H124)</f>
        <v>345074218.38999999</v>
      </c>
      <c r="I125" s="347">
        <f t="shared" ref="I125:BT125" si="19">SUM(I124)</f>
        <v>94583737.939999998</v>
      </c>
      <c r="J125" s="347">
        <f t="shared" si="19"/>
        <v>108894472.94</v>
      </c>
      <c r="K125" s="347">
        <f t="shared" si="19"/>
        <v>60535149.869999997</v>
      </c>
      <c r="L125" s="347">
        <f t="shared" si="19"/>
        <v>43631647.039999999</v>
      </c>
      <c r="M125" s="347">
        <f t="shared" si="19"/>
        <v>17356970.280000001</v>
      </c>
      <c r="N125" s="347">
        <f t="shared" si="19"/>
        <v>609029127.00999999</v>
      </c>
      <c r="O125" s="347">
        <f t="shared" si="19"/>
        <v>80436904</v>
      </c>
      <c r="P125" s="347">
        <f t="shared" si="19"/>
        <v>31286267.059999999</v>
      </c>
      <c r="Q125" s="347">
        <f t="shared" si="19"/>
        <v>180638019.84999999</v>
      </c>
      <c r="R125" s="347">
        <f t="shared" si="19"/>
        <v>30746632.510000002</v>
      </c>
      <c r="S125" s="347">
        <f t="shared" si="19"/>
        <v>62465757.789999999</v>
      </c>
      <c r="T125" s="347">
        <f t="shared" si="19"/>
        <v>115465005.02</v>
      </c>
      <c r="U125" s="347">
        <f t="shared" si="19"/>
        <v>108960848.29000001</v>
      </c>
      <c r="V125" s="347">
        <f t="shared" si="19"/>
        <v>12803876.4</v>
      </c>
      <c r="W125" s="347">
        <f t="shared" si="19"/>
        <v>54957835.979999997</v>
      </c>
      <c r="X125" s="347">
        <f t="shared" si="19"/>
        <v>42089105.969999999</v>
      </c>
      <c r="Y125" s="347">
        <f t="shared" si="19"/>
        <v>15591170</v>
      </c>
      <c r="Z125" s="347">
        <f t="shared" si="19"/>
        <v>393098783.05000001</v>
      </c>
      <c r="AA125" s="347">
        <f t="shared" si="19"/>
        <v>96026721.010000005</v>
      </c>
      <c r="AB125" s="347">
        <f t="shared" si="19"/>
        <v>55008763.859999999</v>
      </c>
      <c r="AC125" s="347">
        <f t="shared" si="19"/>
        <v>118206728.16</v>
      </c>
      <c r="AD125" s="347">
        <f t="shared" si="19"/>
        <v>37211238.82</v>
      </c>
      <c r="AE125" s="347">
        <f t="shared" si="19"/>
        <v>56514073.490000002</v>
      </c>
      <c r="AF125" s="347">
        <f t="shared" si="19"/>
        <v>40337778.740000002</v>
      </c>
      <c r="AG125" s="347">
        <f t="shared" si="19"/>
        <v>20330208.16</v>
      </c>
      <c r="AH125" s="347">
        <f t="shared" si="19"/>
        <v>15654916.5</v>
      </c>
      <c r="AI125" s="347">
        <f t="shared" si="19"/>
        <v>526319466.37</v>
      </c>
      <c r="AJ125" s="347">
        <f t="shared" si="19"/>
        <v>35952053.380000003</v>
      </c>
      <c r="AK125" s="347">
        <f t="shared" si="19"/>
        <v>25982501.789999999</v>
      </c>
      <c r="AL125" s="347">
        <f t="shared" si="19"/>
        <v>26845859.82</v>
      </c>
      <c r="AM125" s="347">
        <f t="shared" si="19"/>
        <v>25260850.16</v>
      </c>
      <c r="AN125" s="347">
        <f t="shared" si="19"/>
        <v>39106587.850000001</v>
      </c>
      <c r="AO125" s="347">
        <f t="shared" si="19"/>
        <v>29643675.18</v>
      </c>
      <c r="AP125" s="347">
        <f t="shared" si="19"/>
        <v>29731117.32</v>
      </c>
      <c r="AQ125" s="347">
        <f t="shared" si="19"/>
        <v>45379695.420000002</v>
      </c>
      <c r="AR125" s="347">
        <f t="shared" si="19"/>
        <v>24067397.32</v>
      </c>
      <c r="AS125" s="347">
        <f t="shared" si="19"/>
        <v>28151246.350000001</v>
      </c>
      <c r="AT125" s="347">
        <f t="shared" si="19"/>
        <v>28288287.469999999</v>
      </c>
      <c r="AU125" s="347">
        <f t="shared" si="19"/>
        <v>231504577.99000001</v>
      </c>
      <c r="AV125" s="347">
        <f t="shared" si="19"/>
        <v>33990499.960000001</v>
      </c>
      <c r="AW125" s="347">
        <f t="shared" si="19"/>
        <v>32909191.77</v>
      </c>
      <c r="AX125" s="347">
        <f t="shared" si="19"/>
        <v>31447806.109999999</v>
      </c>
      <c r="AY125" s="347">
        <f t="shared" si="19"/>
        <v>30762733.739999998</v>
      </c>
      <c r="AZ125" s="347">
        <f t="shared" si="19"/>
        <v>8585752.0500000007</v>
      </c>
      <c r="BA125" s="347">
        <f t="shared" si="19"/>
        <v>15196215.48</v>
      </c>
      <c r="BB125" s="347">
        <f t="shared" si="19"/>
        <v>395505403.00999999</v>
      </c>
      <c r="BC125" s="347">
        <f t="shared" si="19"/>
        <v>30080335.32</v>
      </c>
      <c r="BD125" s="347">
        <f t="shared" si="19"/>
        <v>42691247.740000002</v>
      </c>
      <c r="BE125" s="347">
        <f t="shared" si="19"/>
        <v>61317353</v>
      </c>
      <c r="BF125" s="347">
        <f t="shared" si="19"/>
        <v>65509250.579999998</v>
      </c>
      <c r="BG125" s="347">
        <f t="shared" si="19"/>
        <v>41817682.590000004</v>
      </c>
      <c r="BH125" s="347">
        <f t="shared" si="19"/>
        <v>70651411.059900001</v>
      </c>
      <c r="BI125" s="347">
        <f t="shared" si="19"/>
        <v>69222423.349999994</v>
      </c>
      <c r="BJ125" s="347">
        <f t="shared" si="19"/>
        <v>37597702.490000002</v>
      </c>
      <c r="BK125" s="347">
        <f t="shared" si="19"/>
        <v>19045503.030000001</v>
      </c>
      <c r="BL125" s="347">
        <f t="shared" si="19"/>
        <v>11503721.58</v>
      </c>
      <c r="BM125" s="347">
        <f t="shared" si="19"/>
        <v>351239846.38</v>
      </c>
      <c r="BN125" s="347">
        <f t="shared" si="19"/>
        <v>116998565.19</v>
      </c>
      <c r="BO125" s="347">
        <f t="shared" si="19"/>
        <v>36463955.880000003</v>
      </c>
      <c r="BP125" s="347">
        <f t="shared" si="19"/>
        <v>29452278.41</v>
      </c>
      <c r="BQ125" s="347">
        <f t="shared" si="19"/>
        <v>40428279.07</v>
      </c>
      <c r="BR125" s="347">
        <f t="shared" si="19"/>
        <v>51524993.890000001</v>
      </c>
      <c r="BS125" s="347">
        <f t="shared" si="19"/>
        <v>26030389.829999998</v>
      </c>
      <c r="BT125" s="347">
        <f t="shared" si="19"/>
        <v>207994676.66999999</v>
      </c>
      <c r="BU125" s="347">
        <f t="shared" ref="BU125:CB125" si="20">SUM(BU124)</f>
        <v>28383549.09</v>
      </c>
      <c r="BV125" s="347">
        <f t="shared" si="20"/>
        <v>28534413.879999999</v>
      </c>
      <c r="BW125" s="347">
        <f t="shared" si="20"/>
        <v>46488483.530000001</v>
      </c>
      <c r="BX125" s="347">
        <f t="shared" si="20"/>
        <v>51121993.560000002</v>
      </c>
      <c r="BY125" s="347">
        <f t="shared" si="20"/>
        <v>89754804.920000002</v>
      </c>
      <c r="BZ125" s="347">
        <f t="shared" si="20"/>
        <v>31720573.879999999</v>
      </c>
      <c r="CA125" s="347">
        <f t="shared" si="20"/>
        <v>12329819.52</v>
      </c>
      <c r="CB125" s="347">
        <f t="shared" si="20"/>
        <v>13535957.42</v>
      </c>
      <c r="CC125" s="347">
        <f>SUM(CC124)</f>
        <v>6103006088.5298996</v>
      </c>
    </row>
    <row r="126" spans="1:81" s="354" customFormat="1" ht="25.5" customHeight="1">
      <c r="A126" s="353" t="s">
        <v>477</v>
      </c>
      <c r="B126" s="330" t="s">
        <v>24</v>
      </c>
      <c r="C126" s="331" t="s">
        <v>25</v>
      </c>
      <c r="D126" s="332">
        <v>45110</v>
      </c>
      <c r="E126" s="331" t="s">
        <v>25</v>
      </c>
      <c r="F126" s="333" t="s">
        <v>721</v>
      </c>
      <c r="G126" s="334" t="s">
        <v>722</v>
      </c>
      <c r="H126" s="453">
        <v>0</v>
      </c>
      <c r="I126" s="453">
        <v>0</v>
      </c>
      <c r="J126" s="453">
        <v>0</v>
      </c>
      <c r="K126" s="453">
        <v>0</v>
      </c>
      <c r="L126" s="453">
        <v>0</v>
      </c>
      <c r="M126" s="453">
        <v>0</v>
      </c>
      <c r="N126" s="453">
        <v>0</v>
      </c>
      <c r="O126" s="453">
        <v>0</v>
      </c>
      <c r="P126" s="453">
        <v>0</v>
      </c>
      <c r="Q126" s="453">
        <v>0</v>
      </c>
      <c r="R126" s="453">
        <v>0</v>
      </c>
      <c r="S126" s="453">
        <v>0</v>
      </c>
      <c r="T126" s="453">
        <v>0</v>
      </c>
      <c r="U126" s="453">
        <v>0</v>
      </c>
      <c r="V126" s="453">
        <v>0</v>
      </c>
      <c r="W126" s="453">
        <v>0</v>
      </c>
      <c r="X126" s="453">
        <v>0</v>
      </c>
      <c r="Y126" s="453">
        <v>0</v>
      </c>
      <c r="Z126" s="453">
        <v>1198728.7</v>
      </c>
      <c r="AA126" s="453">
        <v>0</v>
      </c>
      <c r="AB126" s="453">
        <v>0</v>
      </c>
      <c r="AC126" s="453">
        <v>0</v>
      </c>
      <c r="AD126" s="453">
        <v>0</v>
      </c>
      <c r="AE126" s="453">
        <v>0</v>
      </c>
      <c r="AF126" s="453">
        <v>0</v>
      </c>
      <c r="AG126" s="453">
        <v>0</v>
      </c>
      <c r="AH126" s="453">
        <v>0</v>
      </c>
      <c r="AI126" s="453">
        <v>0</v>
      </c>
      <c r="AJ126" s="453">
        <v>0</v>
      </c>
      <c r="AK126" s="453">
        <v>0</v>
      </c>
      <c r="AL126" s="453">
        <v>0</v>
      </c>
      <c r="AM126" s="453">
        <v>0</v>
      </c>
      <c r="AN126" s="453">
        <v>0</v>
      </c>
      <c r="AO126" s="453">
        <v>0</v>
      </c>
      <c r="AP126" s="453">
        <v>0</v>
      </c>
      <c r="AQ126" s="453">
        <v>0</v>
      </c>
      <c r="AR126" s="453">
        <v>0</v>
      </c>
      <c r="AS126" s="453">
        <v>0</v>
      </c>
      <c r="AT126" s="453">
        <v>0</v>
      </c>
      <c r="AU126" s="453">
        <v>3394755.96</v>
      </c>
      <c r="AV126" s="453">
        <v>0</v>
      </c>
      <c r="AW126" s="453">
        <v>0</v>
      </c>
      <c r="AX126" s="453">
        <v>0</v>
      </c>
      <c r="AY126" s="453">
        <v>0</v>
      </c>
      <c r="AZ126" s="453">
        <v>0</v>
      </c>
      <c r="BA126" s="453">
        <v>0</v>
      </c>
      <c r="BB126" s="453">
        <v>311578.90000000002</v>
      </c>
      <c r="BC126" s="453">
        <v>0</v>
      </c>
      <c r="BD126" s="453">
        <v>0</v>
      </c>
      <c r="BE126" s="453">
        <v>0</v>
      </c>
      <c r="BF126" s="453">
        <v>0</v>
      </c>
      <c r="BG126" s="453">
        <v>3711.32</v>
      </c>
      <c r="BH126" s="453">
        <v>0</v>
      </c>
      <c r="BI126" s="453">
        <v>0</v>
      </c>
      <c r="BJ126" s="453">
        <v>0</v>
      </c>
      <c r="BK126" s="453">
        <v>0</v>
      </c>
      <c r="BL126" s="453">
        <v>0</v>
      </c>
      <c r="BM126" s="453">
        <v>976962.44</v>
      </c>
      <c r="BN126" s="453">
        <v>0</v>
      </c>
      <c r="BO126" s="453">
        <v>0</v>
      </c>
      <c r="BP126" s="453">
        <v>0</v>
      </c>
      <c r="BQ126" s="453">
        <v>0</v>
      </c>
      <c r="BR126" s="453">
        <v>0</v>
      </c>
      <c r="BS126" s="453">
        <v>0</v>
      </c>
      <c r="BT126" s="453">
        <v>0</v>
      </c>
      <c r="BU126" s="453">
        <v>0</v>
      </c>
      <c r="BV126" s="453">
        <v>0</v>
      </c>
      <c r="BW126" s="453">
        <v>0</v>
      </c>
      <c r="BX126" s="453">
        <v>0</v>
      </c>
      <c r="BY126" s="453">
        <v>0</v>
      </c>
      <c r="BZ126" s="453">
        <v>0</v>
      </c>
      <c r="CA126" s="453">
        <v>0</v>
      </c>
      <c r="CB126" s="453">
        <v>0</v>
      </c>
      <c r="CC126" s="336">
        <f t="shared" si="10"/>
        <v>5885737.3200000003</v>
      </c>
    </row>
    <row r="127" spans="1:81" s="354" customFormat="1" ht="25.5" customHeight="1">
      <c r="A127" s="353" t="s">
        <v>477</v>
      </c>
      <c r="B127" s="330" t="s">
        <v>24</v>
      </c>
      <c r="C127" s="331" t="s">
        <v>25</v>
      </c>
      <c r="D127" s="332">
        <v>45110</v>
      </c>
      <c r="E127" s="331" t="s">
        <v>25</v>
      </c>
      <c r="F127" s="333" t="s">
        <v>723</v>
      </c>
      <c r="G127" s="334" t="s">
        <v>724</v>
      </c>
      <c r="H127" s="453">
        <v>0</v>
      </c>
      <c r="I127" s="453">
        <v>0</v>
      </c>
      <c r="J127" s="453">
        <v>0</v>
      </c>
      <c r="K127" s="453">
        <v>0</v>
      </c>
      <c r="L127" s="453">
        <v>0</v>
      </c>
      <c r="M127" s="453">
        <v>0</v>
      </c>
      <c r="N127" s="453">
        <v>0</v>
      </c>
      <c r="O127" s="453">
        <v>0</v>
      </c>
      <c r="P127" s="453">
        <v>0</v>
      </c>
      <c r="Q127" s="453">
        <v>0</v>
      </c>
      <c r="R127" s="453">
        <v>0</v>
      </c>
      <c r="S127" s="453">
        <v>0</v>
      </c>
      <c r="T127" s="453">
        <v>0</v>
      </c>
      <c r="U127" s="453">
        <v>0</v>
      </c>
      <c r="V127" s="453">
        <v>0</v>
      </c>
      <c r="W127" s="453">
        <v>0</v>
      </c>
      <c r="X127" s="453">
        <v>0</v>
      </c>
      <c r="Y127" s="453">
        <v>0</v>
      </c>
      <c r="Z127" s="453">
        <v>0</v>
      </c>
      <c r="AA127" s="453">
        <v>0</v>
      </c>
      <c r="AB127" s="453">
        <v>0</v>
      </c>
      <c r="AC127" s="453">
        <v>0</v>
      </c>
      <c r="AD127" s="453">
        <v>0</v>
      </c>
      <c r="AE127" s="453">
        <v>0</v>
      </c>
      <c r="AF127" s="453">
        <v>0</v>
      </c>
      <c r="AG127" s="453">
        <v>0</v>
      </c>
      <c r="AH127" s="453">
        <v>0</v>
      </c>
      <c r="AI127" s="453">
        <v>50824</v>
      </c>
      <c r="AJ127" s="453">
        <v>0</v>
      </c>
      <c r="AK127" s="453">
        <v>0</v>
      </c>
      <c r="AL127" s="453">
        <v>0</v>
      </c>
      <c r="AM127" s="453">
        <v>0</v>
      </c>
      <c r="AN127" s="453">
        <v>0</v>
      </c>
      <c r="AO127" s="453">
        <v>0</v>
      </c>
      <c r="AP127" s="453">
        <v>0</v>
      </c>
      <c r="AQ127" s="453">
        <v>0</v>
      </c>
      <c r="AR127" s="453">
        <v>0</v>
      </c>
      <c r="AS127" s="453">
        <v>0</v>
      </c>
      <c r="AT127" s="453">
        <v>0</v>
      </c>
      <c r="AU127" s="453">
        <v>11898.4</v>
      </c>
      <c r="AV127" s="453">
        <v>5658.96</v>
      </c>
      <c r="AW127" s="453">
        <v>0</v>
      </c>
      <c r="AX127" s="453">
        <v>0</v>
      </c>
      <c r="AY127" s="453">
        <v>0</v>
      </c>
      <c r="AZ127" s="453">
        <v>0</v>
      </c>
      <c r="BA127" s="453">
        <v>0</v>
      </c>
      <c r="BB127" s="453">
        <v>0</v>
      </c>
      <c r="BC127" s="453">
        <v>0</v>
      </c>
      <c r="BD127" s="453">
        <v>0</v>
      </c>
      <c r="BE127" s="453">
        <v>0</v>
      </c>
      <c r="BF127" s="453">
        <v>0</v>
      </c>
      <c r="BG127" s="453">
        <v>0</v>
      </c>
      <c r="BH127" s="453">
        <v>0</v>
      </c>
      <c r="BI127" s="453">
        <v>0</v>
      </c>
      <c r="BJ127" s="453">
        <v>0</v>
      </c>
      <c r="BK127" s="453">
        <v>0</v>
      </c>
      <c r="BL127" s="453">
        <v>0</v>
      </c>
      <c r="BM127" s="453">
        <v>11733.6</v>
      </c>
      <c r="BN127" s="453">
        <v>0</v>
      </c>
      <c r="BO127" s="453">
        <v>0</v>
      </c>
      <c r="BP127" s="453">
        <v>0</v>
      </c>
      <c r="BQ127" s="453">
        <v>0</v>
      </c>
      <c r="BR127" s="453">
        <v>0</v>
      </c>
      <c r="BS127" s="453">
        <v>0</v>
      </c>
      <c r="BT127" s="453">
        <v>100713.4</v>
      </c>
      <c r="BU127" s="453">
        <v>0</v>
      </c>
      <c r="BV127" s="453">
        <v>0</v>
      </c>
      <c r="BW127" s="453">
        <v>0</v>
      </c>
      <c r="BX127" s="453">
        <v>0</v>
      </c>
      <c r="BY127" s="453">
        <v>0</v>
      </c>
      <c r="BZ127" s="453">
        <v>0</v>
      </c>
      <c r="CA127" s="453">
        <v>0</v>
      </c>
      <c r="CB127" s="453">
        <v>0</v>
      </c>
      <c r="CC127" s="336">
        <f t="shared" ref="CC127:CC183" si="21">SUM(H127:CB127)</f>
        <v>180828.36</v>
      </c>
    </row>
    <row r="128" spans="1:81" s="354" customFormat="1" ht="25.5" customHeight="1">
      <c r="A128" s="353" t="s">
        <v>477</v>
      </c>
      <c r="B128" s="330" t="s">
        <v>24</v>
      </c>
      <c r="C128" s="331" t="s">
        <v>25</v>
      </c>
      <c r="D128" s="332">
        <v>45110</v>
      </c>
      <c r="E128" s="331" t="s">
        <v>25</v>
      </c>
      <c r="F128" s="333" t="s">
        <v>725</v>
      </c>
      <c r="G128" s="334" t="s">
        <v>726</v>
      </c>
      <c r="H128" s="453">
        <v>14300</v>
      </c>
      <c r="I128" s="453">
        <v>0</v>
      </c>
      <c r="J128" s="453">
        <v>0</v>
      </c>
      <c r="K128" s="453">
        <v>0</v>
      </c>
      <c r="L128" s="453">
        <v>0</v>
      </c>
      <c r="M128" s="453">
        <v>0</v>
      </c>
      <c r="N128" s="453">
        <v>0</v>
      </c>
      <c r="O128" s="453">
        <v>0</v>
      </c>
      <c r="P128" s="453">
        <v>0</v>
      </c>
      <c r="Q128" s="453">
        <v>0</v>
      </c>
      <c r="R128" s="453">
        <v>0</v>
      </c>
      <c r="S128" s="453">
        <v>0</v>
      </c>
      <c r="T128" s="453">
        <v>0</v>
      </c>
      <c r="U128" s="453">
        <v>0</v>
      </c>
      <c r="V128" s="453">
        <v>0</v>
      </c>
      <c r="W128" s="453">
        <v>0</v>
      </c>
      <c r="X128" s="453">
        <v>0</v>
      </c>
      <c r="Y128" s="453">
        <v>0</v>
      </c>
      <c r="Z128" s="453">
        <v>0</v>
      </c>
      <c r="AA128" s="453">
        <v>0</v>
      </c>
      <c r="AB128" s="453">
        <v>0</v>
      </c>
      <c r="AC128" s="453">
        <v>0</v>
      </c>
      <c r="AD128" s="453">
        <v>0</v>
      </c>
      <c r="AE128" s="453">
        <v>0</v>
      </c>
      <c r="AF128" s="453">
        <v>0</v>
      </c>
      <c r="AG128" s="453">
        <v>0</v>
      </c>
      <c r="AH128" s="453">
        <v>0</v>
      </c>
      <c r="AI128" s="453">
        <v>17450</v>
      </c>
      <c r="AJ128" s="453">
        <v>0</v>
      </c>
      <c r="AK128" s="453">
        <v>0</v>
      </c>
      <c r="AL128" s="453">
        <v>0</v>
      </c>
      <c r="AM128" s="453">
        <v>0</v>
      </c>
      <c r="AN128" s="453">
        <v>0</v>
      </c>
      <c r="AO128" s="453">
        <v>0</v>
      </c>
      <c r="AP128" s="453">
        <v>0</v>
      </c>
      <c r="AQ128" s="453">
        <v>0</v>
      </c>
      <c r="AR128" s="453">
        <v>0</v>
      </c>
      <c r="AS128" s="453">
        <v>0</v>
      </c>
      <c r="AT128" s="453">
        <v>0</v>
      </c>
      <c r="AU128" s="453">
        <v>2600</v>
      </c>
      <c r="AV128" s="453">
        <v>0</v>
      </c>
      <c r="AW128" s="453">
        <v>0</v>
      </c>
      <c r="AX128" s="453">
        <v>0</v>
      </c>
      <c r="AY128" s="453">
        <v>0</v>
      </c>
      <c r="AZ128" s="453">
        <v>0</v>
      </c>
      <c r="BA128" s="453">
        <v>0</v>
      </c>
      <c r="BB128" s="453">
        <v>13700</v>
      </c>
      <c r="BC128" s="453">
        <v>0</v>
      </c>
      <c r="BD128" s="453">
        <v>0</v>
      </c>
      <c r="BE128" s="453">
        <v>0</v>
      </c>
      <c r="BF128" s="453">
        <v>0</v>
      </c>
      <c r="BG128" s="453">
        <v>0</v>
      </c>
      <c r="BH128" s="453">
        <v>0</v>
      </c>
      <c r="BI128" s="453">
        <v>0</v>
      </c>
      <c r="BJ128" s="453">
        <v>0</v>
      </c>
      <c r="BK128" s="453">
        <v>0</v>
      </c>
      <c r="BL128" s="453">
        <v>0</v>
      </c>
      <c r="BM128" s="453">
        <v>29800</v>
      </c>
      <c r="BN128" s="453">
        <v>0</v>
      </c>
      <c r="BO128" s="453">
        <v>0</v>
      </c>
      <c r="BP128" s="453">
        <v>8</v>
      </c>
      <c r="BQ128" s="453">
        <v>0</v>
      </c>
      <c r="BR128" s="453">
        <v>0</v>
      </c>
      <c r="BS128" s="453">
        <v>0</v>
      </c>
      <c r="BT128" s="453">
        <v>450</v>
      </c>
      <c r="BU128" s="453">
        <v>0</v>
      </c>
      <c r="BV128" s="453">
        <v>0</v>
      </c>
      <c r="BW128" s="453">
        <v>0</v>
      </c>
      <c r="BX128" s="453">
        <v>0</v>
      </c>
      <c r="BY128" s="453">
        <v>0</v>
      </c>
      <c r="BZ128" s="453">
        <v>0</v>
      </c>
      <c r="CA128" s="453">
        <v>0</v>
      </c>
      <c r="CB128" s="453">
        <v>0</v>
      </c>
      <c r="CC128" s="336">
        <f t="shared" si="21"/>
        <v>78308</v>
      </c>
    </row>
    <row r="129" spans="1:81" s="354" customFormat="1" ht="25.5" customHeight="1">
      <c r="A129" s="353" t="s">
        <v>477</v>
      </c>
      <c r="B129" s="330" t="s">
        <v>24</v>
      </c>
      <c r="C129" s="331" t="s">
        <v>25</v>
      </c>
      <c r="D129" s="332">
        <v>45110</v>
      </c>
      <c r="E129" s="331" t="s">
        <v>25</v>
      </c>
      <c r="F129" s="333" t="s">
        <v>727</v>
      </c>
      <c r="G129" s="334" t="s">
        <v>728</v>
      </c>
      <c r="H129" s="453">
        <v>0</v>
      </c>
      <c r="I129" s="453">
        <v>0</v>
      </c>
      <c r="J129" s="453">
        <v>0</v>
      </c>
      <c r="K129" s="453">
        <v>0</v>
      </c>
      <c r="L129" s="453">
        <v>0</v>
      </c>
      <c r="M129" s="453">
        <v>0</v>
      </c>
      <c r="N129" s="453">
        <v>0</v>
      </c>
      <c r="O129" s="453">
        <v>0</v>
      </c>
      <c r="P129" s="453">
        <v>0</v>
      </c>
      <c r="Q129" s="453">
        <v>0</v>
      </c>
      <c r="R129" s="453">
        <v>0</v>
      </c>
      <c r="S129" s="453">
        <v>0</v>
      </c>
      <c r="T129" s="453">
        <v>26400</v>
      </c>
      <c r="U129" s="453">
        <v>0</v>
      </c>
      <c r="V129" s="453">
        <v>0</v>
      </c>
      <c r="W129" s="453">
        <v>0</v>
      </c>
      <c r="X129" s="453">
        <v>0</v>
      </c>
      <c r="Y129" s="453">
        <v>0</v>
      </c>
      <c r="Z129" s="453">
        <v>0</v>
      </c>
      <c r="AA129" s="453">
        <v>0</v>
      </c>
      <c r="AB129" s="453">
        <v>0</v>
      </c>
      <c r="AC129" s="453">
        <v>0</v>
      </c>
      <c r="AD129" s="453">
        <v>0</v>
      </c>
      <c r="AE129" s="453">
        <v>0</v>
      </c>
      <c r="AF129" s="453">
        <v>0</v>
      </c>
      <c r="AG129" s="453">
        <v>0</v>
      </c>
      <c r="AH129" s="453">
        <v>0</v>
      </c>
      <c r="AI129" s="453">
        <v>0</v>
      </c>
      <c r="AJ129" s="453">
        <v>0</v>
      </c>
      <c r="AK129" s="453">
        <v>0</v>
      </c>
      <c r="AL129" s="453">
        <v>0</v>
      </c>
      <c r="AM129" s="453">
        <v>0</v>
      </c>
      <c r="AN129" s="453">
        <v>0</v>
      </c>
      <c r="AO129" s="453">
        <v>0</v>
      </c>
      <c r="AP129" s="453">
        <v>0</v>
      </c>
      <c r="AQ129" s="453">
        <v>0</v>
      </c>
      <c r="AR129" s="453">
        <v>0</v>
      </c>
      <c r="AS129" s="453">
        <v>0</v>
      </c>
      <c r="AT129" s="453">
        <v>0</v>
      </c>
      <c r="AU129" s="453">
        <v>0</v>
      </c>
      <c r="AV129" s="453">
        <v>0</v>
      </c>
      <c r="AW129" s="453">
        <v>0</v>
      </c>
      <c r="AX129" s="453">
        <v>0</v>
      </c>
      <c r="AY129" s="453">
        <v>0</v>
      </c>
      <c r="AZ129" s="453">
        <v>0</v>
      </c>
      <c r="BA129" s="453">
        <v>0</v>
      </c>
      <c r="BB129" s="453">
        <v>0</v>
      </c>
      <c r="BC129" s="453">
        <v>0</v>
      </c>
      <c r="BD129" s="453">
        <v>0</v>
      </c>
      <c r="BE129" s="453">
        <v>0</v>
      </c>
      <c r="BF129" s="453">
        <v>0</v>
      </c>
      <c r="BG129" s="453">
        <v>0</v>
      </c>
      <c r="BH129" s="453">
        <v>0</v>
      </c>
      <c r="BI129" s="453">
        <v>0</v>
      </c>
      <c r="BJ129" s="453">
        <v>0</v>
      </c>
      <c r="BK129" s="453">
        <v>0</v>
      </c>
      <c r="BL129" s="453">
        <v>0</v>
      </c>
      <c r="BM129" s="453">
        <v>0</v>
      </c>
      <c r="BN129" s="453">
        <v>0</v>
      </c>
      <c r="BO129" s="453">
        <v>0</v>
      </c>
      <c r="BP129" s="453">
        <v>0</v>
      </c>
      <c r="BQ129" s="453">
        <v>0</v>
      </c>
      <c r="BR129" s="453">
        <v>0</v>
      </c>
      <c r="BS129" s="453">
        <v>0</v>
      </c>
      <c r="BT129" s="453">
        <v>0</v>
      </c>
      <c r="BU129" s="453">
        <v>0</v>
      </c>
      <c r="BV129" s="453">
        <v>0</v>
      </c>
      <c r="BW129" s="453">
        <v>0</v>
      </c>
      <c r="BX129" s="453">
        <v>0</v>
      </c>
      <c r="BY129" s="453">
        <v>0</v>
      </c>
      <c r="BZ129" s="453">
        <v>0</v>
      </c>
      <c r="CA129" s="453">
        <v>0</v>
      </c>
      <c r="CB129" s="453">
        <v>0</v>
      </c>
      <c r="CC129" s="336">
        <f t="shared" si="21"/>
        <v>26400</v>
      </c>
    </row>
    <row r="130" spans="1:81" s="354" customFormat="1" ht="25.5" customHeight="1">
      <c r="A130" s="353" t="s">
        <v>477</v>
      </c>
      <c r="B130" s="330" t="s">
        <v>24</v>
      </c>
      <c r="C130" s="331" t="s">
        <v>25</v>
      </c>
      <c r="D130" s="332">
        <v>45110</v>
      </c>
      <c r="E130" s="331" t="s">
        <v>25</v>
      </c>
      <c r="F130" s="333" t="s">
        <v>729</v>
      </c>
      <c r="G130" s="334" t="s">
        <v>730</v>
      </c>
      <c r="H130" s="453">
        <v>0</v>
      </c>
      <c r="I130" s="453">
        <v>0</v>
      </c>
      <c r="J130" s="453">
        <v>0</v>
      </c>
      <c r="K130" s="453">
        <v>0</v>
      </c>
      <c r="L130" s="453">
        <v>0</v>
      </c>
      <c r="M130" s="453">
        <v>0</v>
      </c>
      <c r="N130" s="453">
        <v>0</v>
      </c>
      <c r="O130" s="453">
        <v>0</v>
      </c>
      <c r="P130" s="453">
        <v>0</v>
      </c>
      <c r="Q130" s="453">
        <v>0</v>
      </c>
      <c r="R130" s="453">
        <v>0</v>
      </c>
      <c r="S130" s="453">
        <v>0</v>
      </c>
      <c r="T130" s="453">
        <v>0</v>
      </c>
      <c r="U130" s="453">
        <v>0</v>
      </c>
      <c r="V130" s="453">
        <v>0</v>
      </c>
      <c r="W130" s="453">
        <v>0</v>
      </c>
      <c r="X130" s="453">
        <v>0</v>
      </c>
      <c r="Y130" s="453">
        <v>0</v>
      </c>
      <c r="Z130" s="453">
        <v>0</v>
      </c>
      <c r="AA130" s="453">
        <v>0</v>
      </c>
      <c r="AB130" s="453">
        <v>0</v>
      </c>
      <c r="AC130" s="453">
        <v>0</v>
      </c>
      <c r="AD130" s="453">
        <v>0</v>
      </c>
      <c r="AE130" s="453">
        <v>0</v>
      </c>
      <c r="AF130" s="453">
        <v>0</v>
      </c>
      <c r="AG130" s="453">
        <v>0</v>
      </c>
      <c r="AH130" s="453">
        <v>0</v>
      </c>
      <c r="AI130" s="453">
        <v>0</v>
      </c>
      <c r="AJ130" s="453">
        <v>0</v>
      </c>
      <c r="AK130" s="453">
        <v>0</v>
      </c>
      <c r="AL130" s="453">
        <v>0</v>
      </c>
      <c r="AM130" s="453">
        <v>0</v>
      </c>
      <c r="AN130" s="453">
        <v>0</v>
      </c>
      <c r="AO130" s="453">
        <v>0</v>
      </c>
      <c r="AP130" s="453">
        <v>0</v>
      </c>
      <c r="AQ130" s="453">
        <v>0</v>
      </c>
      <c r="AR130" s="453">
        <v>0</v>
      </c>
      <c r="AS130" s="453">
        <v>0</v>
      </c>
      <c r="AT130" s="453">
        <v>0</v>
      </c>
      <c r="AU130" s="453">
        <v>0</v>
      </c>
      <c r="AV130" s="453">
        <v>0</v>
      </c>
      <c r="AW130" s="453">
        <v>0</v>
      </c>
      <c r="AX130" s="453">
        <v>0</v>
      </c>
      <c r="AY130" s="453">
        <v>0</v>
      </c>
      <c r="AZ130" s="453">
        <v>0</v>
      </c>
      <c r="BA130" s="453">
        <v>0</v>
      </c>
      <c r="BB130" s="453">
        <v>65000</v>
      </c>
      <c r="BC130" s="453">
        <v>0</v>
      </c>
      <c r="BD130" s="453">
        <v>0</v>
      </c>
      <c r="BE130" s="453">
        <v>0</v>
      </c>
      <c r="BF130" s="453">
        <v>0</v>
      </c>
      <c r="BG130" s="453">
        <v>0</v>
      </c>
      <c r="BH130" s="453">
        <v>0</v>
      </c>
      <c r="BI130" s="453">
        <v>0</v>
      </c>
      <c r="BJ130" s="453">
        <v>0</v>
      </c>
      <c r="BK130" s="453">
        <v>0</v>
      </c>
      <c r="BL130" s="453">
        <v>0</v>
      </c>
      <c r="BM130" s="453">
        <v>74500</v>
      </c>
      <c r="BN130" s="453">
        <v>0</v>
      </c>
      <c r="BO130" s="453">
        <v>0</v>
      </c>
      <c r="BP130" s="453">
        <v>0</v>
      </c>
      <c r="BQ130" s="453">
        <v>0</v>
      </c>
      <c r="BR130" s="453">
        <v>0</v>
      </c>
      <c r="BS130" s="453">
        <v>0</v>
      </c>
      <c r="BT130" s="453">
        <v>0</v>
      </c>
      <c r="BU130" s="453">
        <v>0</v>
      </c>
      <c r="BV130" s="453">
        <v>0</v>
      </c>
      <c r="BW130" s="453">
        <v>0</v>
      </c>
      <c r="BX130" s="453">
        <v>0</v>
      </c>
      <c r="BY130" s="453">
        <v>0</v>
      </c>
      <c r="BZ130" s="453">
        <v>0</v>
      </c>
      <c r="CA130" s="453">
        <v>0</v>
      </c>
      <c r="CB130" s="453">
        <v>0</v>
      </c>
      <c r="CC130" s="336">
        <f t="shared" si="21"/>
        <v>139500</v>
      </c>
    </row>
    <row r="131" spans="1:81" s="354" customFormat="1" ht="25.5" customHeight="1">
      <c r="A131" s="353" t="s">
        <v>477</v>
      </c>
      <c r="B131" s="330" t="s">
        <v>24</v>
      </c>
      <c r="C131" s="331" t="s">
        <v>25</v>
      </c>
      <c r="D131" s="332">
        <v>45110</v>
      </c>
      <c r="E131" s="331" t="s">
        <v>25</v>
      </c>
      <c r="F131" s="333" t="s">
        <v>731</v>
      </c>
      <c r="G131" s="334" t="s">
        <v>732</v>
      </c>
      <c r="H131" s="453">
        <v>0</v>
      </c>
      <c r="I131" s="453">
        <v>0</v>
      </c>
      <c r="J131" s="453">
        <v>0</v>
      </c>
      <c r="K131" s="453">
        <v>0</v>
      </c>
      <c r="L131" s="453">
        <v>0</v>
      </c>
      <c r="M131" s="453">
        <v>413.94</v>
      </c>
      <c r="N131" s="453">
        <v>0</v>
      </c>
      <c r="O131" s="453">
        <v>0</v>
      </c>
      <c r="P131" s="453">
        <v>0</v>
      </c>
      <c r="Q131" s="453">
        <v>0</v>
      </c>
      <c r="R131" s="453">
        <v>0</v>
      </c>
      <c r="S131" s="453">
        <v>0</v>
      </c>
      <c r="T131" s="453">
        <v>0</v>
      </c>
      <c r="U131" s="453">
        <v>0</v>
      </c>
      <c r="V131" s="453">
        <v>0</v>
      </c>
      <c r="W131" s="453">
        <v>0</v>
      </c>
      <c r="X131" s="453">
        <v>0</v>
      </c>
      <c r="Y131" s="453">
        <v>0</v>
      </c>
      <c r="Z131" s="453">
        <v>0</v>
      </c>
      <c r="AA131" s="453">
        <v>0</v>
      </c>
      <c r="AB131" s="453">
        <v>0</v>
      </c>
      <c r="AC131" s="453">
        <v>0</v>
      </c>
      <c r="AD131" s="453">
        <v>0</v>
      </c>
      <c r="AE131" s="453">
        <v>0</v>
      </c>
      <c r="AF131" s="453">
        <v>0</v>
      </c>
      <c r="AG131" s="453">
        <v>0</v>
      </c>
      <c r="AH131" s="453">
        <v>0</v>
      </c>
      <c r="AI131" s="453">
        <v>78789.41</v>
      </c>
      <c r="AJ131" s="453">
        <v>0</v>
      </c>
      <c r="AK131" s="453">
        <v>0</v>
      </c>
      <c r="AL131" s="453">
        <v>0</v>
      </c>
      <c r="AM131" s="453">
        <v>0</v>
      </c>
      <c r="AN131" s="453">
        <v>0</v>
      </c>
      <c r="AO131" s="453">
        <v>0</v>
      </c>
      <c r="AP131" s="453">
        <v>0</v>
      </c>
      <c r="AQ131" s="453">
        <v>0</v>
      </c>
      <c r="AR131" s="453">
        <v>0</v>
      </c>
      <c r="AS131" s="453">
        <v>0</v>
      </c>
      <c r="AT131" s="453">
        <v>0</v>
      </c>
      <c r="AU131" s="453">
        <v>3284.97</v>
      </c>
      <c r="AV131" s="453">
        <v>0</v>
      </c>
      <c r="AW131" s="453">
        <v>0</v>
      </c>
      <c r="AX131" s="453">
        <v>0</v>
      </c>
      <c r="AY131" s="453">
        <v>0</v>
      </c>
      <c r="AZ131" s="453">
        <v>0</v>
      </c>
      <c r="BA131" s="453">
        <v>0</v>
      </c>
      <c r="BB131" s="453">
        <v>0</v>
      </c>
      <c r="BC131" s="453">
        <v>0</v>
      </c>
      <c r="BD131" s="453">
        <v>0</v>
      </c>
      <c r="BE131" s="453">
        <v>0</v>
      </c>
      <c r="BF131" s="453">
        <v>0</v>
      </c>
      <c r="BG131" s="453">
        <v>95.93</v>
      </c>
      <c r="BH131" s="453">
        <v>0</v>
      </c>
      <c r="BI131" s="453">
        <v>0</v>
      </c>
      <c r="BJ131" s="453">
        <v>23372.720000000001</v>
      </c>
      <c r="BK131" s="453">
        <v>0</v>
      </c>
      <c r="BL131" s="453">
        <v>0</v>
      </c>
      <c r="BM131" s="453">
        <v>34535.230000000003</v>
      </c>
      <c r="BN131" s="453">
        <v>0</v>
      </c>
      <c r="BO131" s="453">
        <v>0</v>
      </c>
      <c r="BP131" s="453">
        <v>0</v>
      </c>
      <c r="BQ131" s="453">
        <v>0</v>
      </c>
      <c r="BR131" s="453">
        <v>0</v>
      </c>
      <c r="BS131" s="453">
        <v>0</v>
      </c>
      <c r="BT131" s="453">
        <v>875.96</v>
      </c>
      <c r="BU131" s="453">
        <v>0</v>
      </c>
      <c r="BV131" s="453">
        <v>0</v>
      </c>
      <c r="BW131" s="453">
        <v>0</v>
      </c>
      <c r="BX131" s="453">
        <v>0</v>
      </c>
      <c r="BY131" s="453">
        <v>0</v>
      </c>
      <c r="BZ131" s="453">
        <v>0</v>
      </c>
      <c r="CA131" s="453">
        <v>0</v>
      </c>
      <c r="CB131" s="453">
        <v>0.2</v>
      </c>
      <c r="CC131" s="336">
        <f t="shared" si="21"/>
        <v>141368.36000000002</v>
      </c>
    </row>
    <row r="132" spans="1:81" s="354" customFormat="1" ht="25.5" customHeight="1">
      <c r="A132" s="353" t="s">
        <v>477</v>
      </c>
      <c r="B132" s="330" t="s">
        <v>24</v>
      </c>
      <c r="C132" s="331" t="s">
        <v>25</v>
      </c>
      <c r="D132" s="332">
        <v>45110</v>
      </c>
      <c r="E132" s="331" t="s">
        <v>25</v>
      </c>
      <c r="F132" s="333" t="s">
        <v>733</v>
      </c>
      <c r="G132" s="334" t="s">
        <v>734</v>
      </c>
      <c r="H132" s="453">
        <v>0</v>
      </c>
      <c r="I132" s="453">
        <v>0</v>
      </c>
      <c r="J132" s="453">
        <v>0</v>
      </c>
      <c r="K132" s="453">
        <v>0</v>
      </c>
      <c r="L132" s="453">
        <v>0</v>
      </c>
      <c r="M132" s="453">
        <v>0</v>
      </c>
      <c r="N132" s="453">
        <v>0</v>
      </c>
      <c r="O132" s="453">
        <v>0</v>
      </c>
      <c r="P132" s="453">
        <v>0</v>
      </c>
      <c r="Q132" s="453">
        <v>0</v>
      </c>
      <c r="R132" s="453">
        <v>0</v>
      </c>
      <c r="S132" s="453">
        <v>0</v>
      </c>
      <c r="T132" s="453">
        <v>0</v>
      </c>
      <c r="U132" s="453">
        <v>0</v>
      </c>
      <c r="V132" s="453">
        <v>0</v>
      </c>
      <c r="W132" s="453">
        <v>0</v>
      </c>
      <c r="X132" s="453">
        <v>0</v>
      </c>
      <c r="Y132" s="453">
        <v>0</v>
      </c>
      <c r="Z132" s="453">
        <v>0</v>
      </c>
      <c r="AA132" s="453">
        <v>0</v>
      </c>
      <c r="AB132" s="453">
        <v>0</v>
      </c>
      <c r="AC132" s="453">
        <v>0</v>
      </c>
      <c r="AD132" s="453">
        <v>0</v>
      </c>
      <c r="AE132" s="453">
        <v>0</v>
      </c>
      <c r="AF132" s="453">
        <v>0</v>
      </c>
      <c r="AG132" s="453">
        <v>0</v>
      </c>
      <c r="AH132" s="453">
        <v>0</v>
      </c>
      <c r="AI132" s="453">
        <v>0</v>
      </c>
      <c r="AJ132" s="453">
        <v>0</v>
      </c>
      <c r="AK132" s="453">
        <v>0</v>
      </c>
      <c r="AL132" s="453">
        <v>0</v>
      </c>
      <c r="AM132" s="453">
        <v>0</v>
      </c>
      <c r="AN132" s="453">
        <v>0</v>
      </c>
      <c r="AO132" s="453">
        <v>0</v>
      </c>
      <c r="AP132" s="453">
        <v>0</v>
      </c>
      <c r="AQ132" s="453">
        <v>0</v>
      </c>
      <c r="AR132" s="453">
        <v>0</v>
      </c>
      <c r="AS132" s="453">
        <v>0</v>
      </c>
      <c r="AT132" s="453">
        <v>0</v>
      </c>
      <c r="AU132" s="453">
        <v>0</v>
      </c>
      <c r="AV132" s="453">
        <v>0</v>
      </c>
      <c r="AW132" s="453">
        <v>0</v>
      </c>
      <c r="AX132" s="453">
        <v>0</v>
      </c>
      <c r="AY132" s="453">
        <v>0</v>
      </c>
      <c r="AZ132" s="453">
        <v>0</v>
      </c>
      <c r="BA132" s="453">
        <v>0</v>
      </c>
      <c r="BB132" s="453">
        <v>0</v>
      </c>
      <c r="BC132" s="453">
        <v>0</v>
      </c>
      <c r="BD132" s="453">
        <v>1600</v>
      </c>
      <c r="BE132" s="453">
        <v>0</v>
      </c>
      <c r="BF132" s="453">
        <v>0</v>
      </c>
      <c r="BG132" s="453">
        <v>0</v>
      </c>
      <c r="BH132" s="453">
        <v>0</v>
      </c>
      <c r="BI132" s="453">
        <v>0</v>
      </c>
      <c r="BJ132" s="453">
        <v>0</v>
      </c>
      <c r="BK132" s="453">
        <v>0</v>
      </c>
      <c r="BL132" s="453">
        <v>0</v>
      </c>
      <c r="BM132" s="453">
        <v>0</v>
      </c>
      <c r="BN132" s="453">
        <v>0</v>
      </c>
      <c r="BO132" s="453">
        <v>0</v>
      </c>
      <c r="BP132" s="453">
        <v>0</v>
      </c>
      <c r="BQ132" s="453">
        <v>0</v>
      </c>
      <c r="BR132" s="453">
        <v>0</v>
      </c>
      <c r="BS132" s="453">
        <v>0</v>
      </c>
      <c r="BT132" s="453">
        <v>0</v>
      </c>
      <c r="BU132" s="453">
        <v>0</v>
      </c>
      <c r="BV132" s="453">
        <v>0</v>
      </c>
      <c r="BW132" s="453">
        <v>0</v>
      </c>
      <c r="BX132" s="453">
        <v>0</v>
      </c>
      <c r="BY132" s="453">
        <v>0</v>
      </c>
      <c r="BZ132" s="453">
        <v>0</v>
      </c>
      <c r="CA132" s="453">
        <v>0</v>
      </c>
      <c r="CB132" s="453">
        <v>0</v>
      </c>
      <c r="CC132" s="336">
        <f t="shared" si="21"/>
        <v>1600</v>
      </c>
    </row>
    <row r="133" spans="1:81" s="354" customFormat="1" ht="25.5" customHeight="1">
      <c r="A133" s="353" t="s">
        <v>477</v>
      </c>
      <c r="B133" s="330" t="s">
        <v>24</v>
      </c>
      <c r="C133" s="331" t="s">
        <v>25</v>
      </c>
      <c r="D133" s="332">
        <v>45110</v>
      </c>
      <c r="E133" s="331" t="s">
        <v>25</v>
      </c>
      <c r="F133" s="333" t="s">
        <v>735</v>
      </c>
      <c r="G133" s="334" t="s">
        <v>736</v>
      </c>
      <c r="H133" s="453">
        <v>195520</v>
      </c>
      <c r="I133" s="453">
        <v>10366</v>
      </c>
      <c r="J133" s="453">
        <v>0</v>
      </c>
      <c r="K133" s="453">
        <v>0</v>
      </c>
      <c r="L133" s="453">
        <v>0</v>
      </c>
      <c r="M133" s="453">
        <v>0</v>
      </c>
      <c r="N133" s="453">
        <v>100000</v>
      </c>
      <c r="O133" s="453">
        <v>0</v>
      </c>
      <c r="P133" s="453">
        <v>0</v>
      </c>
      <c r="Q133" s="453">
        <v>20350</v>
      </c>
      <c r="R133" s="453">
        <v>0</v>
      </c>
      <c r="S133" s="453">
        <v>0</v>
      </c>
      <c r="T133" s="453">
        <v>17600</v>
      </c>
      <c r="U133" s="453">
        <v>0</v>
      </c>
      <c r="V133" s="453">
        <v>0</v>
      </c>
      <c r="W133" s="453">
        <v>0</v>
      </c>
      <c r="X133" s="453">
        <v>0</v>
      </c>
      <c r="Y133" s="453">
        <v>0</v>
      </c>
      <c r="Z133" s="453">
        <v>55335</v>
      </c>
      <c r="AA133" s="453">
        <v>0</v>
      </c>
      <c r="AB133" s="453">
        <v>0</v>
      </c>
      <c r="AC133" s="453">
        <v>0</v>
      </c>
      <c r="AD133" s="453">
        <v>0</v>
      </c>
      <c r="AE133" s="453">
        <v>0</v>
      </c>
      <c r="AF133" s="453">
        <v>0</v>
      </c>
      <c r="AG133" s="453">
        <v>0</v>
      </c>
      <c r="AH133" s="453">
        <v>0</v>
      </c>
      <c r="AI133" s="453">
        <v>61326.5</v>
      </c>
      <c r="AJ133" s="453">
        <v>0</v>
      </c>
      <c r="AK133" s="453">
        <v>0</v>
      </c>
      <c r="AL133" s="453">
        <v>0</v>
      </c>
      <c r="AM133" s="453">
        <v>0</v>
      </c>
      <c r="AN133" s="453">
        <v>0</v>
      </c>
      <c r="AO133" s="453">
        <v>0</v>
      </c>
      <c r="AP133" s="453">
        <v>0</v>
      </c>
      <c r="AQ133" s="453">
        <v>0</v>
      </c>
      <c r="AR133" s="453">
        <v>0</v>
      </c>
      <c r="AS133" s="453">
        <v>0</v>
      </c>
      <c r="AT133" s="453">
        <v>0</v>
      </c>
      <c r="AU133" s="453">
        <v>79600</v>
      </c>
      <c r="AV133" s="453">
        <v>0</v>
      </c>
      <c r="AW133" s="453">
        <v>0</v>
      </c>
      <c r="AX133" s="453">
        <v>0</v>
      </c>
      <c r="AY133" s="453">
        <v>0</v>
      </c>
      <c r="AZ133" s="453">
        <v>0</v>
      </c>
      <c r="BA133" s="453">
        <v>0</v>
      </c>
      <c r="BB133" s="453">
        <v>0</v>
      </c>
      <c r="BC133" s="453">
        <v>0</v>
      </c>
      <c r="BD133" s="453">
        <v>0</v>
      </c>
      <c r="BE133" s="453">
        <v>0</v>
      </c>
      <c r="BF133" s="453">
        <v>0</v>
      </c>
      <c r="BG133" s="453">
        <v>0</v>
      </c>
      <c r="BH133" s="453">
        <v>0</v>
      </c>
      <c r="BI133" s="453">
        <v>0</v>
      </c>
      <c r="BJ133" s="453">
        <v>0</v>
      </c>
      <c r="BK133" s="453">
        <v>0</v>
      </c>
      <c r="BL133" s="453">
        <v>0</v>
      </c>
      <c r="BM133" s="453">
        <v>0</v>
      </c>
      <c r="BN133" s="453">
        <v>0</v>
      </c>
      <c r="BO133" s="453">
        <v>0</v>
      </c>
      <c r="BP133" s="453">
        <v>0</v>
      </c>
      <c r="BQ133" s="453">
        <v>0</v>
      </c>
      <c r="BR133" s="453">
        <v>0</v>
      </c>
      <c r="BS133" s="453">
        <v>0</v>
      </c>
      <c r="BT133" s="453">
        <v>0</v>
      </c>
      <c r="BU133" s="453">
        <v>0</v>
      </c>
      <c r="BV133" s="453">
        <v>0</v>
      </c>
      <c r="BW133" s="453">
        <v>0</v>
      </c>
      <c r="BX133" s="453">
        <v>0</v>
      </c>
      <c r="BY133" s="453">
        <v>0</v>
      </c>
      <c r="BZ133" s="453">
        <v>0</v>
      </c>
      <c r="CA133" s="453">
        <v>0</v>
      </c>
      <c r="CB133" s="453">
        <v>0</v>
      </c>
      <c r="CC133" s="336">
        <f t="shared" si="21"/>
        <v>540097.5</v>
      </c>
    </row>
    <row r="134" spans="1:81" s="354" customFormat="1" ht="25.5" customHeight="1">
      <c r="A134" s="353" t="s">
        <v>477</v>
      </c>
      <c r="B134" s="330" t="s">
        <v>24</v>
      </c>
      <c r="C134" s="331" t="s">
        <v>25</v>
      </c>
      <c r="D134" s="332">
        <v>45110</v>
      </c>
      <c r="E134" s="331" t="s">
        <v>25</v>
      </c>
      <c r="F134" s="333" t="s">
        <v>737</v>
      </c>
      <c r="G134" s="334" t="s">
        <v>738</v>
      </c>
      <c r="H134" s="453">
        <v>0</v>
      </c>
      <c r="I134" s="458">
        <v>0</v>
      </c>
      <c r="J134" s="458">
        <v>0</v>
      </c>
      <c r="K134" s="458">
        <v>0</v>
      </c>
      <c r="L134" s="458">
        <v>0</v>
      </c>
      <c r="M134" s="458">
        <v>0</v>
      </c>
      <c r="N134" s="458">
        <v>931637.2</v>
      </c>
      <c r="O134" s="458">
        <v>0</v>
      </c>
      <c r="P134" s="458">
        <v>0</v>
      </c>
      <c r="Q134" s="458">
        <v>0</v>
      </c>
      <c r="R134" s="458">
        <v>0</v>
      </c>
      <c r="S134" s="458">
        <v>0</v>
      </c>
      <c r="T134" s="458">
        <v>0</v>
      </c>
      <c r="U134" s="458">
        <v>0</v>
      </c>
      <c r="V134" s="458">
        <v>0</v>
      </c>
      <c r="W134" s="458">
        <v>0</v>
      </c>
      <c r="X134" s="458">
        <v>0</v>
      </c>
      <c r="Y134" s="458">
        <v>0</v>
      </c>
      <c r="Z134" s="458">
        <v>198116.44</v>
      </c>
      <c r="AA134" s="458">
        <v>0</v>
      </c>
      <c r="AB134" s="458">
        <v>0</v>
      </c>
      <c r="AC134" s="458">
        <v>0</v>
      </c>
      <c r="AD134" s="458">
        <v>0</v>
      </c>
      <c r="AE134" s="458">
        <v>0</v>
      </c>
      <c r="AF134" s="458">
        <v>0</v>
      </c>
      <c r="AG134" s="458">
        <v>0</v>
      </c>
      <c r="AH134" s="458">
        <v>0</v>
      </c>
      <c r="AI134" s="458">
        <v>366667.74</v>
      </c>
      <c r="AJ134" s="458">
        <v>0</v>
      </c>
      <c r="AK134" s="458">
        <v>0</v>
      </c>
      <c r="AL134" s="458">
        <v>0</v>
      </c>
      <c r="AM134" s="458">
        <v>0</v>
      </c>
      <c r="AN134" s="458">
        <v>0</v>
      </c>
      <c r="AO134" s="458">
        <v>0</v>
      </c>
      <c r="AP134" s="458">
        <v>0</v>
      </c>
      <c r="AQ134" s="458">
        <v>0</v>
      </c>
      <c r="AR134" s="458">
        <v>0</v>
      </c>
      <c r="AS134" s="458">
        <v>0</v>
      </c>
      <c r="AT134" s="458">
        <v>0</v>
      </c>
      <c r="AU134" s="458">
        <v>10220</v>
      </c>
      <c r="AV134" s="458">
        <v>0</v>
      </c>
      <c r="AW134" s="458">
        <v>0</v>
      </c>
      <c r="AX134" s="458">
        <v>0</v>
      </c>
      <c r="AY134" s="458">
        <v>0</v>
      </c>
      <c r="AZ134" s="458">
        <v>0</v>
      </c>
      <c r="BA134" s="458">
        <v>0</v>
      </c>
      <c r="BB134" s="458">
        <v>69030.67</v>
      </c>
      <c r="BC134" s="458">
        <v>0</v>
      </c>
      <c r="BD134" s="458">
        <v>0</v>
      </c>
      <c r="BE134" s="458">
        <v>0</v>
      </c>
      <c r="BF134" s="458">
        <v>0</v>
      </c>
      <c r="BG134" s="458">
        <v>0</v>
      </c>
      <c r="BH134" s="458">
        <v>0</v>
      </c>
      <c r="BI134" s="458">
        <v>0</v>
      </c>
      <c r="BJ134" s="458">
        <v>0</v>
      </c>
      <c r="BK134" s="458">
        <v>0</v>
      </c>
      <c r="BL134" s="458">
        <v>0</v>
      </c>
      <c r="BM134" s="458">
        <v>0</v>
      </c>
      <c r="BN134" s="458">
        <v>0</v>
      </c>
      <c r="BO134" s="458">
        <v>0</v>
      </c>
      <c r="BP134" s="458">
        <v>0</v>
      </c>
      <c r="BQ134" s="458">
        <v>0</v>
      </c>
      <c r="BR134" s="458">
        <v>0</v>
      </c>
      <c r="BS134" s="458">
        <v>0</v>
      </c>
      <c r="BT134" s="458">
        <v>15877.87</v>
      </c>
      <c r="BU134" s="458">
        <v>0</v>
      </c>
      <c r="BV134" s="458">
        <v>0</v>
      </c>
      <c r="BW134" s="458">
        <v>0</v>
      </c>
      <c r="BX134" s="458">
        <v>0</v>
      </c>
      <c r="BY134" s="458">
        <v>0</v>
      </c>
      <c r="BZ134" s="458">
        <v>0</v>
      </c>
      <c r="CA134" s="458">
        <v>0</v>
      </c>
      <c r="CB134" s="458">
        <v>0</v>
      </c>
      <c r="CC134" s="336">
        <f t="shared" si="21"/>
        <v>1591549.92</v>
      </c>
    </row>
    <row r="135" spans="1:81" s="354" customFormat="1" ht="25.5" customHeight="1">
      <c r="A135" s="353" t="s">
        <v>477</v>
      </c>
      <c r="B135" s="330" t="s">
        <v>24</v>
      </c>
      <c r="C135" s="331" t="s">
        <v>25</v>
      </c>
      <c r="D135" s="332"/>
      <c r="E135" s="331"/>
      <c r="F135" s="360" t="s">
        <v>739</v>
      </c>
      <c r="G135" s="361" t="s">
        <v>740</v>
      </c>
      <c r="H135" s="453">
        <v>0</v>
      </c>
      <c r="I135" s="458">
        <v>0</v>
      </c>
      <c r="J135" s="458">
        <v>0</v>
      </c>
      <c r="K135" s="458">
        <v>0</v>
      </c>
      <c r="L135" s="458">
        <v>0</v>
      </c>
      <c r="M135" s="458">
        <v>0</v>
      </c>
      <c r="N135" s="458">
        <v>31776.6</v>
      </c>
      <c r="O135" s="458">
        <v>0</v>
      </c>
      <c r="P135" s="458">
        <v>0</v>
      </c>
      <c r="Q135" s="458">
        <v>0</v>
      </c>
      <c r="R135" s="458">
        <v>0</v>
      </c>
      <c r="S135" s="458">
        <v>0</v>
      </c>
      <c r="T135" s="458">
        <v>0</v>
      </c>
      <c r="U135" s="458">
        <v>0</v>
      </c>
      <c r="V135" s="458">
        <v>0</v>
      </c>
      <c r="W135" s="458">
        <v>0</v>
      </c>
      <c r="X135" s="458">
        <v>0</v>
      </c>
      <c r="Y135" s="458">
        <v>0</v>
      </c>
      <c r="Z135" s="458">
        <v>0</v>
      </c>
      <c r="AA135" s="458">
        <v>37373.4</v>
      </c>
      <c r="AB135" s="458">
        <v>0</v>
      </c>
      <c r="AC135" s="458">
        <v>0</v>
      </c>
      <c r="AD135" s="458">
        <v>0</v>
      </c>
      <c r="AE135" s="458">
        <v>0</v>
      </c>
      <c r="AF135" s="458">
        <v>0</v>
      </c>
      <c r="AG135" s="458">
        <v>0</v>
      </c>
      <c r="AH135" s="458">
        <v>0</v>
      </c>
      <c r="AI135" s="458">
        <v>0</v>
      </c>
      <c r="AJ135" s="458">
        <v>0</v>
      </c>
      <c r="AK135" s="458">
        <v>0</v>
      </c>
      <c r="AL135" s="458">
        <v>0</v>
      </c>
      <c r="AM135" s="458">
        <v>0</v>
      </c>
      <c r="AN135" s="458">
        <v>0</v>
      </c>
      <c r="AO135" s="458">
        <v>0</v>
      </c>
      <c r="AP135" s="458">
        <v>0</v>
      </c>
      <c r="AQ135" s="458">
        <v>0</v>
      </c>
      <c r="AR135" s="458">
        <v>0</v>
      </c>
      <c r="AS135" s="458">
        <v>0</v>
      </c>
      <c r="AT135" s="458">
        <v>0</v>
      </c>
      <c r="AU135" s="458">
        <v>604862</v>
      </c>
      <c r="AV135" s="458">
        <v>0</v>
      </c>
      <c r="AW135" s="458">
        <v>0</v>
      </c>
      <c r="AX135" s="458">
        <v>0</v>
      </c>
      <c r="AY135" s="458">
        <v>0</v>
      </c>
      <c r="AZ135" s="458">
        <v>0</v>
      </c>
      <c r="BA135" s="458">
        <v>0</v>
      </c>
      <c r="BB135" s="458">
        <v>0</v>
      </c>
      <c r="BC135" s="458">
        <v>0</v>
      </c>
      <c r="BD135" s="458">
        <v>0</v>
      </c>
      <c r="BE135" s="458">
        <v>0</v>
      </c>
      <c r="BF135" s="458">
        <v>0</v>
      </c>
      <c r="BG135" s="458">
        <v>0</v>
      </c>
      <c r="BH135" s="458">
        <v>0</v>
      </c>
      <c r="BI135" s="458">
        <v>0</v>
      </c>
      <c r="BJ135" s="458">
        <v>0</v>
      </c>
      <c r="BK135" s="458">
        <v>0</v>
      </c>
      <c r="BL135" s="458">
        <v>0</v>
      </c>
      <c r="BM135" s="458">
        <v>9000</v>
      </c>
      <c r="BN135" s="458">
        <v>0</v>
      </c>
      <c r="BO135" s="458">
        <v>0</v>
      </c>
      <c r="BP135" s="458">
        <v>0</v>
      </c>
      <c r="BQ135" s="458">
        <v>0</v>
      </c>
      <c r="BR135" s="458">
        <v>0</v>
      </c>
      <c r="BS135" s="458">
        <v>0</v>
      </c>
      <c r="BT135" s="458">
        <v>0</v>
      </c>
      <c r="BU135" s="458">
        <v>0</v>
      </c>
      <c r="BV135" s="458">
        <v>0</v>
      </c>
      <c r="BW135" s="458">
        <v>0</v>
      </c>
      <c r="BX135" s="458">
        <v>0</v>
      </c>
      <c r="BY135" s="458">
        <v>0</v>
      </c>
      <c r="BZ135" s="458">
        <v>0</v>
      </c>
      <c r="CA135" s="458">
        <v>0</v>
      </c>
      <c r="CB135" s="458">
        <v>0</v>
      </c>
      <c r="CC135" s="336">
        <f t="shared" si="21"/>
        <v>683012</v>
      </c>
    </row>
    <row r="136" spans="1:81" s="354" customFormat="1" ht="25.5" customHeight="1">
      <c r="A136" s="353" t="s">
        <v>477</v>
      </c>
      <c r="B136" s="330" t="s">
        <v>24</v>
      </c>
      <c r="C136" s="331" t="s">
        <v>25</v>
      </c>
      <c r="D136" s="332">
        <v>45110</v>
      </c>
      <c r="E136" s="331" t="s">
        <v>25</v>
      </c>
      <c r="F136" s="333" t="s">
        <v>741</v>
      </c>
      <c r="G136" s="334" t="s">
        <v>742</v>
      </c>
      <c r="H136" s="335">
        <v>0</v>
      </c>
      <c r="I136" s="335">
        <v>0</v>
      </c>
      <c r="J136" s="335">
        <v>0</v>
      </c>
      <c r="K136" s="335">
        <v>0</v>
      </c>
      <c r="L136" s="335">
        <v>0</v>
      </c>
      <c r="M136" s="335">
        <v>0</v>
      </c>
      <c r="N136" s="335">
        <v>0</v>
      </c>
      <c r="O136" s="335">
        <v>0</v>
      </c>
      <c r="P136" s="335">
        <v>0</v>
      </c>
      <c r="Q136" s="335">
        <v>0</v>
      </c>
      <c r="R136" s="335">
        <v>0</v>
      </c>
      <c r="S136" s="335">
        <v>0</v>
      </c>
      <c r="T136" s="335">
        <v>0</v>
      </c>
      <c r="U136" s="335">
        <v>0</v>
      </c>
      <c r="V136" s="335">
        <v>0</v>
      </c>
      <c r="W136" s="335">
        <v>0</v>
      </c>
      <c r="X136" s="335">
        <v>0</v>
      </c>
      <c r="Y136" s="335">
        <v>0</v>
      </c>
      <c r="Z136" s="335">
        <v>0</v>
      </c>
      <c r="AA136" s="335">
        <v>0</v>
      </c>
      <c r="AB136" s="335">
        <v>0</v>
      </c>
      <c r="AC136" s="335">
        <v>0</v>
      </c>
      <c r="AD136" s="335">
        <v>0</v>
      </c>
      <c r="AE136" s="335">
        <v>0</v>
      </c>
      <c r="AF136" s="335">
        <v>0</v>
      </c>
      <c r="AG136" s="335">
        <v>0</v>
      </c>
      <c r="AH136" s="335">
        <v>0</v>
      </c>
      <c r="AI136" s="335">
        <v>0</v>
      </c>
      <c r="AJ136" s="335">
        <v>0</v>
      </c>
      <c r="AK136" s="335">
        <v>0</v>
      </c>
      <c r="AL136" s="335">
        <v>0</v>
      </c>
      <c r="AM136" s="335">
        <v>0</v>
      </c>
      <c r="AN136" s="335">
        <v>0</v>
      </c>
      <c r="AO136" s="335">
        <v>0</v>
      </c>
      <c r="AP136" s="335">
        <v>0</v>
      </c>
      <c r="AQ136" s="335">
        <v>0</v>
      </c>
      <c r="AR136" s="335">
        <v>0</v>
      </c>
      <c r="AS136" s="335">
        <v>0</v>
      </c>
      <c r="AT136" s="335">
        <v>0</v>
      </c>
      <c r="AU136" s="335">
        <v>0</v>
      </c>
      <c r="AV136" s="335">
        <v>0</v>
      </c>
      <c r="AW136" s="335">
        <v>0</v>
      </c>
      <c r="AX136" s="335">
        <v>0</v>
      </c>
      <c r="AY136" s="335">
        <v>0</v>
      </c>
      <c r="AZ136" s="335">
        <v>0</v>
      </c>
      <c r="BA136" s="335">
        <v>0</v>
      </c>
      <c r="BB136" s="335">
        <v>0</v>
      </c>
      <c r="BC136" s="335">
        <v>0</v>
      </c>
      <c r="BD136" s="335">
        <v>0</v>
      </c>
      <c r="BE136" s="335">
        <v>0</v>
      </c>
      <c r="BF136" s="335">
        <v>0</v>
      </c>
      <c r="BG136" s="335">
        <v>0</v>
      </c>
      <c r="BH136" s="335">
        <v>0</v>
      </c>
      <c r="BI136" s="335">
        <v>0</v>
      </c>
      <c r="BJ136" s="335">
        <v>0</v>
      </c>
      <c r="BK136" s="335">
        <v>0</v>
      </c>
      <c r="BL136" s="335">
        <v>0</v>
      </c>
      <c r="BM136" s="335">
        <v>0</v>
      </c>
      <c r="BN136" s="335">
        <v>0</v>
      </c>
      <c r="BO136" s="335">
        <v>0</v>
      </c>
      <c r="BP136" s="335">
        <v>0</v>
      </c>
      <c r="BQ136" s="335">
        <v>0</v>
      </c>
      <c r="BR136" s="335">
        <v>0</v>
      </c>
      <c r="BS136" s="335">
        <v>0</v>
      </c>
      <c r="BT136" s="335">
        <v>0</v>
      </c>
      <c r="BU136" s="335">
        <v>0</v>
      </c>
      <c r="BV136" s="335">
        <v>0</v>
      </c>
      <c r="BW136" s="335">
        <v>0</v>
      </c>
      <c r="BX136" s="335">
        <v>0</v>
      </c>
      <c r="BY136" s="335">
        <v>0</v>
      </c>
      <c r="BZ136" s="335">
        <v>0</v>
      </c>
      <c r="CA136" s="335">
        <v>0</v>
      </c>
      <c r="CB136" s="335">
        <v>0</v>
      </c>
      <c r="CC136" s="336">
        <f t="shared" si="21"/>
        <v>0</v>
      </c>
    </row>
    <row r="137" spans="1:81" s="354" customFormat="1" ht="25.5" customHeight="1">
      <c r="A137" s="353" t="s">
        <v>477</v>
      </c>
      <c r="B137" s="330" t="s">
        <v>24</v>
      </c>
      <c r="C137" s="331" t="s">
        <v>25</v>
      </c>
      <c r="D137" s="332">
        <v>45110</v>
      </c>
      <c r="E137" s="331" t="s">
        <v>25</v>
      </c>
      <c r="F137" s="333" t="s">
        <v>743</v>
      </c>
      <c r="G137" s="334" t="s">
        <v>744</v>
      </c>
      <c r="H137" s="453">
        <v>0</v>
      </c>
      <c r="I137" s="453">
        <v>0</v>
      </c>
      <c r="J137" s="453">
        <v>0</v>
      </c>
      <c r="K137" s="453">
        <v>0</v>
      </c>
      <c r="L137" s="453">
        <v>0</v>
      </c>
      <c r="M137" s="453">
        <v>0</v>
      </c>
      <c r="N137" s="453">
        <v>0</v>
      </c>
      <c r="O137" s="453">
        <v>0</v>
      </c>
      <c r="P137" s="453">
        <v>0</v>
      </c>
      <c r="Q137" s="453">
        <v>0</v>
      </c>
      <c r="R137" s="453">
        <v>0</v>
      </c>
      <c r="S137" s="453">
        <v>0</v>
      </c>
      <c r="T137" s="453">
        <v>0</v>
      </c>
      <c r="U137" s="453">
        <v>0</v>
      </c>
      <c r="V137" s="453">
        <v>0</v>
      </c>
      <c r="W137" s="453">
        <v>0</v>
      </c>
      <c r="X137" s="453">
        <v>0</v>
      </c>
      <c r="Y137" s="453">
        <v>0</v>
      </c>
      <c r="Z137" s="453">
        <v>0</v>
      </c>
      <c r="AA137" s="453">
        <v>57300</v>
      </c>
      <c r="AB137" s="453">
        <v>0</v>
      </c>
      <c r="AC137" s="453">
        <v>0</v>
      </c>
      <c r="AD137" s="453">
        <v>0</v>
      </c>
      <c r="AE137" s="453">
        <v>0</v>
      </c>
      <c r="AF137" s="453">
        <v>0</v>
      </c>
      <c r="AG137" s="453">
        <v>0</v>
      </c>
      <c r="AH137" s="453">
        <v>0</v>
      </c>
      <c r="AI137" s="453">
        <v>0</v>
      </c>
      <c r="AJ137" s="453">
        <v>0</v>
      </c>
      <c r="AK137" s="453">
        <v>0</v>
      </c>
      <c r="AL137" s="453">
        <v>0</v>
      </c>
      <c r="AM137" s="453">
        <v>0</v>
      </c>
      <c r="AN137" s="453">
        <v>0</v>
      </c>
      <c r="AO137" s="453">
        <v>0</v>
      </c>
      <c r="AP137" s="453">
        <v>0</v>
      </c>
      <c r="AQ137" s="453">
        <v>0</v>
      </c>
      <c r="AR137" s="453">
        <v>0</v>
      </c>
      <c r="AS137" s="453">
        <v>0</v>
      </c>
      <c r="AT137" s="453">
        <v>0</v>
      </c>
      <c r="AU137" s="453">
        <v>0</v>
      </c>
      <c r="AV137" s="453">
        <v>0</v>
      </c>
      <c r="AW137" s="453">
        <v>0</v>
      </c>
      <c r="AX137" s="453">
        <v>0</v>
      </c>
      <c r="AY137" s="453">
        <v>0</v>
      </c>
      <c r="AZ137" s="453">
        <v>0</v>
      </c>
      <c r="BA137" s="453">
        <v>0</v>
      </c>
      <c r="BB137" s="453">
        <v>0</v>
      </c>
      <c r="BC137" s="453">
        <v>0</v>
      </c>
      <c r="BD137" s="453">
        <v>0</v>
      </c>
      <c r="BE137" s="453">
        <v>0</v>
      </c>
      <c r="BF137" s="453">
        <v>0</v>
      </c>
      <c r="BG137" s="453">
        <v>0</v>
      </c>
      <c r="BH137" s="453">
        <v>0</v>
      </c>
      <c r="BI137" s="453">
        <v>0</v>
      </c>
      <c r="BJ137" s="453">
        <v>0</v>
      </c>
      <c r="BK137" s="453">
        <v>0</v>
      </c>
      <c r="BL137" s="453">
        <v>0</v>
      </c>
      <c r="BM137" s="453">
        <v>0</v>
      </c>
      <c r="BN137" s="453">
        <v>77630</v>
      </c>
      <c r="BO137" s="453">
        <v>13200</v>
      </c>
      <c r="BP137" s="453">
        <v>0</v>
      </c>
      <c r="BQ137" s="453">
        <v>0</v>
      </c>
      <c r="BR137" s="453">
        <v>0</v>
      </c>
      <c r="BS137" s="453">
        <v>0</v>
      </c>
      <c r="BT137" s="453">
        <v>0</v>
      </c>
      <c r="BU137" s="453">
        <v>0</v>
      </c>
      <c r="BV137" s="453">
        <v>0</v>
      </c>
      <c r="BW137" s="453">
        <v>0</v>
      </c>
      <c r="BX137" s="453">
        <v>0</v>
      </c>
      <c r="BY137" s="453">
        <v>0</v>
      </c>
      <c r="BZ137" s="453">
        <v>0</v>
      </c>
      <c r="CA137" s="453">
        <v>0</v>
      </c>
      <c r="CB137" s="453">
        <v>0</v>
      </c>
      <c r="CC137" s="336">
        <f t="shared" si="21"/>
        <v>148130</v>
      </c>
    </row>
    <row r="138" spans="1:81" s="354" customFormat="1" ht="25.5" customHeight="1">
      <c r="A138" s="353" t="s">
        <v>477</v>
      </c>
      <c r="B138" s="330" t="s">
        <v>24</v>
      </c>
      <c r="C138" s="331" t="s">
        <v>25</v>
      </c>
      <c r="D138" s="332">
        <v>45110</v>
      </c>
      <c r="E138" s="331" t="s">
        <v>25</v>
      </c>
      <c r="F138" s="333" t="s">
        <v>745</v>
      </c>
      <c r="G138" s="334" t="s">
        <v>746</v>
      </c>
      <c r="H138" s="335">
        <v>0</v>
      </c>
      <c r="I138" s="335">
        <v>0</v>
      </c>
      <c r="J138" s="335">
        <v>0</v>
      </c>
      <c r="K138" s="335">
        <v>0</v>
      </c>
      <c r="L138" s="335">
        <v>0</v>
      </c>
      <c r="M138" s="335">
        <v>0</v>
      </c>
      <c r="N138" s="335">
        <v>0</v>
      </c>
      <c r="O138" s="335">
        <v>0</v>
      </c>
      <c r="P138" s="335">
        <v>0</v>
      </c>
      <c r="Q138" s="335">
        <v>0</v>
      </c>
      <c r="R138" s="335">
        <v>0</v>
      </c>
      <c r="S138" s="335">
        <v>0</v>
      </c>
      <c r="T138" s="335">
        <v>0</v>
      </c>
      <c r="U138" s="335">
        <v>0</v>
      </c>
      <c r="V138" s="335">
        <v>0</v>
      </c>
      <c r="W138" s="335">
        <v>0</v>
      </c>
      <c r="X138" s="335">
        <v>0</v>
      </c>
      <c r="Y138" s="335">
        <v>0</v>
      </c>
      <c r="Z138" s="335">
        <v>0</v>
      </c>
      <c r="AA138" s="335">
        <v>0</v>
      </c>
      <c r="AB138" s="335">
        <v>0</v>
      </c>
      <c r="AC138" s="335">
        <v>0</v>
      </c>
      <c r="AD138" s="335">
        <v>0</v>
      </c>
      <c r="AE138" s="335">
        <v>0</v>
      </c>
      <c r="AF138" s="335">
        <v>0</v>
      </c>
      <c r="AG138" s="335">
        <v>0</v>
      </c>
      <c r="AH138" s="335">
        <v>0</v>
      </c>
      <c r="AI138" s="335">
        <v>0</v>
      </c>
      <c r="AJ138" s="335">
        <v>0</v>
      </c>
      <c r="AK138" s="335">
        <v>0</v>
      </c>
      <c r="AL138" s="335">
        <v>0</v>
      </c>
      <c r="AM138" s="335">
        <v>0</v>
      </c>
      <c r="AN138" s="335">
        <v>0</v>
      </c>
      <c r="AO138" s="335">
        <v>0</v>
      </c>
      <c r="AP138" s="335">
        <v>0</v>
      </c>
      <c r="AQ138" s="335">
        <v>0</v>
      </c>
      <c r="AR138" s="335">
        <v>0</v>
      </c>
      <c r="AS138" s="335">
        <v>0</v>
      </c>
      <c r="AT138" s="335">
        <v>0</v>
      </c>
      <c r="AU138" s="335">
        <v>0</v>
      </c>
      <c r="AV138" s="335">
        <v>0</v>
      </c>
      <c r="AW138" s="335">
        <v>0</v>
      </c>
      <c r="AX138" s="335">
        <v>0</v>
      </c>
      <c r="AY138" s="335">
        <v>0</v>
      </c>
      <c r="AZ138" s="335">
        <v>0</v>
      </c>
      <c r="BA138" s="335">
        <v>0</v>
      </c>
      <c r="BB138" s="335">
        <v>0</v>
      </c>
      <c r="BC138" s="335">
        <v>0</v>
      </c>
      <c r="BD138" s="335">
        <v>0</v>
      </c>
      <c r="BE138" s="335">
        <v>0</v>
      </c>
      <c r="BF138" s="335">
        <v>0</v>
      </c>
      <c r="BG138" s="335">
        <v>0</v>
      </c>
      <c r="BH138" s="335">
        <v>0</v>
      </c>
      <c r="BI138" s="335">
        <v>0</v>
      </c>
      <c r="BJ138" s="335">
        <v>0</v>
      </c>
      <c r="BK138" s="335">
        <v>0</v>
      </c>
      <c r="BL138" s="335">
        <v>0</v>
      </c>
      <c r="BM138" s="335">
        <v>0</v>
      </c>
      <c r="BN138" s="335">
        <v>0</v>
      </c>
      <c r="BO138" s="335">
        <v>0</v>
      </c>
      <c r="BP138" s="335">
        <v>0</v>
      </c>
      <c r="BQ138" s="335">
        <v>0</v>
      </c>
      <c r="BR138" s="335">
        <v>0</v>
      </c>
      <c r="BS138" s="335">
        <v>0</v>
      </c>
      <c r="BT138" s="335">
        <v>0</v>
      </c>
      <c r="BU138" s="335">
        <v>0</v>
      </c>
      <c r="BV138" s="335">
        <v>0</v>
      </c>
      <c r="BW138" s="335">
        <v>0</v>
      </c>
      <c r="BX138" s="335">
        <v>0</v>
      </c>
      <c r="BY138" s="335">
        <v>0</v>
      </c>
      <c r="BZ138" s="335">
        <v>0</v>
      </c>
      <c r="CA138" s="335">
        <v>0</v>
      </c>
      <c r="CB138" s="335">
        <v>0</v>
      </c>
      <c r="CC138" s="336">
        <f t="shared" si="21"/>
        <v>0</v>
      </c>
    </row>
    <row r="139" spans="1:81" s="354" customFormat="1" ht="25.5" customHeight="1">
      <c r="A139" s="353" t="s">
        <v>477</v>
      </c>
      <c r="B139" s="330" t="s">
        <v>24</v>
      </c>
      <c r="C139" s="331" t="s">
        <v>25</v>
      </c>
      <c r="D139" s="332">
        <v>45110</v>
      </c>
      <c r="E139" s="331" t="s">
        <v>25</v>
      </c>
      <c r="F139" s="333" t="s">
        <v>747</v>
      </c>
      <c r="G139" s="334" t="s">
        <v>748</v>
      </c>
      <c r="H139" s="453">
        <v>0</v>
      </c>
      <c r="I139" s="453">
        <v>0</v>
      </c>
      <c r="J139" s="453">
        <v>0</v>
      </c>
      <c r="K139" s="453">
        <v>0</v>
      </c>
      <c r="L139" s="453">
        <v>0</v>
      </c>
      <c r="M139" s="453">
        <v>0</v>
      </c>
      <c r="N139" s="453">
        <v>0</v>
      </c>
      <c r="O139" s="453">
        <v>0</v>
      </c>
      <c r="P139" s="453">
        <v>0</v>
      </c>
      <c r="Q139" s="453">
        <v>0</v>
      </c>
      <c r="R139" s="453">
        <v>0</v>
      </c>
      <c r="S139" s="453">
        <v>0</v>
      </c>
      <c r="T139" s="453">
        <v>0</v>
      </c>
      <c r="U139" s="453">
        <v>0</v>
      </c>
      <c r="V139" s="453">
        <v>0</v>
      </c>
      <c r="W139" s="453">
        <v>0</v>
      </c>
      <c r="X139" s="453">
        <v>0</v>
      </c>
      <c r="Y139" s="453">
        <v>0</v>
      </c>
      <c r="Z139" s="453">
        <v>0</v>
      </c>
      <c r="AA139" s="453">
        <v>0</v>
      </c>
      <c r="AB139" s="453">
        <v>0</v>
      </c>
      <c r="AC139" s="453">
        <v>0</v>
      </c>
      <c r="AD139" s="453">
        <v>0</v>
      </c>
      <c r="AE139" s="453">
        <v>0</v>
      </c>
      <c r="AF139" s="453">
        <v>0</v>
      </c>
      <c r="AG139" s="453">
        <v>0</v>
      </c>
      <c r="AH139" s="453">
        <v>0</v>
      </c>
      <c r="AI139" s="453">
        <v>0</v>
      </c>
      <c r="AJ139" s="453">
        <v>0</v>
      </c>
      <c r="AK139" s="453">
        <v>0</v>
      </c>
      <c r="AL139" s="453">
        <v>0</v>
      </c>
      <c r="AM139" s="453">
        <v>0</v>
      </c>
      <c r="AN139" s="453">
        <v>0</v>
      </c>
      <c r="AO139" s="453">
        <v>0</v>
      </c>
      <c r="AP139" s="453">
        <v>0</v>
      </c>
      <c r="AQ139" s="453">
        <v>18300</v>
      </c>
      <c r="AR139" s="453">
        <v>0</v>
      </c>
      <c r="AS139" s="453">
        <v>0</v>
      </c>
      <c r="AT139" s="453">
        <v>0</v>
      </c>
      <c r="AU139" s="453">
        <v>0</v>
      </c>
      <c r="AV139" s="453">
        <v>0</v>
      </c>
      <c r="AW139" s="453">
        <v>0</v>
      </c>
      <c r="AX139" s="453">
        <v>0</v>
      </c>
      <c r="AY139" s="453">
        <v>0</v>
      </c>
      <c r="AZ139" s="453">
        <v>0</v>
      </c>
      <c r="BA139" s="453">
        <v>0</v>
      </c>
      <c r="BB139" s="453">
        <v>0</v>
      </c>
      <c r="BC139" s="453">
        <v>0</v>
      </c>
      <c r="BD139" s="453">
        <v>0</v>
      </c>
      <c r="BE139" s="453">
        <v>0</v>
      </c>
      <c r="BF139" s="453">
        <v>0</v>
      </c>
      <c r="BG139" s="453">
        <v>0</v>
      </c>
      <c r="BH139" s="453">
        <v>260800</v>
      </c>
      <c r="BI139" s="453">
        <v>0</v>
      </c>
      <c r="BJ139" s="453">
        <v>0</v>
      </c>
      <c r="BK139" s="453">
        <v>0</v>
      </c>
      <c r="BL139" s="453">
        <v>0</v>
      </c>
      <c r="BM139" s="453">
        <v>0</v>
      </c>
      <c r="BN139" s="453">
        <v>0</v>
      </c>
      <c r="BO139" s="453">
        <v>0</v>
      </c>
      <c r="BP139" s="453">
        <v>0</v>
      </c>
      <c r="BQ139" s="453">
        <v>0</v>
      </c>
      <c r="BR139" s="453">
        <v>0</v>
      </c>
      <c r="BS139" s="453">
        <v>0</v>
      </c>
      <c r="BT139" s="453">
        <v>0</v>
      </c>
      <c r="BU139" s="453">
        <v>0</v>
      </c>
      <c r="BV139" s="453">
        <v>0</v>
      </c>
      <c r="BW139" s="453">
        <v>0</v>
      </c>
      <c r="BX139" s="453">
        <v>0</v>
      </c>
      <c r="BY139" s="453">
        <v>0</v>
      </c>
      <c r="BZ139" s="453">
        <v>0</v>
      </c>
      <c r="CA139" s="453">
        <v>0</v>
      </c>
      <c r="CB139" s="453">
        <v>0</v>
      </c>
      <c r="CC139" s="336">
        <f t="shared" si="21"/>
        <v>279100</v>
      </c>
    </row>
    <row r="140" spans="1:81" s="354" customFormat="1" ht="25.5" customHeight="1">
      <c r="A140" s="353" t="s">
        <v>477</v>
      </c>
      <c r="B140" s="330" t="s">
        <v>24</v>
      </c>
      <c r="C140" s="331" t="s">
        <v>25</v>
      </c>
      <c r="D140" s="332">
        <v>45110</v>
      </c>
      <c r="E140" s="331" t="s">
        <v>25</v>
      </c>
      <c r="F140" s="333" t="s">
        <v>749</v>
      </c>
      <c r="G140" s="334" t="s">
        <v>750</v>
      </c>
      <c r="H140" s="453">
        <v>0</v>
      </c>
      <c r="I140" s="453">
        <v>28650</v>
      </c>
      <c r="J140" s="453">
        <v>0</v>
      </c>
      <c r="K140" s="453">
        <v>1358875.26</v>
      </c>
      <c r="L140" s="453">
        <v>0</v>
      </c>
      <c r="M140" s="453">
        <v>0</v>
      </c>
      <c r="N140" s="453">
        <v>0</v>
      </c>
      <c r="O140" s="453">
        <v>0</v>
      </c>
      <c r="P140" s="453">
        <v>21000</v>
      </c>
      <c r="Q140" s="453">
        <v>141135.28</v>
      </c>
      <c r="R140" s="453">
        <v>0</v>
      </c>
      <c r="S140" s="453">
        <v>0</v>
      </c>
      <c r="T140" s="453">
        <v>0</v>
      </c>
      <c r="U140" s="453">
        <v>12257764.4</v>
      </c>
      <c r="V140" s="453">
        <v>0</v>
      </c>
      <c r="W140" s="453">
        <v>274900</v>
      </c>
      <c r="X140" s="453">
        <v>100000</v>
      </c>
      <c r="Y140" s="453">
        <v>0</v>
      </c>
      <c r="Z140" s="453">
        <v>0</v>
      </c>
      <c r="AA140" s="453">
        <v>491635</v>
      </c>
      <c r="AB140" s="453">
        <v>0</v>
      </c>
      <c r="AC140" s="453">
        <v>0</v>
      </c>
      <c r="AD140" s="453">
        <v>0</v>
      </c>
      <c r="AE140" s="453">
        <v>306590</v>
      </c>
      <c r="AF140" s="453">
        <v>0</v>
      </c>
      <c r="AG140" s="453">
        <v>73145</v>
      </c>
      <c r="AH140" s="453">
        <v>0</v>
      </c>
      <c r="AI140" s="453">
        <v>337575.6</v>
      </c>
      <c r="AJ140" s="453">
        <v>941600</v>
      </c>
      <c r="AK140" s="453">
        <v>0</v>
      </c>
      <c r="AL140" s="453">
        <v>146250</v>
      </c>
      <c r="AM140" s="453">
        <v>76000</v>
      </c>
      <c r="AN140" s="453">
        <v>0</v>
      </c>
      <c r="AO140" s="453">
        <v>0</v>
      </c>
      <c r="AP140" s="453">
        <v>58375</v>
      </c>
      <c r="AQ140" s="453">
        <v>0</v>
      </c>
      <c r="AR140" s="453">
        <v>0</v>
      </c>
      <c r="AS140" s="453">
        <v>98000</v>
      </c>
      <c r="AT140" s="453">
        <v>80026</v>
      </c>
      <c r="AU140" s="453">
        <v>43250</v>
      </c>
      <c r="AV140" s="453">
        <v>0</v>
      </c>
      <c r="AW140" s="453">
        <v>60000</v>
      </c>
      <c r="AX140" s="453">
        <v>61530</v>
      </c>
      <c r="AY140" s="453">
        <v>77390</v>
      </c>
      <c r="AZ140" s="453">
        <v>9404</v>
      </c>
      <c r="BA140" s="453">
        <v>23850</v>
      </c>
      <c r="BB140" s="453">
        <v>1899800</v>
      </c>
      <c r="BC140" s="453">
        <v>0</v>
      </c>
      <c r="BD140" s="453">
        <v>103300</v>
      </c>
      <c r="BE140" s="453">
        <v>0</v>
      </c>
      <c r="BF140" s="453">
        <v>0</v>
      </c>
      <c r="BG140" s="453">
        <v>0</v>
      </c>
      <c r="BH140" s="453">
        <v>40500</v>
      </c>
      <c r="BI140" s="453">
        <v>295209.25</v>
      </c>
      <c r="BJ140" s="453">
        <v>178200</v>
      </c>
      <c r="BK140" s="453">
        <v>0</v>
      </c>
      <c r="BL140" s="453">
        <v>0</v>
      </c>
      <c r="BM140" s="453">
        <v>0</v>
      </c>
      <c r="BN140" s="453">
        <v>0</v>
      </c>
      <c r="BO140" s="453">
        <v>0</v>
      </c>
      <c r="BP140" s="453">
        <v>0</v>
      </c>
      <c r="BQ140" s="453">
        <v>16320</v>
      </c>
      <c r="BR140" s="453">
        <v>166131.04999999999</v>
      </c>
      <c r="BS140" s="453">
        <v>142225</v>
      </c>
      <c r="BT140" s="453">
        <v>113944</v>
      </c>
      <c r="BU140" s="453">
        <v>52280</v>
      </c>
      <c r="BV140" s="453">
        <v>13800</v>
      </c>
      <c r="BW140" s="453">
        <v>190297.5</v>
      </c>
      <c r="BX140" s="453">
        <v>322490</v>
      </c>
      <c r="BY140" s="453">
        <v>197590</v>
      </c>
      <c r="BZ140" s="453">
        <v>198550</v>
      </c>
      <c r="CA140" s="453">
        <v>0</v>
      </c>
      <c r="CB140" s="453">
        <v>261624</v>
      </c>
      <c r="CC140" s="336">
        <f t="shared" si="21"/>
        <v>21259206.34</v>
      </c>
    </row>
    <row r="141" spans="1:81" s="354" customFormat="1" ht="25.5" customHeight="1">
      <c r="A141" s="353" t="s">
        <v>477</v>
      </c>
      <c r="B141" s="330" t="s">
        <v>24</v>
      </c>
      <c r="C141" s="331" t="s">
        <v>25</v>
      </c>
      <c r="D141" s="332">
        <v>45110</v>
      </c>
      <c r="E141" s="331" t="s">
        <v>25</v>
      </c>
      <c r="F141" s="333" t="s">
        <v>751</v>
      </c>
      <c r="G141" s="334" t="s">
        <v>752</v>
      </c>
      <c r="H141" s="453">
        <v>0</v>
      </c>
      <c r="I141" s="453">
        <v>2177720</v>
      </c>
      <c r="J141" s="453">
        <v>0</v>
      </c>
      <c r="K141" s="453">
        <v>0</v>
      </c>
      <c r="L141" s="453">
        <v>0</v>
      </c>
      <c r="M141" s="453">
        <v>0</v>
      </c>
      <c r="N141" s="453">
        <v>5200459</v>
      </c>
      <c r="O141" s="453">
        <v>6523490.0800000001</v>
      </c>
      <c r="P141" s="453">
        <v>0</v>
      </c>
      <c r="Q141" s="453">
        <v>75158208.019999996</v>
      </c>
      <c r="R141" s="453">
        <v>0</v>
      </c>
      <c r="S141" s="453">
        <v>0</v>
      </c>
      <c r="T141" s="453">
        <v>0</v>
      </c>
      <c r="U141" s="453">
        <v>422030</v>
      </c>
      <c r="V141" s="453">
        <v>0</v>
      </c>
      <c r="W141" s="453">
        <v>0</v>
      </c>
      <c r="X141" s="453">
        <v>0</v>
      </c>
      <c r="Y141" s="453">
        <v>0</v>
      </c>
      <c r="Z141" s="453">
        <v>761502.17</v>
      </c>
      <c r="AA141" s="453">
        <v>17499342.699999999</v>
      </c>
      <c r="AB141" s="453">
        <v>214996.5</v>
      </c>
      <c r="AC141" s="453">
        <v>3100465</v>
      </c>
      <c r="AD141" s="453">
        <v>50000</v>
      </c>
      <c r="AE141" s="453">
        <v>0</v>
      </c>
      <c r="AF141" s="453">
        <v>0</v>
      </c>
      <c r="AG141" s="453">
        <v>0</v>
      </c>
      <c r="AH141" s="453">
        <v>0</v>
      </c>
      <c r="AI141" s="453">
        <v>6826350</v>
      </c>
      <c r="AJ141" s="453">
        <v>0</v>
      </c>
      <c r="AK141" s="453">
        <v>0</v>
      </c>
      <c r="AL141" s="453">
        <v>0</v>
      </c>
      <c r="AM141" s="453">
        <v>0</v>
      </c>
      <c r="AN141" s="453">
        <v>633406</v>
      </c>
      <c r="AO141" s="453">
        <v>1371160</v>
      </c>
      <c r="AP141" s="453">
        <v>0</v>
      </c>
      <c r="AQ141" s="453">
        <v>0</v>
      </c>
      <c r="AR141" s="453">
        <v>57900</v>
      </c>
      <c r="AS141" s="453">
        <v>1843318.7</v>
      </c>
      <c r="AT141" s="453">
        <v>0</v>
      </c>
      <c r="AU141" s="453">
        <v>318152.5</v>
      </c>
      <c r="AV141" s="453">
        <v>0</v>
      </c>
      <c r="AW141" s="453">
        <v>207800</v>
      </c>
      <c r="AX141" s="453">
        <v>58335</v>
      </c>
      <c r="AY141" s="453">
        <v>630</v>
      </c>
      <c r="AZ141" s="453">
        <v>0</v>
      </c>
      <c r="BA141" s="453">
        <v>0</v>
      </c>
      <c r="BB141" s="453">
        <v>0</v>
      </c>
      <c r="BC141" s="453">
        <v>0</v>
      </c>
      <c r="BD141" s="453">
        <v>0</v>
      </c>
      <c r="BE141" s="453">
        <v>0</v>
      </c>
      <c r="BF141" s="453">
        <v>90000</v>
      </c>
      <c r="BG141" s="453">
        <v>0</v>
      </c>
      <c r="BH141" s="453">
        <v>0</v>
      </c>
      <c r="BI141" s="453">
        <v>0</v>
      </c>
      <c r="BJ141" s="453">
        <v>0</v>
      </c>
      <c r="BK141" s="453">
        <v>0</v>
      </c>
      <c r="BL141" s="453">
        <v>0</v>
      </c>
      <c r="BM141" s="453">
        <v>1076923.55</v>
      </c>
      <c r="BN141" s="453">
        <v>0</v>
      </c>
      <c r="BO141" s="453">
        <v>0</v>
      </c>
      <c r="BP141" s="453">
        <v>0</v>
      </c>
      <c r="BQ141" s="453">
        <v>450000</v>
      </c>
      <c r="BR141" s="453">
        <v>0</v>
      </c>
      <c r="BS141" s="453">
        <v>0</v>
      </c>
      <c r="BT141" s="453">
        <v>241608.8</v>
      </c>
      <c r="BU141" s="453">
        <v>0</v>
      </c>
      <c r="BV141" s="453">
        <v>0</v>
      </c>
      <c r="BW141" s="453">
        <v>0</v>
      </c>
      <c r="BX141" s="453">
        <v>1133000</v>
      </c>
      <c r="BY141" s="453">
        <v>0</v>
      </c>
      <c r="BZ141" s="453">
        <v>0</v>
      </c>
      <c r="CA141" s="453">
        <v>0</v>
      </c>
      <c r="CB141" s="453">
        <v>0</v>
      </c>
      <c r="CC141" s="336">
        <f t="shared" si="21"/>
        <v>125416798.02</v>
      </c>
    </row>
    <row r="142" spans="1:81" s="354" customFormat="1" ht="25.5" customHeight="1">
      <c r="A142" s="353" t="s">
        <v>477</v>
      </c>
      <c r="B142" s="330" t="s">
        <v>24</v>
      </c>
      <c r="C142" s="331" t="s">
        <v>25</v>
      </c>
      <c r="D142" s="332">
        <v>45110</v>
      </c>
      <c r="E142" s="331" t="s">
        <v>25</v>
      </c>
      <c r="F142" s="333" t="s">
        <v>753</v>
      </c>
      <c r="G142" s="334" t="s">
        <v>754</v>
      </c>
      <c r="H142" s="453">
        <v>39903998.280000001</v>
      </c>
      <c r="I142" s="458">
        <v>4833615.28</v>
      </c>
      <c r="J142" s="458">
        <v>15308268.52</v>
      </c>
      <c r="K142" s="458">
        <v>1441313.99</v>
      </c>
      <c r="L142" s="458">
        <v>2109098.02</v>
      </c>
      <c r="M142" s="458">
        <v>1640607.98</v>
      </c>
      <c r="N142" s="458">
        <v>180273177.77000001</v>
      </c>
      <c r="O142" s="458">
        <v>683000</v>
      </c>
      <c r="P142" s="458">
        <v>3128</v>
      </c>
      <c r="Q142" s="458">
        <v>37018804.049999997</v>
      </c>
      <c r="R142" s="458">
        <v>803039.02</v>
      </c>
      <c r="S142" s="458">
        <v>12275731.85</v>
      </c>
      <c r="T142" s="458">
        <v>19022966.23</v>
      </c>
      <c r="U142" s="458">
        <v>9243324.8399999999</v>
      </c>
      <c r="V142" s="458">
        <v>181000</v>
      </c>
      <c r="W142" s="458">
        <v>895229.08</v>
      </c>
      <c r="X142" s="458">
        <v>3600</v>
      </c>
      <c r="Y142" s="458">
        <v>739888.99</v>
      </c>
      <c r="Z142" s="458">
        <v>38329402.579999998</v>
      </c>
      <c r="AA142" s="458">
        <v>15790216.039999999</v>
      </c>
      <c r="AB142" s="458">
        <v>3076127.11</v>
      </c>
      <c r="AC142" s="458">
        <v>11377667.289999999</v>
      </c>
      <c r="AD142" s="458">
        <v>11854475.560000001</v>
      </c>
      <c r="AE142" s="458">
        <v>1204969.8899999999</v>
      </c>
      <c r="AF142" s="458">
        <v>5658558.0800000001</v>
      </c>
      <c r="AG142" s="458">
        <v>1182734.57</v>
      </c>
      <c r="AH142" s="458">
        <v>319201</v>
      </c>
      <c r="AI142" s="458">
        <v>73976933.5</v>
      </c>
      <c r="AJ142" s="458">
        <v>530481</v>
      </c>
      <c r="AK142" s="458">
        <v>453412.25</v>
      </c>
      <c r="AL142" s="458">
        <v>520290</v>
      </c>
      <c r="AM142" s="458">
        <v>439421.55</v>
      </c>
      <c r="AN142" s="458">
        <v>681396.61</v>
      </c>
      <c r="AO142" s="458">
        <v>418468</v>
      </c>
      <c r="AP142" s="458">
        <v>115319</v>
      </c>
      <c r="AQ142" s="458">
        <v>92973.27</v>
      </c>
      <c r="AR142" s="458">
        <v>188355.02</v>
      </c>
      <c r="AS142" s="458">
        <v>265417.43</v>
      </c>
      <c r="AT142" s="458">
        <v>779808.56</v>
      </c>
      <c r="AU142" s="458">
        <v>17281198.609999999</v>
      </c>
      <c r="AV142" s="458">
        <v>179346.46</v>
      </c>
      <c r="AW142" s="458">
        <v>274994.59999999998</v>
      </c>
      <c r="AX142" s="458">
        <v>162000.24</v>
      </c>
      <c r="AY142" s="458">
        <v>484873.23</v>
      </c>
      <c r="AZ142" s="458">
        <v>7000</v>
      </c>
      <c r="BA142" s="458">
        <v>101728.71</v>
      </c>
      <c r="BB142" s="458">
        <v>3625047.83</v>
      </c>
      <c r="BC142" s="458">
        <v>166888</v>
      </c>
      <c r="BD142" s="458">
        <v>3706485.35</v>
      </c>
      <c r="BE142" s="458">
        <v>704021.81</v>
      </c>
      <c r="BF142" s="458">
        <v>2001355.74</v>
      </c>
      <c r="BG142" s="458">
        <v>1215</v>
      </c>
      <c r="BH142" s="458">
        <v>8558738.5398999993</v>
      </c>
      <c r="BI142" s="458">
        <v>3777729</v>
      </c>
      <c r="BJ142" s="458">
        <v>3157028</v>
      </c>
      <c r="BK142" s="458">
        <v>684720</v>
      </c>
      <c r="BL142" s="458">
        <v>5548329.4100000001</v>
      </c>
      <c r="BM142" s="458">
        <v>49924157.100000001</v>
      </c>
      <c r="BN142" s="458">
        <v>943439.67</v>
      </c>
      <c r="BO142" s="458">
        <v>57393</v>
      </c>
      <c r="BP142" s="458">
        <v>319300.96999999997</v>
      </c>
      <c r="BQ142" s="458">
        <v>1740140</v>
      </c>
      <c r="BR142" s="458">
        <v>2452285.4500000002</v>
      </c>
      <c r="BS142" s="458">
        <v>100400</v>
      </c>
      <c r="BT142" s="458">
        <v>17185893.52</v>
      </c>
      <c r="BU142" s="458">
        <v>625773.18000000005</v>
      </c>
      <c r="BV142" s="458">
        <v>188059.51</v>
      </c>
      <c r="BW142" s="458">
        <v>1247979.21</v>
      </c>
      <c r="BX142" s="458">
        <v>1971416.99</v>
      </c>
      <c r="BY142" s="458">
        <v>1539311.99</v>
      </c>
      <c r="BZ142" s="458">
        <v>696689.77</v>
      </c>
      <c r="CA142" s="458">
        <v>190548.65</v>
      </c>
      <c r="CB142" s="458">
        <v>1311519.21</v>
      </c>
      <c r="CC142" s="336">
        <f t="shared" si="21"/>
        <v>624552428.95990002</v>
      </c>
    </row>
    <row r="143" spans="1:81" s="354" customFormat="1" ht="25.5" customHeight="1">
      <c r="A143" s="353" t="s">
        <v>477</v>
      </c>
      <c r="B143" s="330" t="s">
        <v>24</v>
      </c>
      <c r="C143" s="331" t="s">
        <v>25</v>
      </c>
      <c r="D143" s="332"/>
      <c r="E143" s="331"/>
      <c r="F143" s="333" t="s">
        <v>755</v>
      </c>
      <c r="G143" s="334" t="s">
        <v>756</v>
      </c>
      <c r="H143" s="453">
        <v>0</v>
      </c>
      <c r="I143" s="458">
        <v>0</v>
      </c>
      <c r="J143" s="458">
        <v>33452021.359999999</v>
      </c>
      <c r="K143" s="458">
        <v>1046415</v>
      </c>
      <c r="L143" s="458">
        <v>872947.29</v>
      </c>
      <c r="M143" s="458">
        <v>1326233.3700000001</v>
      </c>
      <c r="N143" s="458">
        <v>1523732.32</v>
      </c>
      <c r="O143" s="458">
        <v>4271400</v>
      </c>
      <c r="P143" s="458">
        <v>362327.52</v>
      </c>
      <c r="Q143" s="458">
        <v>12806284.039999999</v>
      </c>
      <c r="R143" s="458">
        <v>0</v>
      </c>
      <c r="S143" s="458">
        <v>3986886.35</v>
      </c>
      <c r="T143" s="458">
        <v>3072673.42</v>
      </c>
      <c r="U143" s="458">
        <v>8687266.0500000007</v>
      </c>
      <c r="V143" s="458">
        <v>0</v>
      </c>
      <c r="W143" s="458">
        <v>101110.66</v>
      </c>
      <c r="X143" s="458">
        <v>398383.37</v>
      </c>
      <c r="Y143" s="458">
        <v>0</v>
      </c>
      <c r="Z143" s="458">
        <v>23026680.66</v>
      </c>
      <c r="AA143" s="458">
        <v>142680.95000000001</v>
      </c>
      <c r="AB143" s="458">
        <v>3718477.24</v>
      </c>
      <c r="AC143" s="458">
        <v>2710251</v>
      </c>
      <c r="AD143" s="458">
        <v>768892.01</v>
      </c>
      <c r="AE143" s="458">
        <v>0</v>
      </c>
      <c r="AF143" s="458">
        <v>569535</v>
      </c>
      <c r="AG143" s="458">
        <v>0</v>
      </c>
      <c r="AH143" s="458">
        <v>0</v>
      </c>
      <c r="AI143" s="458">
        <v>240003063.90000001</v>
      </c>
      <c r="AJ143" s="458">
        <v>2607050.35</v>
      </c>
      <c r="AK143" s="458">
        <v>792000</v>
      </c>
      <c r="AL143" s="458">
        <v>2082258.42</v>
      </c>
      <c r="AM143" s="458">
        <v>456416.66</v>
      </c>
      <c r="AN143" s="458">
        <v>1654659.97</v>
      </c>
      <c r="AO143" s="458">
        <v>3259754.7</v>
      </c>
      <c r="AP143" s="458">
        <v>3399165.77</v>
      </c>
      <c r="AQ143" s="458">
        <v>13160526.93</v>
      </c>
      <c r="AR143" s="458">
        <v>1100003.96</v>
      </c>
      <c r="AS143" s="458">
        <v>641576.44999999995</v>
      </c>
      <c r="AT143" s="458">
        <v>73263</v>
      </c>
      <c r="AU143" s="458">
        <v>13286480.720000001</v>
      </c>
      <c r="AV143" s="458">
        <v>677637</v>
      </c>
      <c r="AW143" s="458">
        <v>170580</v>
      </c>
      <c r="AX143" s="458">
        <v>932221.34</v>
      </c>
      <c r="AY143" s="458">
        <v>288383.34999999998</v>
      </c>
      <c r="AZ143" s="458">
        <v>887277.53</v>
      </c>
      <c r="BA143" s="458">
        <v>186584.33</v>
      </c>
      <c r="BB143" s="458">
        <v>23029255.309999999</v>
      </c>
      <c r="BC143" s="458">
        <v>227727</v>
      </c>
      <c r="BD143" s="458">
        <v>676436</v>
      </c>
      <c r="BE143" s="458">
        <v>3179825.25</v>
      </c>
      <c r="BF143" s="458">
        <v>0</v>
      </c>
      <c r="BG143" s="458">
        <v>2480335.98</v>
      </c>
      <c r="BH143" s="458">
        <v>8164056.2999999998</v>
      </c>
      <c r="BI143" s="458">
        <v>7093450</v>
      </c>
      <c r="BJ143" s="458">
        <v>1374202.74</v>
      </c>
      <c r="BK143" s="458">
        <v>414039</v>
      </c>
      <c r="BL143" s="458">
        <v>47936</v>
      </c>
      <c r="BM143" s="458">
        <v>1890000</v>
      </c>
      <c r="BN143" s="458">
        <v>0</v>
      </c>
      <c r="BO143" s="458">
        <v>1100000</v>
      </c>
      <c r="BP143" s="458">
        <v>0</v>
      </c>
      <c r="BQ143" s="458">
        <v>0</v>
      </c>
      <c r="BR143" s="458">
        <v>447362</v>
      </c>
      <c r="BS143" s="458">
        <v>0</v>
      </c>
      <c r="BT143" s="458">
        <v>0</v>
      </c>
      <c r="BU143" s="458">
        <v>215724.6</v>
      </c>
      <c r="BV143" s="458">
        <v>476935</v>
      </c>
      <c r="BW143" s="458">
        <v>948332</v>
      </c>
      <c r="BX143" s="458">
        <v>0</v>
      </c>
      <c r="BY143" s="458">
        <v>1450350</v>
      </c>
      <c r="BZ143" s="458">
        <v>0</v>
      </c>
      <c r="CA143" s="458">
        <v>916859.17</v>
      </c>
      <c r="CB143" s="458">
        <v>322890</v>
      </c>
      <c r="CC143" s="336">
        <f t="shared" si="21"/>
        <v>442958818.34000009</v>
      </c>
    </row>
    <row r="144" spans="1:81" s="354" customFormat="1" ht="25.5" customHeight="1">
      <c r="A144" s="353" t="s">
        <v>477</v>
      </c>
      <c r="B144" s="330" t="s">
        <v>24</v>
      </c>
      <c r="C144" s="331" t="s">
        <v>25</v>
      </c>
      <c r="D144" s="332">
        <v>45110</v>
      </c>
      <c r="E144" s="331" t="s">
        <v>25</v>
      </c>
      <c r="F144" s="333" t="s">
        <v>757</v>
      </c>
      <c r="G144" s="334" t="s">
        <v>758</v>
      </c>
      <c r="H144" s="456">
        <v>427996.94</v>
      </c>
      <c r="I144" s="456">
        <v>312144.81</v>
      </c>
      <c r="J144" s="456">
        <v>1339801.42</v>
      </c>
      <c r="K144" s="456">
        <v>149686.57</v>
      </c>
      <c r="L144" s="456">
        <v>80088.210000000006</v>
      </c>
      <c r="M144" s="456">
        <v>175853.42</v>
      </c>
      <c r="N144" s="456">
        <v>822027.98</v>
      </c>
      <c r="O144" s="457">
        <v>463082.67</v>
      </c>
      <c r="P144" s="456">
        <v>79425.279999999999</v>
      </c>
      <c r="Q144" s="457">
        <v>1222646.47</v>
      </c>
      <c r="R144" s="456">
        <v>73816.12</v>
      </c>
      <c r="S144" s="456">
        <v>259585.06</v>
      </c>
      <c r="T144" s="456">
        <v>121216.42</v>
      </c>
      <c r="U144" s="457">
        <v>446251.62</v>
      </c>
      <c r="V144" s="456">
        <v>34505.07</v>
      </c>
      <c r="W144" s="457">
        <v>418803.69</v>
      </c>
      <c r="X144" s="456">
        <v>161618.64000000001</v>
      </c>
      <c r="Y144" s="457">
        <v>91732.63</v>
      </c>
      <c r="Z144" s="457">
        <v>1006168.31</v>
      </c>
      <c r="AA144" s="457">
        <v>26232.720000000001</v>
      </c>
      <c r="AB144" s="456">
        <v>116314.87</v>
      </c>
      <c r="AC144" s="456">
        <v>245658.39</v>
      </c>
      <c r="AD144" s="456">
        <v>76849.14</v>
      </c>
      <c r="AE144" s="456">
        <v>234499.47</v>
      </c>
      <c r="AF144" s="456">
        <v>79751.66</v>
      </c>
      <c r="AG144" s="456">
        <v>37026.199999999997</v>
      </c>
      <c r="AH144" s="456">
        <v>172886.53</v>
      </c>
      <c r="AI144" s="457">
        <v>462583.86</v>
      </c>
      <c r="AJ144" s="457">
        <v>62957.42</v>
      </c>
      <c r="AK144" s="456">
        <v>74290.75</v>
      </c>
      <c r="AL144" s="456">
        <v>54337.22</v>
      </c>
      <c r="AM144" s="456">
        <v>75794.83</v>
      </c>
      <c r="AN144" s="456">
        <v>59991.17</v>
      </c>
      <c r="AO144" s="457">
        <v>32579.360000000001</v>
      </c>
      <c r="AP144" s="456">
        <v>57138</v>
      </c>
      <c r="AQ144" s="456">
        <v>74393.960000000006</v>
      </c>
      <c r="AR144" s="456">
        <v>55624.77</v>
      </c>
      <c r="AS144" s="456">
        <v>50474.73</v>
      </c>
      <c r="AT144" s="457">
        <v>94790.26</v>
      </c>
      <c r="AU144" s="456">
        <v>292014.95</v>
      </c>
      <c r="AV144" s="457">
        <v>31602.67</v>
      </c>
      <c r="AW144" s="456">
        <v>80554.95</v>
      </c>
      <c r="AX144" s="457">
        <v>78055.789999999994</v>
      </c>
      <c r="AY144" s="456">
        <v>42901.73</v>
      </c>
      <c r="AZ144" s="456">
        <v>37708.86</v>
      </c>
      <c r="BA144" s="457">
        <v>49809.94</v>
      </c>
      <c r="BB144" s="456">
        <v>481582.48</v>
      </c>
      <c r="BC144" s="456">
        <v>72550.28</v>
      </c>
      <c r="BD144" s="456">
        <v>119406.24</v>
      </c>
      <c r="BE144" s="456">
        <v>70097.39</v>
      </c>
      <c r="BF144" s="456">
        <v>125169.45</v>
      </c>
      <c r="BG144" s="457">
        <v>12257.33</v>
      </c>
      <c r="BH144" s="456">
        <v>135897.96</v>
      </c>
      <c r="BI144" s="457">
        <v>82315.11</v>
      </c>
      <c r="BJ144" s="456">
        <v>8388.26</v>
      </c>
      <c r="BK144" s="456">
        <v>15582</v>
      </c>
      <c r="BL144" s="456">
        <v>52303.360000000001</v>
      </c>
      <c r="BM144" s="456">
        <v>449022.84</v>
      </c>
      <c r="BN144" s="457">
        <v>616130.03</v>
      </c>
      <c r="BO144" s="456">
        <v>54421.3</v>
      </c>
      <c r="BP144" s="456">
        <v>27189.52</v>
      </c>
      <c r="BQ144" s="456">
        <v>61892.63</v>
      </c>
      <c r="BR144" s="456">
        <v>47069.36</v>
      </c>
      <c r="BS144" s="456">
        <v>5575.88</v>
      </c>
      <c r="BT144" s="456">
        <v>712011.93</v>
      </c>
      <c r="BU144" s="456">
        <v>45308.82</v>
      </c>
      <c r="BV144" s="457">
        <v>118662.58</v>
      </c>
      <c r="BW144" s="457">
        <v>50821.06</v>
      </c>
      <c r="BX144" s="457">
        <v>98695.12</v>
      </c>
      <c r="BY144" s="457">
        <v>66089.41</v>
      </c>
      <c r="BZ144" s="456">
        <v>64853.73</v>
      </c>
      <c r="CA144" s="456">
        <v>44744.19</v>
      </c>
      <c r="CB144" s="457">
        <v>43819.12</v>
      </c>
      <c r="CC144" s="336">
        <f t="shared" si="21"/>
        <v>14125132.909999993</v>
      </c>
    </row>
    <row r="145" spans="1:81" s="354" customFormat="1" ht="25.5" customHeight="1">
      <c r="A145" s="353" t="s">
        <v>477</v>
      </c>
      <c r="B145" s="330" t="s">
        <v>24</v>
      </c>
      <c r="C145" s="331" t="s">
        <v>25</v>
      </c>
      <c r="D145" s="332">
        <v>45110</v>
      </c>
      <c r="E145" s="331" t="s">
        <v>25</v>
      </c>
      <c r="F145" s="333" t="s">
        <v>759</v>
      </c>
      <c r="G145" s="334" t="s">
        <v>734</v>
      </c>
      <c r="H145" s="335">
        <v>0</v>
      </c>
      <c r="I145" s="355">
        <v>0</v>
      </c>
      <c r="J145" s="355">
        <v>0</v>
      </c>
      <c r="K145" s="355">
        <v>0</v>
      </c>
      <c r="L145" s="355">
        <v>0</v>
      </c>
      <c r="M145" s="355">
        <v>0</v>
      </c>
      <c r="N145" s="355">
        <v>0</v>
      </c>
      <c r="O145" s="355">
        <v>0</v>
      </c>
      <c r="P145" s="355">
        <v>0</v>
      </c>
      <c r="Q145" s="355">
        <v>0</v>
      </c>
      <c r="R145" s="355">
        <v>0</v>
      </c>
      <c r="S145" s="355">
        <v>0</v>
      </c>
      <c r="T145" s="355">
        <v>0</v>
      </c>
      <c r="U145" s="355">
        <v>0</v>
      </c>
      <c r="V145" s="355">
        <v>0</v>
      </c>
      <c r="W145" s="355">
        <v>0</v>
      </c>
      <c r="X145" s="355">
        <v>0</v>
      </c>
      <c r="Y145" s="355">
        <v>0</v>
      </c>
      <c r="Z145" s="355">
        <v>0</v>
      </c>
      <c r="AA145" s="355">
        <v>0</v>
      </c>
      <c r="AB145" s="355">
        <v>0</v>
      </c>
      <c r="AC145" s="355">
        <v>0</v>
      </c>
      <c r="AD145" s="355">
        <v>0</v>
      </c>
      <c r="AE145" s="355">
        <v>0</v>
      </c>
      <c r="AF145" s="355">
        <v>0</v>
      </c>
      <c r="AG145" s="355">
        <v>0</v>
      </c>
      <c r="AH145" s="355">
        <v>0</v>
      </c>
      <c r="AI145" s="355">
        <v>0</v>
      </c>
      <c r="AJ145" s="355">
        <v>0</v>
      </c>
      <c r="AK145" s="355">
        <v>0</v>
      </c>
      <c r="AL145" s="355">
        <v>0</v>
      </c>
      <c r="AM145" s="355">
        <v>0</v>
      </c>
      <c r="AN145" s="355">
        <v>0</v>
      </c>
      <c r="AO145" s="355">
        <v>0</v>
      </c>
      <c r="AP145" s="355">
        <v>0</v>
      </c>
      <c r="AQ145" s="355">
        <v>0</v>
      </c>
      <c r="AR145" s="355">
        <v>0</v>
      </c>
      <c r="AS145" s="355">
        <v>0</v>
      </c>
      <c r="AT145" s="355">
        <v>0</v>
      </c>
      <c r="AU145" s="355">
        <v>0</v>
      </c>
      <c r="AV145" s="355">
        <v>0</v>
      </c>
      <c r="AW145" s="355">
        <v>0</v>
      </c>
      <c r="AX145" s="355">
        <v>0</v>
      </c>
      <c r="AY145" s="355">
        <v>0</v>
      </c>
      <c r="AZ145" s="355">
        <v>0</v>
      </c>
      <c r="BA145" s="355">
        <v>0</v>
      </c>
      <c r="BB145" s="355">
        <v>0</v>
      </c>
      <c r="BC145" s="355">
        <v>0</v>
      </c>
      <c r="BD145" s="355">
        <v>0</v>
      </c>
      <c r="BE145" s="355">
        <v>0</v>
      </c>
      <c r="BF145" s="355">
        <v>0</v>
      </c>
      <c r="BG145" s="355">
        <v>0</v>
      </c>
      <c r="BH145" s="355">
        <v>0</v>
      </c>
      <c r="BI145" s="355">
        <v>0</v>
      </c>
      <c r="BJ145" s="355">
        <v>0</v>
      </c>
      <c r="BK145" s="355">
        <v>0</v>
      </c>
      <c r="BL145" s="355">
        <v>0</v>
      </c>
      <c r="BM145" s="355">
        <v>0</v>
      </c>
      <c r="BN145" s="355">
        <v>0</v>
      </c>
      <c r="BO145" s="355">
        <v>0</v>
      </c>
      <c r="BP145" s="355">
        <v>0</v>
      </c>
      <c r="BQ145" s="355">
        <v>0</v>
      </c>
      <c r="BR145" s="355">
        <v>0</v>
      </c>
      <c r="BS145" s="355">
        <v>0</v>
      </c>
      <c r="BT145" s="355">
        <v>0</v>
      </c>
      <c r="BU145" s="355">
        <v>0</v>
      </c>
      <c r="BV145" s="355">
        <v>0</v>
      </c>
      <c r="BW145" s="355">
        <v>0</v>
      </c>
      <c r="BX145" s="355">
        <v>0</v>
      </c>
      <c r="BY145" s="355">
        <v>0</v>
      </c>
      <c r="BZ145" s="355">
        <v>0</v>
      </c>
      <c r="CA145" s="355">
        <v>0</v>
      </c>
      <c r="CB145" s="355">
        <v>0</v>
      </c>
      <c r="CC145" s="336">
        <f t="shared" si="21"/>
        <v>0</v>
      </c>
    </row>
    <row r="146" spans="1:81" s="354" customFormat="1" ht="25.5" customHeight="1">
      <c r="A146" s="353" t="s">
        <v>477</v>
      </c>
      <c r="B146" s="330" t="s">
        <v>24</v>
      </c>
      <c r="C146" s="331" t="s">
        <v>25</v>
      </c>
      <c r="D146" s="332">
        <v>45110</v>
      </c>
      <c r="E146" s="331" t="s">
        <v>25</v>
      </c>
      <c r="F146" s="333" t="s">
        <v>760</v>
      </c>
      <c r="G146" s="334" t="s">
        <v>736</v>
      </c>
      <c r="H146" s="453">
        <v>571094</v>
      </c>
      <c r="I146" s="453">
        <v>0</v>
      </c>
      <c r="J146" s="453">
        <v>0</v>
      </c>
      <c r="K146" s="453">
        <v>3130</v>
      </c>
      <c r="L146" s="453">
        <v>0</v>
      </c>
      <c r="M146" s="453">
        <v>0</v>
      </c>
      <c r="N146" s="453">
        <v>80000</v>
      </c>
      <c r="O146" s="453">
        <v>0</v>
      </c>
      <c r="P146" s="453">
        <v>0</v>
      </c>
      <c r="Q146" s="453">
        <v>40650</v>
      </c>
      <c r="R146" s="453">
        <v>0</v>
      </c>
      <c r="S146" s="453">
        <v>14730</v>
      </c>
      <c r="T146" s="453">
        <v>50430</v>
      </c>
      <c r="U146" s="453">
        <v>34400</v>
      </c>
      <c r="V146" s="453">
        <v>0</v>
      </c>
      <c r="W146" s="453">
        <v>0</v>
      </c>
      <c r="X146" s="453">
        <v>0</v>
      </c>
      <c r="Y146" s="453">
        <v>3190</v>
      </c>
      <c r="Z146" s="453">
        <v>360350</v>
      </c>
      <c r="AA146" s="453">
        <v>10740</v>
      </c>
      <c r="AB146" s="453">
        <v>0</v>
      </c>
      <c r="AC146" s="453">
        <v>0</v>
      </c>
      <c r="AD146" s="453">
        <v>0</v>
      </c>
      <c r="AE146" s="453">
        <v>0</v>
      </c>
      <c r="AF146" s="453">
        <v>0</v>
      </c>
      <c r="AG146" s="453">
        <v>0</v>
      </c>
      <c r="AH146" s="453">
        <v>0</v>
      </c>
      <c r="AI146" s="453">
        <v>58673.5</v>
      </c>
      <c r="AJ146" s="453">
        <v>0</v>
      </c>
      <c r="AK146" s="453">
        <v>0</v>
      </c>
      <c r="AL146" s="453">
        <v>0</v>
      </c>
      <c r="AM146" s="453">
        <v>0</v>
      </c>
      <c r="AN146" s="453">
        <v>0</v>
      </c>
      <c r="AO146" s="453">
        <v>0</v>
      </c>
      <c r="AP146" s="453">
        <v>0</v>
      </c>
      <c r="AQ146" s="453">
        <v>0</v>
      </c>
      <c r="AR146" s="453">
        <v>0</v>
      </c>
      <c r="AS146" s="453">
        <v>0</v>
      </c>
      <c r="AT146" s="453">
        <v>0</v>
      </c>
      <c r="AU146" s="453">
        <v>0</v>
      </c>
      <c r="AV146" s="453">
        <v>2750</v>
      </c>
      <c r="AW146" s="453">
        <v>0</v>
      </c>
      <c r="AX146" s="453">
        <v>2752</v>
      </c>
      <c r="AY146" s="453">
        <v>6120</v>
      </c>
      <c r="AZ146" s="453">
        <v>1495</v>
      </c>
      <c r="BA146" s="453">
        <v>0</v>
      </c>
      <c r="BB146" s="453">
        <v>0</v>
      </c>
      <c r="BC146" s="453">
        <v>0</v>
      </c>
      <c r="BD146" s="453">
        <v>8500</v>
      </c>
      <c r="BE146" s="453">
        <v>0</v>
      </c>
      <c r="BF146" s="453">
        <v>16300</v>
      </c>
      <c r="BG146" s="453">
        <v>0</v>
      </c>
      <c r="BH146" s="453">
        <v>0</v>
      </c>
      <c r="BI146" s="453">
        <v>0</v>
      </c>
      <c r="BJ146" s="453">
        <v>0</v>
      </c>
      <c r="BK146" s="453">
        <v>0</v>
      </c>
      <c r="BL146" s="453">
        <v>0</v>
      </c>
      <c r="BM146" s="453">
        <v>0</v>
      </c>
      <c r="BN146" s="453">
        <v>0</v>
      </c>
      <c r="BO146" s="453">
        <v>0</v>
      </c>
      <c r="BP146" s="453">
        <v>0</v>
      </c>
      <c r="BQ146" s="453">
        <v>0</v>
      </c>
      <c r="BR146" s="453">
        <v>0</v>
      </c>
      <c r="BS146" s="453">
        <v>0</v>
      </c>
      <c r="BT146" s="453">
        <v>0</v>
      </c>
      <c r="BU146" s="453">
        <v>0</v>
      </c>
      <c r="BV146" s="453">
        <v>0</v>
      </c>
      <c r="BW146" s="453">
        <v>0</v>
      </c>
      <c r="BX146" s="453">
        <v>0</v>
      </c>
      <c r="BY146" s="453">
        <v>3400</v>
      </c>
      <c r="BZ146" s="453">
        <v>0</v>
      </c>
      <c r="CA146" s="453">
        <v>0</v>
      </c>
      <c r="CB146" s="453">
        <v>570</v>
      </c>
      <c r="CC146" s="336">
        <f t="shared" si="21"/>
        <v>1269274.5</v>
      </c>
    </row>
    <row r="147" spans="1:81" s="354" customFormat="1" ht="25.5" customHeight="1">
      <c r="A147" s="353" t="s">
        <v>477</v>
      </c>
      <c r="B147" s="330" t="s">
        <v>24</v>
      </c>
      <c r="C147" s="331" t="s">
        <v>25</v>
      </c>
      <c r="D147" s="332"/>
      <c r="E147" s="331"/>
      <c r="F147" s="333" t="s">
        <v>761</v>
      </c>
      <c r="G147" s="334" t="s">
        <v>762</v>
      </c>
      <c r="H147" s="453">
        <v>4386</v>
      </c>
      <c r="I147" s="453">
        <v>0</v>
      </c>
      <c r="J147" s="453">
        <v>0</v>
      </c>
      <c r="K147" s="453">
        <v>0</v>
      </c>
      <c r="L147" s="453">
        <v>0</v>
      </c>
      <c r="M147" s="453">
        <v>0</v>
      </c>
      <c r="N147" s="453">
        <v>0</v>
      </c>
      <c r="O147" s="453">
        <v>0</v>
      </c>
      <c r="P147" s="453">
        <v>0</v>
      </c>
      <c r="Q147" s="453">
        <v>0</v>
      </c>
      <c r="R147" s="453">
        <v>0</v>
      </c>
      <c r="S147" s="453">
        <v>0</v>
      </c>
      <c r="T147" s="453">
        <v>0</v>
      </c>
      <c r="U147" s="453">
        <v>0</v>
      </c>
      <c r="V147" s="453">
        <v>0</v>
      </c>
      <c r="W147" s="453">
        <v>0</v>
      </c>
      <c r="X147" s="453">
        <v>0</v>
      </c>
      <c r="Y147" s="453">
        <v>0</v>
      </c>
      <c r="Z147" s="453">
        <v>0</v>
      </c>
      <c r="AA147" s="453">
        <v>18371.5</v>
      </c>
      <c r="AB147" s="453">
        <v>0</v>
      </c>
      <c r="AC147" s="453">
        <v>0</v>
      </c>
      <c r="AD147" s="453">
        <v>0</v>
      </c>
      <c r="AE147" s="453">
        <v>0</v>
      </c>
      <c r="AF147" s="453">
        <v>1584</v>
      </c>
      <c r="AG147" s="453">
        <v>0</v>
      </c>
      <c r="AH147" s="453">
        <v>0</v>
      </c>
      <c r="AI147" s="453">
        <v>10820</v>
      </c>
      <c r="AJ147" s="453">
        <v>0</v>
      </c>
      <c r="AK147" s="453">
        <v>0</v>
      </c>
      <c r="AL147" s="453">
        <v>0</v>
      </c>
      <c r="AM147" s="453">
        <v>0</v>
      </c>
      <c r="AN147" s="453">
        <v>0</v>
      </c>
      <c r="AO147" s="453">
        <v>0</v>
      </c>
      <c r="AP147" s="453">
        <v>0</v>
      </c>
      <c r="AQ147" s="453">
        <v>0</v>
      </c>
      <c r="AR147" s="453">
        <v>0</v>
      </c>
      <c r="AS147" s="453">
        <v>0</v>
      </c>
      <c r="AT147" s="453">
        <v>0</v>
      </c>
      <c r="AU147" s="453">
        <v>0</v>
      </c>
      <c r="AV147" s="453">
        <v>0</v>
      </c>
      <c r="AW147" s="453">
        <v>0</v>
      </c>
      <c r="AX147" s="453">
        <v>0</v>
      </c>
      <c r="AY147" s="453">
        <v>0</v>
      </c>
      <c r="AZ147" s="453">
        <v>0</v>
      </c>
      <c r="BA147" s="453">
        <v>0</v>
      </c>
      <c r="BB147" s="453">
        <v>0</v>
      </c>
      <c r="BC147" s="453">
        <v>0</v>
      </c>
      <c r="BD147" s="453">
        <v>0</v>
      </c>
      <c r="BE147" s="453">
        <v>30000</v>
      </c>
      <c r="BF147" s="453">
        <v>0</v>
      </c>
      <c r="BG147" s="453">
        <v>0</v>
      </c>
      <c r="BH147" s="453">
        <v>0</v>
      </c>
      <c r="BI147" s="453">
        <v>0</v>
      </c>
      <c r="BJ147" s="453">
        <v>0</v>
      </c>
      <c r="BK147" s="453">
        <v>0</v>
      </c>
      <c r="BL147" s="453">
        <v>0</v>
      </c>
      <c r="BM147" s="453">
        <v>0</v>
      </c>
      <c r="BN147" s="453">
        <v>0</v>
      </c>
      <c r="BO147" s="453">
        <v>0</v>
      </c>
      <c r="BP147" s="453">
        <v>0</v>
      </c>
      <c r="BQ147" s="453">
        <v>0</v>
      </c>
      <c r="BR147" s="453">
        <v>0</v>
      </c>
      <c r="BS147" s="453">
        <v>0</v>
      </c>
      <c r="BT147" s="453">
        <v>0</v>
      </c>
      <c r="BU147" s="453">
        <v>0</v>
      </c>
      <c r="BV147" s="453">
        <v>0</v>
      </c>
      <c r="BW147" s="453">
        <v>0</v>
      </c>
      <c r="BX147" s="453">
        <v>0</v>
      </c>
      <c r="BY147" s="453">
        <v>200</v>
      </c>
      <c r="BZ147" s="453">
        <v>0</v>
      </c>
      <c r="CA147" s="453">
        <v>0</v>
      </c>
      <c r="CB147" s="453">
        <v>0</v>
      </c>
      <c r="CC147" s="336">
        <f t="shared" si="21"/>
        <v>65361.5</v>
      </c>
    </row>
    <row r="148" spans="1:81" s="354" customFormat="1" ht="25.5" customHeight="1">
      <c r="A148" s="353" t="s">
        <v>477</v>
      </c>
      <c r="B148" s="330" t="s">
        <v>24</v>
      </c>
      <c r="C148" s="331" t="s">
        <v>25</v>
      </c>
      <c r="D148" s="332">
        <v>45110</v>
      </c>
      <c r="E148" s="331" t="s">
        <v>25</v>
      </c>
      <c r="F148" s="333" t="s">
        <v>763</v>
      </c>
      <c r="G148" s="334" t="s">
        <v>764</v>
      </c>
      <c r="H148" s="453">
        <v>32422937.440000001</v>
      </c>
      <c r="I148" s="458">
        <v>7563.6</v>
      </c>
      <c r="J148" s="458">
        <v>0</v>
      </c>
      <c r="K148" s="458">
        <v>37743.449999999997</v>
      </c>
      <c r="L148" s="458">
        <v>588522.80000000005</v>
      </c>
      <c r="M148" s="458">
        <v>0</v>
      </c>
      <c r="N148" s="458">
        <v>49298693.579999998</v>
      </c>
      <c r="O148" s="458">
        <v>727610</v>
      </c>
      <c r="P148" s="458">
        <v>561499</v>
      </c>
      <c r="Q148" s="458">
        <v>15820413.26</v>
      </c>
      <c r="R148" s="458">
        <v>39300</v>
      </c>
      <c r="S148" s="458">
        <v>46734.879999999997</v>
      </c>
      <c r="T148" s="458">
        <v>0</v>
      </c>
      <c r="U148" s="458">
        <v>103237.31</v>
      </c>
      <c r="V148" s="458">
        <v>0</v>
      </c>
      <c r="W148" s="458">
        <v>5395.77</v>
      </c>
      <c r="X148" s="458">
        <v>5031442</v>
      </c>
      <c r="Y148" s="458">
        <v>370581</v>
      </c>
      <c r="Z148" s="458">
        <v>80848177.810000002</v>
      </c>
      <c r="AA148" s="458">
        <v>9770827.6500000004</v>
      </c>
      <c r="AB148" s="458">
        <v>43661.27</v>
      </c>
      <c r="AC148" s="458">
        <v>8903981.4000000004</v>
      </c>
      <c r="AD148" s="458">
        <v>128520.4</v>
      </c>
      <c r="AE148" s="458">
        <v>0</v>
      </c>
      <c r="AF148" s="458">
        <v>0</v>
      </c>
      <c r="AG148" s="458">
        <v>0</v>
      </c>
      <c r="AH148" s="458">
        <v>0</v>
      </c>
      <c r="AI148" s="458">
        <v>42779466.479999997</v>
      </c>
      <c r="AJ148" s="458">
        <v>17672.95</v>
      </c>
      <c r="AK148" s="458">
        <v>244200</v>
      </c>
      <c r="AL148" s="458">
        <v>4622.2</v>
      </c>
      <c r="AM148" s="458">
        <v>0</v>
      </c>
      <c r="AN148" s="458">
        <v>0</v>
      </c>
      <c r="AO148" s="458">
        <v>97000</v>
      </c>
      <c r="AP148" s="458">
        <v>13237.86</v>
      </c>
      <c r="AQ148" s="458">
        <v>32705.66</v>
      </c>
      <c r="AR148" s="458">
        <v>31828</v>
      </c>
      <c r="AS148" s="458">
        <v>109122.6</v>
      </c>
      <c r="AT148" s="458">
        <v>14569.05</v>
      </c>
      <c r="AU148" s="458">
        <v>14380227.699999999</v>
      </c>
      <c r="AV148" s="458">
        <v>0</v>
      </c>
      <c r="AW148" s="458">
        <v>12140</v>
      </c>
      <c r="AX148" s="458">
        <v>0</v>
      </c>
      <c r="AY148" s="458">
        <v>0</v>
      </c>
      <c r="AZ148" s="458">
        <v>0</v>
      </c>
      <c r="BA148" s="458">
        <v>0</v>
      </c>
      <c r="BB148" s="458">
        <v>27895763.48</v>
      </c>
      <c r="BC148" s="458">
        <v>575823.64</v>
      </c>
      <c r="BD148" s="458">
        <v>0</v>
      </c>
      <c r="BE148" s="458">
        <v>5344789.57</v>
      </c>
      <c r="BF148" s="458">
        <v>5029787</v>
      </c>
      <c r="BG148" s="458">
        <v>0</v>
      </c>
      <c r="BH148" s="458">
        <v>0</v>
      </c>
      <c r="BI148" s="458">
        <v>0</v>
      </c>
      <c r="BJ148" s="458">
        <v>0</v>
      </c>
      <c r="BK148" s="458">
        <v>375</v>
      </c>
      <c r="BL148" s="458">
        <v>157500</v>
      </c>
      <c r="BM148" s="458">
        <v>26467037</v>
      </c>
      <c r="BN148" s="458">
        <v>20438362.77</v>
      </c>
      <c r="BO148" s="458">
        <v>0</v>
      </c>
      <c r="BP148" s="458">
        <v>0</v>
      </c>
      <c r="BQ148" s="458">
        <v>11122.25</v>
      </c>
      <c r="BR148" s="458">
        <v>0</v>
      </c>
      <c r="BS148" s="458">
        <v>1079097.56</v>
      </c>
      <c r="BT148" s="458">
        <v>19505898.050000001</v>
      </c>
      <c r="BU148" s="458">
        <v>19803.62</v>
      </c>
      <c r="BV148" s="458">
        <v>0</v>
      </c>
      <c r="BW148" s="458">
        <v>40363.26</v>
      </c>
      <c r="BX148" s="458">
        <v>19613.59</v>
      </c>
      <c r="BY148" s="458">
        <v>7747859.5</v>
      </c>
      <c r="BZ148" s="458">
        <v>0</v>
      </c>
      <c r="CA148" s="458">
        <v>0</v>
      </c>
      <c r="CB148" s="458">
        <v>0</v>
      </c>
      <c r="CC148" s="336">
        <f t="shared" si="21"/>
        <v>376826831.40999997</v>
      </c>
    </row>
    <row r="149" spans="1:81" s="354" customFormat="1" ht="25.5" customHeight="1">
      <c r="A149" s="353" t="s">
        <v>477</v>
      </c>
      <c r="B149" s="330" t="s">
        <v>24</v>
      </c>
      <c r="C149" s="331" t="s">
        <v>25</v>
      </c>
      <c r="D149" s="332">
        <v>45110</v>
      </c>
      <c r="E149" s="331" t="s">
        <v>25</v>
      </c>
      <c r="F149" s="333" t="s">
        <v>765</v>
      </c>
      <c r="G149" s="334" t="s">
        <v>766</v>
      </c>
      <c r="H149" s="453">
        <v>0</v>
      </c>
      <c r="I149" s="453">
        <v>0</v>
      </c>
      <c r="J149" s="453">
        <v>0</v>
      </c>
      <c r="K149" s="453">
        <v>0</v>
      </c>
      <c r="L149" s="453">
        <v>0</v>
      </c>
      <c r="M149" s="453">
        <v>0</v>
      </c>
      <c r="N149" s="453">
        <v>33394806</v>
      </c>
      <c r="O149" s="453">
        <v>0</v>
      </c>
      <c r="P149" s="453">
        <v>0</v>
      </c>
      <c r="Q149" s="453">
        <v>0</v>
      </c>
      <c r="R149" s="453">
        <v>0</v>
      </c>
      <c r="S149" s="453">
        <v>0</v>
      </c>
      <c r="T149" s="453">
        <v>0</v>
      </c>
      <c r="U149" s="453">
        <v>0</v>
      </c>
      <c r="V149" s="453">
        <v>0</v>
      </c>
      <c r="W149" s="453">
        <v>0</v>
      </c>
      <c r="X149" s="453">
        <v>0</v>
      </c>
      <c r="Y149" s="453">
        <v>0</v>
      </c>
      <c r="Z149" s="453">
        <v>19960</v>
      </c>
      <c r="AA149" s="453">
        <v>0</v>
      </c>
      <c r="AB149" s="453">
        <v>0</v>
      </c>
      <c r="AC149" s="453">
        <v>0</v>
      </c>
      <c r="AD149" s="453">
        <v>0</v>
      </c>
      <c r="AE149" s="453">
        <v>0</v>
      </c>
      <c r="AF149" s="453">
        <v>0</v>
      </c>
      <c r="AG149" s="453">
        <v>0</v>
      </c>
      <c r="AH149" s="453">
        <v>0</v>
      </c>
      <c r="AI149" s="453">
        <v>32848500</v>
      </c>
      <c r="AJ149" s="453">
        <v>0</v>
      </c>
      <c r="AK149" s="453">
        <v>0</v>
      </c>
      <c r="AL149" s="453">
        <v>0</v>
      </c>
      <c r="AM149" s="453">
        <v>0</v>
      </c>
      <c r="AN149" s="453">
        <v>0</v>
      </c>
      <c r="AO149" s="453">
        <v>0</v>
      </c>
      <c r="AP149" s="453">
        <v>0</v>
      </c>
      <c r="AQ149" s="453">
        <v>0</v>
      </c>
      <c r="AR149" s="453">
        <v>0</v>
      </c>
      <c r="AS149" s="453">
        <v>0</v>
      </c>
      <c r="AT149" s="453">
        <v>0</v>
      </c>
      <c r="AU149" s="453">
        <v>54940</v>
      </c>
      <c r="AV149" s="453">
        <v>0</v>
      </c>
      <c r="AW149" s="453">
        <v>0</v>
      </c>
      <c r="AX149" s="453">
        <v>0</v>
      </c>
      <c r="AY149" s="453">
        <v>0</v>
      </c>
      <c r="AZ149" s="453">
        <v>0</v>
      </c>
      <c r="BA149" s="453">
        <v>0</v>
      </c>
      <c r="BB149" s="453">
        <v>26604600</v>
      </c>
      <c r="BC149" s="453">
        <v>0</v>
      </c>
      <c r="BD149" s="453">
        <v>0</v>
      </c>
      <c r="BE149" s="453">
        <v>0</v>
      </c>
      <c r="BF149" s="453">
        <v>0</v>
      </c>
      <c r="BG149" s="453">
        <v>0</v>
      </c>
      <c r="BH149" s="453">
        <v>0</v>
      </c>
      <c r="BI149" s="453">
        <v>0</v>
      </c>
      <c r="BJ149" s="453">
        <v>0</v>
      </c>
      <c r="BK149" s="453">
        <v>0</v>
      </c>
      <c r="BL149" s="453">
        <v>0</v>
      </c>
      <c r="BM149" s="453">
        <v>142798750</v>
      </c>
      <c r="BN149" s="453">
        <v>0</v>
      </c>
      <c r="BO149" s="453">
        <v>0</v>
      </c>
      <c r="BP149" s="453">
        <v>0</v>
      </c>
      <c r="BQ149" s="453">
        <v>0</v>
      </c>
      <c r="BR149" s="453">
        <v>0</v>
      </c>
      <c r="BS149" s="453">
        <v>0</v>
      </c>
      <c r="BT149" s="453">
        <v>0</v>
      </c>
      <c r="BU149" s="453">
        <v>0</v>
      </c>
      <c r="BV149" s="453">
        <v>0</v>
      </c>
      <c r="BW149" s="453">
        <v>0</v>
      </c>
      <c r="BX149" s="453">
        <v>0</v>
      </c>
      <c r="BY149" s="453">
        <v>0</v>
      </c>
      <c r="BZ149" s="453">
        <v>0</v>
      </c>
      <c r="CA149" s="453">
        <v>0</v>
      </c>
      <c r="CB149" s="453">
        <v>0</v>
      </c>
      <c r="CC149" s="336">
        <f t="shared" si="21"/>
        <v>235721556</v>
      </c>
    </row>
    <row r="150" spans="1:81" s="354" customFormat="1" ht="25.5" customHeight="1">
      <c r="A150" s="353" t="s">
        <v>477</v>
      </c>
      <c r="B150" s="330" t="s">
        <v>24</v>
      </c>
      <c r="C150" s="331" t="s">
        <v>25</v>
      </c>
      <c r="D150" s="332">
        <v>45110</v>
      </c>
      <c r="E150" s="331" t="s">
        <v>25</v>
      </c>
      <c r="F150" s="333" t="s">
        <v>767</v>
      </c>
      <c r="G150" s="334" t="s">
        <v>768</v>
      </c>
      <c r="H150" s="453">
        <v>0</v>
      </c>
      <c r="I150" s="453">
        <v>0</v>
      </c>
      <c r="J150" s="453">
        <v>0</v>
      </c>
      <c r="K150" s="453">
        <v>0</v>
      </c>
      <c r="L150" s="453">
        <v>0</v>
      </c>
      <c r="M150" s="453">
        <v>0</v>
      </c>
      <c r="N150" s="453">
        <v>0</v>
      </c>
      <c r="O150" s="453">
        <v>0</v>
      </c>
      <c r="P150" s="453">
        <v>0</v>
      </c>
      <c r="Q150" s="453">
        <v>0</v>
      </c>
      <c r="R150" s="453">
        <v>0</v>
      </c>
      <c r="S150" s="453">
        <v>0</v>
      </c>
      <c r="T150" s="453">
        <v>0</v>
      </c>
      <c r="U150" s="453">
        <v>0</v>
      </c>
      <c r="V150" s="453">
        <v>0</v>
      </c>
      <c r="W150" s="453">
        <v>0</v>
      </c>
      <c r="X150" s="453">
        <v>0</v>
      </c>
      <c r="Y150" s="453">
        <v>0</v>
      </c>
      <c r="Z150" s="453">
        <v>0</v>
      </c>
      <c r="AA150" s="453">
        <v>0</v>
      </c>
      <c r="AB150" s="453">
        <v>0</v>
      </c>
      <c r="AC150" s="453">
        <v>0</v>
      </c>
      <c r="AD150" s="453">
        <v>0</v>
      </c>
      <c r="AE150" s="453">
        <v>0</v>
      </c>
      <c r="AF150" s="453">
        <v>0</v>
      </c>
      <c r="AG150" s="453">
        <v>0</v>
      </c>
      <c r="AH150" s="453">
        <v>0</v>
      </c>
      <c r="AI150" s="453">
        <v>0</v>
      </c>
      <c r="AJ150" s="453">
        <v>0</v>
      </c>
      <c r="AK150" s="453">
        <v>0</v>
      </c>
      <c r="AL150" s="453">
        <v>0</v>
      </c>
      <c r="AM150" s="453">
        <v>0</v>
      </c>
      <c r="AN150" s="453">
        <v>0</v>
      </c>
      <c r="AO150" s="453">
        <v>0</v>
      </c>
      <c r="AP150" s="453">
        <v>0</v>
      </c>
      <c r="AQ150" s="453">
        <v>0</v>
      </c>
      <c r="AR150" s="453">
        <v>0</v>
      </c>
      <c r="AS150" s="453">
        <v>0</v>
      </c>
      <c r="AT150" s="453">
        <v>0</v>
      </c>
      <c r="AU150" s="453">
        <v>0</v>
      </c>
      <c r="AV150" s="453">
        <v>0</v>
      </c>
      <c r="AW150" s="453">
        <v>0</v>
      </c>
      <c r="AX150" s="453">
        <v>0</v>
      </c>
      <c r="AY150" s="453">
        <v>0</v>
      </c>
      <c r="AZ150" s="453">
        <v>0</v>
      </c>
      <c r="BA150" s="453">
        <v>0</v>
      </c>
      <c r="BB150" s="453">
        <v>0</v>
      </c>
      <c r="BC150" s="453">
        <v>170194.39</v>
      </c>
      <c r="BD150" s="453">
        <v>0</v>
      </c>
      <c r="BE150" s="453">
        <v>0</v>
      </c>
      <c r="BF150" s="453">
        <v>464791.5</v>
      </c>
      <c r="BG150" s="453">
        <v>0</v>
      </c>
      <c r="BH150" s="453">
        <v>0</v>
      </c>
      <c r="BI150" s="453">
        <v>0</v>
      </c>
      <c r="BJ150" s="453">
        <v>0</v>
      </c>
      <c r="BK150" s="453">
        <v>0</v>
      </c>
      <c r="BL150" s="453">
        <v>0</v>
      </c>
      <c r="BM150" s="453">
        <v>0</v>
      </c>
      <c r="BN150" s="453">
        <v>0</v>
      </c>
      <c r="BO150" s="453">
        <v>0</v>
      </c>
      <c r="BP150" s="453">
        <v>0</v>
      </c>
      <c r="BQ150" s="453">
        <v>0</v>
      </c>
      <c r="BR150" s="453">
        <v>0</v>
      </c>
      <c r="BS150" s="453">
        <v>0</v>
      </c>
      <c r="BT150" s="453">
        <v>0</v>
      </c>
      <c r="BU150" s="453">
        <v>0</v>
      </c>
      <c r="BV150" s="453">
        <v>0</v>
      </c>
      <c r="BW150" s="453">
        <v>0</v>
      </c>
      <c r="BX150" s="453">
        <v>0</v>
      </c>
      <c r="BY150" s="453">
        <v>0</v>
      </c>
      <c r="BZ150" s="453">
        <v>0</v>
      </c>
      <c r="CA150" s="453">
        <v>0</v>
      </c>
      <c r="CB150" s="453">
        <v>0</v>
      </c>
      <c r="CC150" s="336">
        <f t="shared" si="21"/>
        <v>634985.89</v>
      </c>
    </row>
    <row r="151" spans="1:81" s="354" customFormat="1" ht="25.5" customHeight="1">
      <c r="A151" s="353" t="s">
        <v>477</v>
      </c>
      <c r="B151" s="330" t="s">
        <v>24</v>
      </c>
      <c r="C151" s="331" t="s">
        <v>25</v>
      </c>
      <c r="D151" s="332">
        <v>45110</v>
      </c>
      <c r="E151" s="331" t="s">
        <v>25</v>
      </c>
      <c r="F151" s="333" t="s">
        <v>769</v>
      </c>
      <c r="G151" s="334" t="s">
        <v>770</v>
      </c>
      <c r="H151" s="453">
        <v>17079207.239999998</v>
      </c>
      <c r="I151" s="458">
        <v>3944336.19</v>
      </c>
      <c r="J151" s="458">
        <v>4693659.4800000004</v>
      </c>
      <c r="K151" s="458">
        <v>2553818.16</v>
      </c>
      <c r="L151" s="458">
        <v>1666749.26</v>
      </c>
      <c r="M151" s="458">
        <v>767108.91</v>
      </c>
      <c r="N151" s="458">
        <v>31829565.34</v>
      </c>
      <c r="O151" s="458">
        <v>3153355.9</v>
      </c>
      <c r="P151" s="458">
        <v>1308675.08</v>
      </c>
      <c r="Q151" s="458">
        <v>9808718.3900000006</v>
      </c>
      <c r="R151" s="458">
        <v>1188433.47</v>
      </c>
      <c r="S151" s="458">
        <v>3668549.35</v>
      </c>
      <c r="T151" s="458">
        <v>6959295.8200000003</v>
      </c>
      <c r="U151" s="458">
        <v>4277398.68</v>
      </c>
      <c r="V151" s="458">
        <v>530748.1</v>
      </c>
      <c r="W151" s="458">
        <v>1182578.98</v>
      </c>
      <c r="X151" s="458">
        <v>3405998.13</v>
      </c>
      <c r="Y151" s="458">
        <v>701123.4</v>
      </c>
      <c r="Z151" s="458">
        <v>21591123.77</v>
      </c>
      <c r="AA151" s="458">
        <v>4581206.5</v>
      </c>
      <c r="AB151" s="458">
        <v>2183832.4</v>
      </c>
      <c r="AC151" s="458">
        <v>5862407.96</v>
      </c>
      <c r="AD151" s="458">
        <v>1785414.8</v>
      </c>
      <c r="AE151" s="458">
        <v>2247475.2000000002</v>
      </c>
      <c r="AF151" s="458">
        <v>1644581.09</v>
      </c>
      <c r="AG151" s="458">
        <v>33180</v>
      </c>
      <c r="AH151" s="458">
        <v>0</v>
      </c>
      <c r="AI151" s="458">
        <v>25570847.690000001</v>
      </c>
      <c r="AJ151" s="458">
        <v>1386357.75</v>
      </c>
      <c r="AK151" s="458">
        <v>959668.43</v>
      </c>
      <c r="AL151" s="458">
        <v>1011456.58</v>
      </c>
      <c r="AM151" s="458">
        <v>1038447.11</v>
      </c>
      <c r="AN151" s="458">
        <v>1037793.17</v>
      </c>
      <c r="AO151" s="458">
        <v>1110832.1100000001</v>
      </c>
      <c r="AP151" s="458">
        <v>1021591.65</v>
      </c>
      <c r="AQ151" s="458">
        <v>1750070.69</v>
      </c>
      <c r="AR151" s="458">
        <v>1004155.3</v>
      </c>
      <c r="AS151" s="458">
        <v>1090677.06</v>
      </c>
      <c r="AT151" s="458">
        <v>732021.38</v>
      </c>
      <c r="AU151" s="458">
        <v>8224020.46</v>
      </c>
      <c r="AV151" s="458">
        <v>589424.85</v>
      </c>
      <c r="AW151" s="458">
        <v>1027082.93</v>
      </c>
      <c r="AX151" s="458">
        <v>980162.15</v>
      </c>
      <c r="AY151" s="458">
        <v>833820.1</v>
      </c>
      <c r="AZ151" s="458">
        <v>264845.71999999997</v>
      </c>
      <c r="BA151" s="458">
        <v>647756.07999999996</v>
      </c>
      <c r="BB151" s="458">
        <v>16567036.310000001</v>
      </c>
      <c r="BC151" s="458">
        <v>1412685.75</v>
      </c>
      <c r="BD151" s="458">
        <v>773798.5</v>
      </c>
      <c r="BE151" s="458">
        <v>3329026.99</v>
      </c>
      <c r="BF151" s="458">
        <v>1975246.7</v>
      </c>
      <c r="BG151" s="458">
        <v>0</v>
      </c>
      <c r="BH151" s="458">
        <v>788600</v>
      </c>
      <c r="BI151" s="458">
        <v>2688436</v>
      </c>
      <c r="BJ151" s="458">
        <v>1490172.37</v>
      </c>
      <c r="BK151" s="458">
        <v>0</v>
      </c>
      <c r="BL151" s="458">
        <v>476085.83</v>
      </c>
      <c r="BM151" s="458">
        <v>15732533.49</v>
      </c>
      <c r="BN151" s="458">
        <v>4674707.74</v>
      </c>
      <c r="BO151" s="458">
        <v>1571208.61</v>
      </c>
      <c r="BP151" s="458">
        <v>0</v>
      </c>
      <c r="BQ151" s="458">
        <v>1442485.19</v>
      </c>
      <c r="BR151" s="458">
        <v>1885962.89</v>
      </c>
      <c r="BS151" s="458">
        <v>0</v>
      </c>
      <c r="BT151" s="458">
        <v>10422138.24</v>
      </c>
      <c r="BU151" s="458">
        <v>943824.49</v>
      </c>
      <c r="BV151" s="458">
        <v>1025118.64</v>
      </c>
      <c r="BW151" s="458">
        <v>1654280.33</v>
      </c>
      <c r="BX151" s="458">
        <v>1756466.24</v>
      </c>
      <c r="BY151" s="458">
        <v>3551105.13</v>
      </c>
      <c r="BZ151" s="458">
        <v>1400672.69</v>
      </c>
      <c r="CA151" s="458">
        <v>534319.63</v>
      </c>
      <c r="CB151" s="458">
        <v>620717.88</v>
      </c>
      <c r="CC151" s="336">
        <f t="shared" si="21"/>
        <v>265646202.45000008</v>
      </c>
    </row>
    <row r="152" spans="1:81" s="354" customFormat="1" ht="25.5" customHeight="1">
      <c r="A152" s="353" t="s">
        <v>477</v>
      </c>
      <c r="B152" s="330" t="s">
        <v>24</v>
      </c>
      <c r="C152" s="331" t="s">
        <v>25</v>
      </c>
      <c r="D152" s="332">
        <v>45110</v>
      </c>
      <c r="E152" s="331" t="s">
        <v>25</v>
      </c>
      <c r="F152" s="333" t="s">
        <v>771</v>
      </c>
      <c r="G152" s="334" t="s">
        <v>772</v>
      </c>
      <c r="H152" s="453">
        <v>0</v>
      </c>
      <c r="I152" s="453">
        <v>0</v>
      </c>
      <c r="J152" s="453">
        <v>0</v>
      </c>
      <c r="K152" s="453">
        <v>0</v>
      </c>
      <c r="L152" s="453">
        <v>0</v>
      </c>
      <c r="M152" s="453">
        <v>0</v>
      </c>
      <c r="N152" s="453">
        <v>0</v>
      </c>
      <c r="O152" s="453">
        <v>0</v>
      </c>
      <c r="P152" s="453">
        <v>0</v>
      </c>
      <c r="Q152" s="453">
        <v>0</v>
      </c>
      <c r="R152" s="453">
        <v>0</v>
      </c>
      <c r="S152" s="453">
        <v>0</v>
      </c>
      <c r="T152" s="453">
        <v>0</v>
      </c>
      <c r="U152" s="453">
        <v>0</v>
      </c>
      <c r="V152" s="453">
        <v>0</v>
      </c>
      <c r="W152" s="453">
        <v>0</v>
      </c>
      <c r="X152" s="453">
        <v>0</v>
      </c>
      <c r="Y152" s="453">
        <v>0</v>
      </c>
      <c r="Z152" s="453">
        <v>17279765</v>
      </c>
      <c r="AA152" s="453">
        <v>0</v>
      </c>
      <c r="AB152" s="453">
        <v>0</v>
      </c>
      <c r="AC152" s="453">
        <v>0</v>
      </c>
      <c r="AD152" s="453">
        <v>0</v>
      </c>
      <c r="AE152" s="453">
        <v>0</v>
      </c>
      <c r="AF152" s="453">
        <v>0</v>
      </c>
      <c r="AG152" s="453">
        <v>0</v>
      </c>
      <c r="AH152" s="453">
        <v>0</v>
      </c>
      <c r="AI152" s="453">
        <v>16690000</v>
      </c>
      <c r="AJ152" s="453">
        <v>0</v>
      </c>
      <c r="AK152" s="453">
        <v>0</v>
      </c>
      <c r="AL152" s="453">
        <v>0</v>
      </c>
      <c r="AM152" s="453">
        <v>0</v>
      </c>
      <c r="AN152" s="453">
        <v>0</v>
      </c>
      <c r="AO152" s="453">
        <v>0</v>
      </c>
      <c r="AP152" s="453">
        <v>0</v>
      </c>
      <c r="AQ152" s="453">
        <v>0</v>
      </c>
      <c r="AR152" s="453">
        <v>0</v>
      </c>
      <c r="AS152" s="453">
        <v>0</v>
      </c>
      <c r="AT152" s="453">
        <v>0</v>
      </c>
      <c r="AU152" s="453">
        <v>0</v>
      </c>
      <c r="AV152" s="453">
        <v>0</v>
      </c>
      <c r="AW152" s="453">
        <v>0</v>
      </c>
      <c r="AX152" s="453">
        <v>0</v>
      </c>
      <c r="AY152" s="453">
        <v>0</v>
      </c>
      <c r="AZ152" s="453">
        <v>0</v>
      </c>
      <c r="BA152" s="453">
        <v>0</v>
      </c>
      <c r="BB152" s="453">
        <v>3312600</v>
      </c>
      <c r="BC152" s="453">
        <v>0</v>
      </c>
      <c r="BD152" s="453">
        <v>0</v>
      </c>
      <c r="BE152" s="453">
        <v>0</v>
      </c>
      <c r="BF152" s="453">
        <v>0</v>
      </c>
      <c r="BG152" s="453">
        <v>0</v>
      </c>
      <c r="BH152" s="453">
        <v>861022</v>
      </c>
      <c r="BI152" s="453">
        <v>0</v>
      </c>
      <c r="BJ152" s="453">
        <v>390550</v>
      </c>
      <c r="BK152" s="453">
        <v>0</v>
      </c>
      <c r="BL152" s="453">
        <v>0</v>
      </c>
      <c r="BM152" s="453">
        <v>4718500</v>
      </c>
      <c r="BN152" s="453">
        <v>0</v>
      </c>
      <c r="BO152" s="453">
        <v>0</v>
      </c>
      <c r="BP152" s="453">
        <v>0</v>
      </c>
      <c r="BQ152" s="453">
        <v>0</v>
      </c>
      <c r="BR152" s="453">
        <v>0</v>
      </c>
      <c r="BS152" s="453">
        <v>0</v>
      </c>
      <c r="BT152" s="453">
        <v>9780800</v>
      </c>
      <c r="BU152" s="453">
        <v>0</v>
      </c>
      <c r="BV152" s="453">
        <v>0</v>
      </c>
      <c r="BW152" s="453">
        <v>0</v>
      </c>
      <c r="BX152" s="453">
        <v>0</v>
      </c>
      <c r="BY152" s="453">
        <v>7991000</v>
      </c>
      <c r="BZ152" s="453">
        <v>0</v>
      </c>
      <c r="CA152" s="453">
        <v>0</v>
      </c>
      <c r="CB152" s="453">
        <v>0</v>
      </c>
      <c r="CC152" s="336">
        <f t="shared" si="21"/>
        <v>61024237</v>
      </c>
    </row>
    <row r="153" spans="1:81" s="354" customFormat="1" ht="25.5" customHeight="1">
      <c r="A153" s="353" t="s">
        <v>477</v>
      </c>
      <c r="B153" s="330" t="s">
        <v>24</v>
      </c>
      <c r="C153" s="331" t="s">
        <v>25</v>
      </c>
      <c r="D153" s="332">
        <v>45110</v>
      </c>
      <c r="E153" s="331" t="s">
        <v>25</v>
      </c>
      <c r="F153" s="333" t="s">
        <v>773</v>
      </c>
      <c r="G153" s="334" t="s">
        <v>774</v>
      </c>
      <c r="H153" s="453">
        <v>0</v>
      </c>
      <c r="I153" s="453">
        <v>0</v>
      </c>
      <c r="J153" s="453">
        <v>0</v>
      </c>
      <c r="K153" s="453">
        <v>0</v>
      </c>
      <c r="L153" s="453">
        <v>0</v>
      </c>
      <c r="M153" s="453">
        <v>0</v>
      </c>
      <c r="N153" s="453">
        <v>0</v>
      </c>
      <c r="O153" s="453">
        <v>0</v>
      </c>
      <c r="P153" s="453">
        <v>0</v>
      </c>
      <c r="Q153" s="453">
        <v>0</v>
      </c>
      <c r="R153" s="453">
        <v>0</v>
      </c>
      <c r="S153" s="453">
        <v>14358</v>
      </c>
      <c r="T153" s="453">
        <v>0</v>
      </c>
      <c r="U153" s="453">
        <v>0</v>
      </c>
      <c r="V153" s="453">
        <v>0</v>
      </c>
      <c r="W153" s="453">
        <v>0</v>
      </c>
      <c r="X153" s="453">
        <v>0</v>
      </c>
      <c r="Y153" s="453">
        <v>0</v>
      </c>
      <c r="Z153" s="453">
        <v>0</v>
      </c>
      <c r="AA153" s="453">
        <v>0</v>
      </c>
      <c r="AB153" s="453">
        <v>0</v>
      </c>
      <c r="AC153" s="453">
        <v>0</v>
      </c>
      <c r="AD153" s="453">
        <v>0</v>
      </c>
      <c r="AE153" s="453">
        <v>0</v>
      </c>
      <c r="AF153" s="453">
        <v>0</v>
      </c>
      <c r="AG153" s="453">
        <v>0</v>
      </c>
      <c r="AH153" s="453">
        <v>0</v>
      </c>
      <c r="AI153" s="453">
        <v>0</v>
      </c>
      <c r="AJ153" s="453">
        <v>0</v>
      </c>
      <c r="AK153" s="453">
        <v>0</v>
      </c>
      <c r="AL153" s="453">
        <v>0</v>
      </c>
      <c r="AM153" s="453">
        <v>0</v>
      </c>
      <c r="AN153" s="453">
        <v>0</v>
      </c>
      <c r="AO153" s="453">
        <v>0</v>
      </c>
      <c r="AP153" s="453">
        <v>0</v>
      </c>
      <c r="AQ153" s="453">
        <v>9324</v>
      </c>
      <c r="AR153" s="453">
        <v>14660</v>
      </c>
      <c r="AS153" s="453">
        <v>0</v>
      </c>
      <c r="AT153" s="453">
        <v>0</v>
      </c>
      <c r="AU153" s="453">
        <v>0</v>
      </c>
      <c r="AV153" s="453">
        <v>0</v>
      </c>
      <c r="AW153" s="453">
        <v>0</v>
      </c>
      <c r="AX153" s="453">
        <v>0</v>
      </c>
      <c r="AY153" s="453">
        <v>0</v>
      </c>
      <c r="AZ153" s="453">
        <v>0</v>
      </c>
      <c r="BA153" s="453">
        <v>0</v>
      </c>
      <c r="BB153" s="453">
        <v>0</v>
      </c>
      <c r="BC153" s="453">
        <v>0</v>
      </c>
      <c r="BD153" s="453">
        <v>0</v>
      </c>
      <c r="BE153" s="453">
        <v>0</v>
      </c>
      <c r="BF153" s="453">
        <v>0</v>
      </c>
      <c r="BG153" s="453">
        <v>0</v>
      </c>
      <c r="BH153" s="453">
        <v>0</v>
      </c>
      <c r="BI153" s="453">
        <v>0</v>
      </c>
      <c r="BJ153" s="453">
        <v>0</v>
      </c>
      <c r="BK153" s="453">
        <v>0</v>
      </c>
      <c r="BL153" s="453">
        <v>0</v>
      </c>
      <c r="BM153" s="453">
        <v>339294.12</v>
      </c>
      <c r="BN153" s="453">
        <v>0</v>
      </c>
      <c r="BO153" s="453">
        <v>0</v>
      </c>
      <c r="BP153" s="453">
        <v>0</v>
      </c>
      <c r="BQ153" s="453">
        <v>0</v>
      </c>
      <c r="BR153" s="453">
        <v>0</v>
      </c>
      <c r="BS153" s="453">
        <v>0</v>
      </c>
      <c r="BT153" s="453">
        <v>0</v>
      </c>
      <c r="BU153" s="453">
        <v>0</v>
      </c>
      <c r="BV153" s="453">
        <v>0</v>
      </c>
      <c r="BW153" s="453">
        <v>0</v>
      </c>
      <c r="BX153" s="453">
        <v>0</v>
      </c>
      <c r="BY153" s="453">
        <v>0</v>
      </c>
      <c r="BZ153" s="453">
        <v>0</v>
      </c>
      <c r="CA153" s="453">
        <v>0</v>
      </c>
      <c r="CB153" s="453">
        <v>0</v>
      </c>
      <c r="CC153" s="336">
        <f t="shared" si="21"/>
        <v>377636.12</v>
      </c>
    </row>
    <row r="154" spans="1:81" s="354" customFormat="1" ht="25.5" customHeight="1">
      <c r="A154" s="353" t="s">
        <v>477</v>
      </c>
      <c r="B154" s="330" t="s">
        <v>24</v>
      </c>
      <c r="C154" s="331" t="s">
        <v>25</v>
      </c>
      <c r="D154" s="332">
        <v>45110</v>
      </c>
      <c r="E154" s="331" t="s">
        <v>25</v>
      </c>
      <c r="F154" s="333" t="s">
        <v>775</v>
      </c>
      <c r="G154" s="334" t="s">
        <v>776</v>
      </c>
      <c r="H154" s="453">
        <v>362282.73</v>
      </c>
      <c r="I154" s="458">
        <v>62894.64</v>
      </c>
      <c r="J154" s="458">
        <v>302761.11</v>
      </c>
      <c r="K154" s="458">
        <v>0</v>
      </c>
      <c r="L154" s="458">
        <v>0</v>
      </c>
      <c r="M154" s="458">
        <v>7020</v>
      </c>
      <c r="N154" s="458">
        <v>2015166.12</v>
      </c>
      <c r="O154" s="458">
        <v>187215.16</v>
      </c>
      <c r="P154" s="458">
        <v>90523.7</v>
      </c>
      <c r="Q154" s="458">
        <v>80040.350000000006</v>
      </c>
      <c r="R154" s="458">
        <v>0</v>
      </c>
      <c r="S154" s="458">
        <v>8958.9599999999991</v>
      </c>
      <c r="T154" s="458">
        <v>264972.98</v>
      </c>
      <c r="U154" s="458">
        <v>271289.09000000003</v>
      </c>
      <c r="V154" s="458">
        <v>0</v>
      </c>
      <c r="W154" s="458">
        <v>28000.84</v>
      </c>
      <c r="X154" s="458">
        <v>382212.02</v>
      </c>
      <c r="Y154" s="458">
        <v>0</v>
      </c>
      <c r="Z154" s="458">
        <v>2717887.83</v>
      </c>
      <c r="AA154" s="458">
        <v>1330</v>
      </c>
      <c r="AB154" s="458">
        <v>80445.72</v>
      </c>
      <c r="AC154" s="458">
        <v>0</v>
      </c>
      <c r="AD154" s="458">
        <v>552674</v>
      </c>
      <c r="AE154" s="458">
        <v>5730.3</v>
      </c>
      <c r="AF154" s="458">
        <v>0</v>
      </c>
      <c r="AG154" s="458">
        <v>0</v>
      </c>
      <c r="AH154" s="458">
        <v>0</v>
      </c>
      <c r="AI154" s="458">
        <v>107227</v>
      </c>
      <c r="AJ154" s="458">
        <v>2236.52</v>
      </c>
      <c r="AK154" s="458">
        <v>160862.07999999999</v>
      </c>
      <c r="AL154" s="458">
        <v>0</v>
      </c>
      <c r="AM154" s="458">
        <v>22010</v>
      </c>
      <c r="AN154" s="458">
        <v>23585</v>
      </c>
      <c r="AO154" s="458">
        <v>17649.560000000001</v>
      </c>
      <c r="AP154" s="458">
        <v>40000</v>
      </c>
      <c r="AQ154" s="458">
        <v>69420</v>
      </c>
      <c r="AR154" s="458">
        <v>19500</v>
      </c>
      <c r="AS154" s="458">
        <v>0</v>
      </c>
      <c r="AT154" s="458">
        <v>19350</v>
      </c>
      <c r="AU154" s="458">
        <v>125860.8</v>
      </c>
      <c r="AV154" s="458">
        <v>0</v>
      </c>
      <c r="AW154" s="458">
        <v>43915.44</v>
      </c>
      <c r="AX154" s="458">
        <v>105892.32</v>
      </c>
      <c r="AY154" s="458">
        <v>244626</v>
      </c>
      <c r="AZ154" s="458">
        <v>0</v>
      </c>
      <c r="BA154" s="458">
        <v>14600</v>
      </c>
      <c r="BB154" s="458">
        <v>154696</v>
      </c>
      <c r="BC154" s="458">
        <v>0</v>
      </c>
      <c r="BD154" s="458">
        <v>0</v>
      </c>
      <c r="BE154" s="458">
        <v>29140</v>
      </c>
      <c r="BF154" s="458">
        <v>0</v>
      </c>
      <c r="BG154" s="458">
        <v>0</v>
      </c>
      <c r="BH154" s="458">
        <v>19274.21</v>
      </c>
      <c r="BI154" s="458">
        <v>8700</v>
      </c>
      <c r="BJ154" s="458">
        <v>12456.92</v>
      </c>
      <c r="BK154" s="458">
        <v>0</v>
      </c>
      <c r="BL154" s="458">
        <v>0</v>
      </c>
      <c r="BM154" s="458">
        <v>317775.17</v>
      </c>
      <c r="BN154" s="458">
        <v>95400</v>
      </c>
      <c r="BO154" s="458">
        <v>0</v>
      </c>
      <c r="BP154" s="458">
        <v>3724</v>
      </c>
      <c r="BQ154" s="458">
        <v>0</v>
      </c>
      <c r="BR154" s="458">
        <v>6328</v>
      </c>
      <c r="BS154" s="458">
        <v>0</v>
      </c>
      <c r="BT154" s="458">
        <v>54154.18</v>
      </c>
      <c r="BU154" s="458">
        <v>0</v>
      </c>
      <c r="BV154" s="458">
        <v>10094</v>
      </c>
      <c r="BW154" s="458">
        <v>8279.4</v>
      </c>
      <c r="BX154" s="458">
        <v>0</v>
      </c>
      <c r="BY154" s="458">
        <v>138499.35</v>
      </c>
      <c r="BZ154" s="458">
        <v>50000</v>
      </c>
      <c r="CA154" s="458">
        <v>240000</v>
      </c>
      <c r="CB154" s="458">
        <v>241.6</v>
      </c>
      <c r="CC154" s="336">
        <f t="shared" si="21"/>
        <v>9586903.0999999996</v>
      </c>
    </row>
    <row r="155" spans="1:81" s="354" customFormat="1" ht="25.5" customHeight="1">
      <c r="A155" s="353" t="s">
        <v>477</v>
      </c>
      <c r="B155" s="330" t="s">
        <v>24</v>
      </c>
      <c r="C155" s="331" t="s">
        <v>25</v>
      </c>
      <c r="D155" s="332">
        <v>45110</v>
      </c>
      <c r="E155" s="331" t="s">
        <v>25</v>
      </c>
      <c r="F155" s="333" t="s">
        <v>777</v>
      </c>
      <c r="G155" s="334" t="s">
        <v>778</v>
      </c>
      <c r="H155" s="453">
        <v>0</v>
      </c>
      <c r="I155" s="453">
        <v>0</v>
      </c>
      <c r="J155" s="453">
        <v>17700</v>
      </c>
      <c r="K155" s="453">
        <v>21300</v>
      </c>
      <c r="L155" s="453">
        <v>35520</v>
      </c>
      <c r="M155" s="453">
        <v>0</v>
      </c>
      <c r="N155" s="453">
        <v>571240</v>
      </c>
      <c r="O155" s="453">
        <v>54540</v>
      </c>
      <c r="P155" s="453">
        <v>291610</v>
      </c>
      <c r="Q155" s="453">
        <v>0</v>
      </c>
      <c r="R155" s="453">
        <v>0</v>
      </c>
      <c r="S155" s="453">
        <v>0</v>
      </c>
      <c r="T155" s="453">
        <v>0</v>
      </c>
      <c r="U155" s="453">
        <v>0</v>
      </c>
      <c r="V155" s="453">
        <v>0</v>
      </c>
      <c r="W155" s="453">
        <v>0</v>
      </c>
      <c r="X155" s="453">
        <v>0</v>
      </c>
      <c r="Y155" s="453">
        <v>0</v>
      </c>
      <c r="Z155" s="453">
        <v>0</v>
      </c>
      <c r="AA155" s="453">
        <v>450600</v>
      </c>
      <c r="AB155" s="453">
        <v>0</v>
      </c>
      <c r="AC155" s="453">
        <v>0</v>
      </c>
      <c r="AD155" s="453">
        <v>0</v>
      </c>
      <c r="AE155" s="453">
        <v>0</v>
      </c>
      <c r="AF155" s="453">
        <v>0</v>
      </c>
      <c r="AG155" s="453">
        <v>0</v>
      </c>
      <c r="AH155" s="453">
        <v>0</v>
      </c>
      <c r="AI155" s="453">
        <v>100800</v>
      </c>
      <c r="AJ155" s="453">
        <v>0</v>
      </c>
      <c r="AK155" s="453">
        <v>102780</v>
      </c>
      <c r="AL155" s="453">
        <v>0</v>
      </c>
      <c r="AM155" s="453">
        <v>34090</v>
      </c>
      <c r="AN155" s="453">
        <v>1800</v>
      </c>
      <c r="AO155" s="453">
        <v>0</v>
      </c>
      <c r="AP155" s="453">
        <v>162120</v>
      </c>
      <c r="AQ155" s="453">
        <v>56110</v>
      </c>
      <c r="AR155" s="453">
        <v>28290</v>
      </c>
      <c r="AS155" s="453">
        <v>0</v>
      </c>
      <c r="AT155" s="453">
        <v>0</v>
      </c>
      <c r="AU155" s="453">
        <v>0</v>
      </c>
      <c r="AV155" s="453">
        <v>0</v>
      </c>
      <c r="AW155" s="453">
        <v>0</v>
      </c>
      <c r="AX155" s="453">
        <v>0</v>
      </c>
      <c r="AY155" s="453">
        <v>0</v>
      </c>
      <c r="AZ155" s="453">
        <v>0</v>
      </c>
      <c r="BA155" s="453">
        <v>0</v>
      </c>
      <c r="BB155" s="453">
        <v>0</v>
      </c>
      <c r="BC155" s="453">
        <v>0</v>
      </c>
      <c r="BD155" s="453">
        <v>0</v>
      </c>
      <c r="BE155" s="453">
        <v>0</v>
      </c>
      <c r="BF155" s="453">
        <v>129700</v>
      </c>
      <c r="BG155" s="453">
        <v>0</v>
      </c>
      <c r="BH155" s="453">
        <v>0</v>
      </c>
      <c r="BI155" s="453">
        <v>363114</v>
      </c>
      <c r="BJ155" s="453">
        <v>547670</v>
      </c>
      <c r="BK155" s="453">
        <v>0</v>
      </c>
      <c r="BL155" s="453">
        <v>0</v>
      </c>
      <c r="BM155" s="453">
        <v>0</v>
      </c>
      <c r="BN155" s="453">
        <v>0</v>
      </c>
      <c r="BO155" s="453">
        <v>0</v>
      </c>
      <c r="BP155" s="453">
        <v>0</v>
      </c>
      <c r="BQ155" s="453">
        <v>0</v>
      </c>
      <c r="BR155" s="453">
        <v>0</v>
      </c>
      <c r="BS155" s="453">
        <v>0</v>
      </c>
      <c r="BT155" s="453">
        <v>558820</v>
      </c>
      <c r="BU155" s="453">
        <v>0</v>
      </c>
      <c r="BV155" s="453">
        <v>0</v>
      </c>
      <c r="BW155" s="453">
        <v>3400</v>
      </c>
      <c r="BX155" s="453">
        <v>223500</v>
      </c>
      <c r="BY155" s="453">
        <v>0</v>
      </c>
      <c r="BZ155" s="453">
        <v>0</v>
      </c>
      <c r="CA155" s="453">
        <v>0</v>
      </c>
      <c r="CB155" s="453">
        <v>0</v>
      </c>
      <c r="CC155" s="336">
        <f t="shared" si="21"/>
        <v>3754704</v>
      </c>
    </row>
    <row r="156" spans="1:81" s="354" customFormat="1" ht="25.5" customHeight="1">
      <c r="A156" s="353" t="s">
        <v>477</v>
      </c>
      <c r="B156" s="330" t="s">
        <v>24</v>
      </c>
      <c r="C156" s="331" t="s">
        <v>25</v>
      </c>
      <c r="D156" s="332">
        <v>45110</v>
      </c>
      <c r="E156" s="331" t="s">
        <v>25</v>
      </c>
      <c r="F156" s="333" t="s">
        <v>779</v>
      </c>
      <c r="G156" s="334" t="s">
        <v>780</v>
      </c>
      <c r="H156" s="453">
        <v>0</v>
      </c>
      <c r="I156" s="453">
        <v>0</v>
      </c>
      <c r="J156" s="453">
        <v>0</v>
      </c>
      <c r="K156" s="453">
        <v>0</v>
      </c>
      <c r="L156" s="453">
        <v>0</v>
      </c>
      <c r="M156" s="453">
        <v>0</v>
      </c>
      <c r="N156" s="453">
        <v>29297132.829999998</v>
      </c>
      <c r="O156" s="453">
        <v>0</v>
      </c>
      <c r="P156" s="453">
        <v>0</v>
      </c>
      <c r="Q156" s="453">
        <v>125000</v>
      </c>
      <c r="R156" s="453">
        <v>0</v>
      </c>
      <c r="S156" s="453">
        <v>55000</v>
      </c>
      <c r="T156" s="453">
        <v>200</v>
      </c>
      <c r="U156" s="453">
        <v>0</v>
      </c>
      <c r="V156" s="453">
        <v>0</v>
      </c>
      <c r="W156" s="453">
        <v>0</v>
      </c>
      <c r="X156" s="453">
        <v>0</v>
      </c>
      <c r="Y156" s="453">
        <v>0</v>
      </c>
      <c r="Z156" s="453">
        <v>0</v>
      </c>
      <c r="AA156" s="453">
        <v>0</v>
      </c>
      <c r="AB156" s="453">
        <v>0</v>
      </c>
      <c r="AC156" s="453">
        <v>0</v>
      </c>
      <c r="AD156" s="453">
        <v>0</v>
      </c>
      <c r="AE156" s="453">
        <v>0</v>
      </c>
      <c r="AF156" s="453">
        <v>0</v>
      </c>
      <c r="AG156" s="453">
        <v>0</v>
      </c>
      <c r="AH156" s="453">
        <v>0</v>
      </c>
      <c r="AI156" s="453">
        <v>3242846.16</v>
      </c>
      <c r="AJ156" s="453">
        <v>0</v>
      </c>
      <c r="AK156" s="453">
        <v>0</v>
      </c>
      <c r="AL156" s="453">
        <v>0</v>
      </c>
      <c r="AM156" s="453">
        <v>0</v>
      </c>
      <c r="AN156" s="453">
        <v>0</v>
      </c>
      <c r="AO156" s="453">
        <v>0</v>
      </c>
      <c r="AP156" s="453">
        <v>0</v>
      </c>
      <c r="AQ156" s="453">
        <v>0</v>
      </c>
      <c r="AR156" s="453">
        <v>0</v>
      </c>
      <c r="AS156" s="453">
        <v>0</v>
      </c>
      <c r="AT156" s="453">
        <v>0</v>
      </c>
      <c r="AU156" s="453">
        <v>0</v>
      </c>
      <c r="AV156" s="453">
        <v>0</v>
      </c>
      <c r="AW156" s="453">
        <v>0</v>
      </c>
      <c r="AX156" s="453">
        <v>0</v>
      </c>
      <c r="AY156" s="453">
        <v>0</v>
      </c>
      <c r="AZ156" s="453">
        <v>0</v>
      </c>
      <c r="BA156" s="453">
        <v>0</v>
      </c>
      <c r="BB156" s="453">
        <v>0</v>
      </c>
      <c r="BC156" s="453">
        <v>0</v>
      </c>
      <c r="BD156" s="453">
        <v>0</v>
      </c>
      <c r="BE156" s="453">
        <v>0</v>
      </c>
      <c r="BF156" s="453">
        <v>0</v>
      </c>
      <c r="BG156" s="453">
        <v>70000</v>
      </c>
      <c r="BH156" s="453">
        <v>125000</v>
      </c>
      <c r="BI156" s="453">
        <v>0</v>
      </c>
      <c r="BJ156" s="453">
        <v>0</v>
      </c>
      <c r="BK156" s="453">
        <v>0</v>
      </c>
      <c r="BL156" s="453">
        <v>0</v>
      </c>
      <c r="BM156" s="453">
        <v>4569558.6500000004</v>
      </c>
      <c r="BN156" s="453">
        <v>0</v>
      </c>
      <c r="BO156" s="453">
        <v>0</v>
      </c>
      <c r="BP156" s="453">
        <v>0</v>
      </c>
      <c r="BQ156" s="453">
        <v>0</v>
      </c>
      <c r="BR156" s="453">
        <v>0</v>
      </c>
      <c r="BS156" s="453">
        <v>0</v>
      </c>
      <c r="BT156" s="453">
        <v>0</v>
      </c>
      <c r="BU156" s="453">
        <v>0</v>
      </c>
      <c r="BV156" s="453">
        <v>0</v>
      </c>
      <c r="BW156" s="453">
        <v>0</v>
      </c>
      <c r="BX156" s="453">
        <v>0</v>
      </c>
      <c r="BY156" s="453">
        <v>0</v>
      </c>
      <c r="BZ156" s="453">
        <v>0</v>
      </c>
      <c r="CA156" s="453">
        <v>0</v>
      </c>
      <c r="CB156" s="453">
        <v>0</v>
      </c>
      <c r="CC156" s="336">
        <f t="shared" si="21"/>
        <v>37484737.640000001</v>
      </c>
    </row>
    <row r="157" spans="1:81" s="354" customFormat="1" ht="25.5" customHeight="1">
      <c r="A157" s="353" t="s">
        <v>477</v>
      </c>
      <c r="B157" s="330" t="s">
        <v>24</v>
      </c>
      <c r="C157" s="331" t="s">
        <v>25</v>
      </c>
      <c r="D157" s="332">
        <v>45110</v>
      </c>
      <c r="E157" s="331" t="s">
        <v>25</v>
      </c>
      <c r="F157" s="333" t="s">
        <v>781</v>
      </c>
      <c r="G157" s="334" t="s">
        <v>782</v>
      </c>
      <c r="H157" s="453">
        <v>0</v>
      </c>
      <c r="I157" s="458">
        <v>0</v>
      </c>
      <c r="J157" s="458">
        <v>0</v>
      </c>
      <c r="K157" s="458">
        <v>0</v>
      </c>
      <c r="L157" s="458">
        <v>0</v>
      </c>
      <c r="M157" s="458">
        <v>0</v>
      </c>
      <c r="N157" s="458">
        <v>0</v>
      </c>
      <c r="O157" s="458">
        <v>0</v>
      </c>
      <c r="P157" s="458">
        <v>0</v>
      </c>
      <c r="Q157" s="458">
        <v>0</v>
      </c>
      <c r="R157" s="458">
        <v>0</v>
      </c>
      <c r="S157" s="458">
        <v>60000</v>
      </c>
      <c r="T157" s="458">
        <v>113900</v>
      </c>
      <c r="U157" s="458">
        <v>18450</v>
      </c>
      <c r="V157" s="458">
        <v>0</v>
      </c>
      <c r="W157" s="458">
        <v>0</v>
      </c>
      <c r="X157" s="458">
        <v>0</v>
      </c>
      <c r="Y157" s="458">
        <v>0</v>
      </c>
      <c r="Z157" s="458">
        <v>0</v>
      </c>
      <c r="AA157" s="458">
        <v>1890000</v>
      </c>
      <c r="AB157" s="458">
        <v>0</v>
      </c>
      <c r="AC157" s="458">
        <v>0</v>
      </c>
      <c r="AD157" s="458">
        <v>0</v>
      </c>
      <c r="AE157" s="458">
        <v>0</v>
      </c>
      <c r="AF157" s="458">
        <v>0</v>
      </c>
      <c r="AG157" s="458">
        <v>0</v>
      </c>
      <c r="AH157" s="458">
        <v>0</v>
      </c>
      <c r="AI157" s="458">
        <v>0</v>
      </c>
      <c r="AJ157" s="458">
        <v>0</v>
      </c>
      <c r="AK157" s="458">
        <v>0</v>
      </c>
      <c r="AL157" s="458">
        <v>0</v>
      </c>
      <c r="AM157" s="458">
        <v>0</v>
      </c>
      <c r="AN157" s="458">
        <v>0</v>
      </c>
      <c r="AO157" s="458">
        <v>0</v>
      </c>
      <c r="AP157" s="458">
        <v>0</v>
      </c>
      <c r="AQ157" s="458">
        <v>0</v>
      </c>
      <c r="AR157" s="458">
        <v>0</v>
      </c>
      <c r="AS157" s="458">
        <v>0</v>
      </c>
      <c r="AT157" s="458">
        <v>0</v>
      </c>
      <c r="AU157" s="458">
        <v>0</v>
      </c>
      <c r="AV157" s="458">
        <v>0</v>
      </c>
      <c r="AW157" s="458">
        <v>0</v>
      </c>
      <c r="AX157" s="458">
        <v>0</v>
      </c>
      <c r="AY157" s="458">
        <v>0</v>
      </c>
      <c r="AZ157" s="458">
        <v>0</v>
      </c>
      <c r="BA157" s="458">
        <v>0</v>
      </c>
      <c r="BB157" s="458">
        <v>0</v>
      </c>
      <c r="BC157" s="458">
        <v>0</v>
      </c>
      <c r="BD157" s="458">
        <v>0</v>
      </c>
      <c r="BE157" s="458">
        <v>0</v>
      </c>
      <c r="BF157" s="458">
        <v>0</v>
      </c>
      <c r="BG157" s="458">
        <v>0</v>
      </c>
      <c r="BH157" s="458">
        <v>0</v>
      </c>
      <c r="BI157" s="458">
        <v>0</v>
      </c>
      <c r="BJ157" s="458">
        <v>0</v>
      </c>
      <c r="BK157" s="458">
        <v>0</v>
      </c>
      <c r="BL157" s="458">
        <v>0</v>
      </c>
      <c r="BM157" s="458">
        <v>9349716.5700000003</v>
      </c>
      <c r="BN157" s="458">
        <v>0</v>
      </c>
      <c r="BO157" s="458">
        <v>0</v>
      </c>
      <c r="BP157" s="458">
        <v>0</v>
      </c>
      <c r="BQ157" s="458">
        <v>0</v>
      </c>
      <c r="BR157" s="458">
        <v>0</v>
      </c>
      <c r="BS157" s="458">
        <v>0</v>
      </c>
      <c r="BT157" s="458">
        <v>0</v>
      </c>
      <c r="BU157" s="458">
        <v>0</v>
      </c>
      <c r="BV157" s="458">
        <v>0</v>
      </c>
      <c r="BW157" s="458">
        <v>0</v>
      </c>
      <c r="BX157" s="458">
        <v>0</v>
      </c>
      <c r="BY157" s="458">
        <v>0</v>
      </c>
      <c r="BZ157" s="458">
        <v>0</v>
      </c>
      <c r="CA157" s="458">
        <v>0</v>
      </c>
      <c r="CB157" s="458">
        <v>0</v>
      </c>
      <c r="CC157" s="336">
        <f t="shared" si="21"/>
        <v>11432066.57</v>
      </c>
    </row>
    <row r="158" spans="1:81" s="354" customFormat="1" ht="25.5" customHeight="1">
      <c r="A158" s="353" t="s">
        <v>477</v>
      </c>
      <c r="B158" s="330" t="s">
        <v>24</v>
      </c>
      <c r="C158" s="331" t="s">
        <v>25</v>
      </c>
      <c r="D158" s="332">
        <v>45110</v>
      </c>
      <c r="E158" s="331" t="s">
        <v>25</v>
      </c>
      <c r="F158" s="333" t="s">
        <v>783</v>
      </c>
      <c r="G158" s="334" t="s">
        <v>784</v>
      </c>
      <c r="H158" s="453">
        <v>6642027.7000000002</v>
      </c>
      <c r="I158" s="458">
        <v>1073970.2</v>
      </c>
      <c r="J158" s="458">
        <v>1302566.8500000001</v>
      </c>
      <c r="K158" s="458">
        <v>169415</v>
      </c>
      <c r="L158" s="458">
        <v>73341.679999999993</v>
      </c>
      <c r="M158" s="458">
        <v>63989</v>
      </c>
      <c r="N158" s="458">
        <v>20474635.739999998</v>
      </c>
      <c r="O158" s="458">
        <v>72276</v>
      </c>
      <c r="P158" s="458">
        <v>22570</v>
      </c>
      <c r="Q158" s="458">
        <v>11609685.58</v>
      </c>
      <c r="R158" s="458">
        <v>15600</v>
      </c>
      <c r="S158" s="458">
        <v>502430.13</v>
      </c>
      <c r="T158" s="458">
        <v>44950</v>
      </c>
      <c r="U158" s="458">
        <v>15700</v>
      </c>
      <c r="V158" s="458">
        <v>804460.72</v>
      </c>
      <c r="W158" s="458">
        <v>36287.5</v>
      </c>
      <c r="X158" s="458">
        <v>52613</v>
      </c>
      <c r="Y158" s="458">
        <v>23780.05</v>
      </c>
      <c r="Z158" s="458">
        <v>4969169.83</v>
      </c>
      <c r="AA158" s="458">
        <v>595614.96</v>
      </c>
      <c r="AB158" s="458">
        <v>261202.5</v>
      </c>
      <c r="AC158" s="458">
        <v>10916235.609999999</v>
      </c>
      <c r="AD158" s="458">
        <v>106607</v>
      </c>
      <c r="AE158" s="458">
        <v>130704.16</v>
      </c>
      <c r="AF158" s="458">
        <v>88532</v>
      </c>
      <c r="AG158" s="458">
        <v>264096</v>
      </c>
      <c r="AH158" s="458">
        <v>407464.25</v>
      </c>
      <c r="AI158" s="458">
        <v>3991426.47</v>
      </c>
      <c r="AJ158" s="458">
        <v>1077847</v>
      </c>
      <c r="AK158" s="458">
        <v>120138</v>
      </c>
      <c r="AL158" s="458">
        <v>60400.52</v>
      </c>
      <c r="AM158" s="458">
        <v>22975.26</v>
      </c>
      <c r="AN158" s="458">
        <v>495937.54</v>
      </c>
      <c r="AO158" s="458">
        <v>533243.76</v>
      </c>
      <c r="AP158" s="458">
        <v>265669.2</v>
      </c>
      <c r="AQ158" s="458">
        <v>134018</v>
      </c>
      <c r="AR158" s="458">
        <v>6900</v>
      </c>
      <c r="AS158" s="458">
        <v>81570</v>
      </c>
      <c r="AT158" s="458">
        <v>23964</v>
      </c>
      <c r="AU158" s="458">
        <v>579734.76</v>
      </c>
      <c r="AV158" s="458">
        <v>507013.82</v>
      </c>
      <c r="AW158" s="458">
        <v>10000</v>
      </c>
      <c r="AX158" s="458">
        <v>47468.78</v>
      </c>
      <c r="AY158" s="458">
        <v>11338.2</v>
      </c>
      <c r="AZ158" s="458">
        <v>5060</v>
      </c>
      <c r="BA158" s="458">
        <v>11100</v>
      </c>
      <c r="BB158" s="458">
        <v>30140895.32</v>
      </c>
      <c r="BC158" s="458">
        <v>237270.16</v>
      </c>
      <c r="BD158" s="458">
        <v>148878</v>
      </c>
      <c r="BE158" s="458">
        <v>760779.86</v>
      </c>
      <c r="BF158" s="458">
        <v>927965</v>
      </c>
      <c r="BG158" s="458">
        <v>4067562.4</v>
      </c>
      <c r="BH158" s="458">
        <v>538145.32999999996</v>
      </c>
      <c r="BI158" s="458">
        <v>478504.54</v>
      </c>
      <c r="BJ158" s="458">
        <v>293682.58</v>
      </c>
      <c r="BK158" s="458">
        <v>33485.5</v>
      </c>
      <c r="BL158" s="458">
        <v>21946</v>
      </c>
      <c r="BM158" s="458">
        <v>27819649.550000001</v>
      </c>
      <c r="BN158" s="458">
        <v>0</v>
      </c>
      <c r="BO158" s="458">
        <v>1000</v>
      </c>
      <c r="BP158" s="458">
        <v>854184.29</v>
      </c>
      <c r="BQ158" s="458">
        <v>10600</v>
      </c>
      <c r="BR158" s="458">
        <v>16200</v>
      </c>
      <c r="BS158" s="458">
        <v>62743</v>
      </c>
      <c r="BT158" s="458">
        <v>3784519.44</v>
      </c>
      <c r="BU158" s="458">
        <v>188279.74</v>
      </c>
      <c r="BV158" s="458">
        <v>37133</v>
      </c>
      <c r="BW158" s="458">
        <v>402244.13</v>
      </c>
      <c r="BX158" s="458">
        <v>1120</v>
      </c>
      <c r="BY158" s="458">
        <v>51600</v>
      </c>
      <c r="BZ158" s="458">
        <v>34598.199999999997</v>
      </c>
      <c r="CA158" s="458">
        <v>25338</v>
      </c>
      <c r="CB158" s="458">
        <v>324032</v>
      </c>
      <c r="CC158" s="336">
        <f t="shared" si="21"/>
        <v>139988086.81</v>
      </c>
    </row>
    <row r="159" spans="1:81" s="354" customFormat="1" ht="25.5" customHeight="1">
      <c r="A159" s="353" t="s">
        <v>477</v>
      </c>
      <c r="B159" s="330" t="s">
        <v>24</v>
      </c>
      <c r="C159" s="331" t="s">
        <v>25</v>
      </c>
      <c r="D159" s="332">
        <v>45110</v>
      </c>
      <c r="E159" s="331" t="s">
        <v>25</v>
      </c>
      <c r="F159" s="333" t="s">
        <v>785</v>
      </c>
      <c r="G159" s="334" t="s">
        <v>786</v>
      </c>
      <c r="H159" s="453">
        <v>0</v>
      </c>
      <c r="I159" s="458">
        <v>0</v>
      </c>
      <c r="J159" s="458">
        <v>0</v>
      </c>
      <c r="K159" s="458">
        <v>19550</v>
      </c>
      <c r="L159" s="458">
        <v>0</v>
      </c>
      <c r="M159" s="458">
        <v>0</v>
      </c>
      <c r="N159" s="458">
        <v>0</v>
      </c>
      <c r="O159" s="458">
        <v>33136</v>
      </c>
      <c r="P159" s="458">
        <v>0</v>
      </c>
      <c r="Q159" s="458">
        <v>72030</v>
      </c>
      <c r="R159" s="458">
        <v>21930</v>
      </c>
      <c r="S159" s="458">
        <v>39420</v>
      </c>
      <c r="T159" s="458">
        <v>3350</v>
      </c>
      <c r="U159" s="458">
        <v>30480</v>
      </c>
      <c r="V159" s="458">
        <v>300</v>
      </c>
      <c r="W159" s="458">
        <v>6810</v>
      </c>
      <c r="X159" s="458">
        <v>0</v>
      </c>
      <c r="Y159" s="458">
        <v>0</v>
      </c>
      <c r="Z159" s="458">
        <v>77740</v>
      </c>
      <c r="AA159" s="458">
        <v>111760</v>
      </c>
      <c r="AB159" s="458">
        <v>18570</v>
      </c>
      <c r="AC159" s="458">
        <v>75601</v>
      </c>
      <c r="AD159" s="458">
        <v>34230</v>
      </c>
      <c r="AE159" s="458">
        <v>0</v>
      </c>
      <c r="AF159" s="458">
        <v>54020</v>
      </c>
      <c r="AG159" s="458">
        <v>26810</v>
      </c>
      <c r="AH159" s="458">
        <v>0</v>
      </c>
      <c r="AI159" s="458">
        <v>54390</v>
      </c>
      <c r="AJ159" s="458">
        <v>42236</v>
      </c>
      <c r="AK159" s="458">
        <v>0</v>
      </c>
      <c r="AL159" s="458">
        <v>19860</v>
      </c>
      <c r="AM159" s="458">
        <v>2970</v>
      </c>
      <c r="AN159" s="458">
        <v>4200</v>
      </c>
      <c r="AO159" s="458">
        <v>0</v>
      </c>
      <c r="AP159" s="458">
        <v>17560</v>
      </c>
      <c r="AQ159" s="458">
        <v>15210</v>
      </c>
      <c r="AR159" s="458">
        <v>36870</v>
      </c>
      <c r="AS159" s="458">
        <v>17220</v>
      </c>
      <c r="AT159" s="458">
        <v>42865</v>
      </c>
      <c r="AU159" s="458">
        <v>107730</v>
      </c>
      <c r="AV159" s="458">
        <v>41070</v>
      </c>
      <c r="AW159" s="458">
        <v>62940</v>
      </c>
      <c r="AX159" s="458">
        <v>44476</v>
      </c>
      <c r="AY159" s="458">
        <v>0</v>
      </c>
      <c r="AZ159" s="458">
        <v>9120</v>
      </c>
      <c r="BA159" s="458">
        <v>23745</v>
      </c>
      <c r="BB159" s="458">
        <v>0</v>
      </c>
      <c r="BC159" s="458">
        <v>0</v>
      </c>
      <c r="BD159" s="458">
        <v>0</v>
      </c>
      <c r="BE159" s="458">
        <v>0</v>
      </c>
      <c r="BF159" s="458">
        <v>0</v>
      </c>
      <c r="BG159" s="458">
        <v>758591</v>
      </c>
      <c r="BH159" s="458">
        <v>0</v>
      </c>
      <c r="BI159" s="458">
        <v>0</v>
      </c>
      <c r="BJ159" s="458">
        <v>15968</v>
      </c>
      <c r="BK159" s="458">
        <v>3000</v>
      </c>
      <c r="BL159" s="458">
        <v>0</v>
      </c>
      <c r="BM159" s="458">
        <v>0</v>
      </c>
      <c r="BN159" s="458">
        <v>0</v>
      </c>
      <c r="BO159" s="458">
        <v>0</v>
      </c>
      <c r="BP159" s="458">
        <v>3600</v>
      </c>
      <c r="BQ159" s="458">
        <v>0</v>
      </c>
      <c r="BR159" s="458">
        <v>0</v>
      </c>
      <c r="BS159" s="458">
        <v>0</v>
      </c>
      <c r="BT159" s="458">
        <v>24550</v>
      </c>
      <c r="BU159" s="458">
        <v>15890</v>
      </c>
      <c r="BV159" s="458">
        <v>7500</v>
      </c>
      <c r="BW159" s="458">
        <v>10140</v>
      </c>
      <c r="BX159" s="458">
        <v>0</v>
      </c>
      <c r="BY159" s="458">
        <v>70500</v>
      </c>
      <c r="BZ159" s="458">
        <v>9930</v>
      </c>
      <c r="CA159" s="458">
        <v>2970</v>
      </c>
      <c r="CB159" s="458">
        <v>0</v>
      </c>
      <c r="CC159" s="336">
        <f t="shared" si="21"/>
        <v>2090838</v>
      </c>
    </row>
    <row r="160" spans="1:81" s="354" customFormat="1" ht="25.5" customHeight="1">
      <c r="A160" s="353" t="s">
        <v>477</v>
      </c>
      <c r="B160" s="330" t="s">
        <v>24</v>
      </c>
      <c r="C160" s="331" t="s">
        <v>25</v>
      </c>
      <c r="D160" s="332">
        <v>45110</v>
      </c>
      <c r="E160" s="331" t="s">
        <v>25</v>
      </c>
      <c r="F160" s="333" t="s">
        <v>787</v>
      </c>
      <c r="G160" s="334" t="s">
        <v>788</v>
      </c>
      <c r="H160" s="453">
        <v>0</v>
      </c>
      <c r="I160" s="453">
        <v>0</v>
      </c>
      <c r="J160" s="453">
        <v>508010</v>
      </c>
      <c r="K160" s="453">
        <v>0</v>
      </c>
      <c r="L160" s="453">
        <v>0</v>
      </c>
      <c r="M160" s="453">
        <v>0</v>
      </c>
      <c r="N160" s="453">
        <v>0</v>
      </c>
      <c r="O160" s="453">
        <v>0</v>
      </c>
      <c r="P160" s="453">
        <v>0</v>
      </c>
      <c r="Q160" s="453">
        <v>0</v>
      </c>
      <c r="R160" s="453">
        <v>0</v>
      </c>
      <c r="S160" s="453">
        <v>0</v>
      </c>
      <c r="T160" s="453">
        <v>0</v>
      </c>
      <c r="U160" s="453">
        <v>0</v>
      </c>
      <c r="V160" s="453">
        <v>0</v>
      </c>
      <c r="W160" s="453">
        <v>0</v>
      </c>
      <c r="X160" s="453">
        <v>0</v>
      </c>
      <c r="Y160" s="453">
        <v>0</v>
      </c>
      <c r="Z160" s="453">
        <v>0</v>
      </c>
      <c r="AA160" s="453">
        <v>0</v>
      </c>
      <c r="AB160" s="453">
        <v>0</v>
      </c>
      <c r="AC160" s="453">
        <v>0</v>
      </c>
      <c r="AD160" s="453">
        <v>0</v>
      </c>
      <c r="AE160" s="453">
        <v>0</v>
      </c>
      <c r="AF160" s="453">
        <v>0</v>
      </c>
      <c r="AG160" s="453">
        <v>0</v>
      </c>
      <c r="AH160" s="453">
        <v>0</v>
      </c>
      <c r="AI160" s="453">
        <v>0</v>
      </c>
      <c r="AJ160" s="453">
        <v>0</v>
      </c>
      <c r="AK160" s="453">
        <v>0</v>
      </c>
      <c r="AL160" s="453">
        <v>0</v>
      </c>
      <c r="AM160" s="453">
        <v>0</v>
      </c>
      <c r="AN160" s="453">
        <v>0</v>
      </c>
      <c r="AO160" s="453">
        <v>0</v>
      </c>
      <c r="AP160" s="453">
        <v>0</v>
      </c>
      <c r="AQ160" s="453">
        <v>0</v>
      </c>
      <c r="AR160" s="453">
        <v>0</v>
      </c>
      <c r="AS160" s="453">
        <v>0</v>
      </c>
      <c r="AT160" s="453">
        <v>0</v>
      </c>
      <c r="AU160" s="453">
        <v>0</v>
      </c>
      <c r="AV160" s="453">
        <v>0</v>
      </c>
      <c r="AW160" s="453">
        <v>0</v>
      </c>
      <c r="AX160" s="453">
        <v>0</v>
      </c>
      <c r="AY160" s="453">
        <v>0</v>
      </c>
      <c r="AZ160" s="453">
        <v>0</v>
      </c>
      <c r="BA160" s="453">
        <v>0</v>
      </c>
      <c r="BB160" s="453">
        <v>0</v>
      </c>
      <c r="BC160" s="453">
        <v>0</v>
      </c>
      <c r="BD160" s="453">
        <v>0</v>
      </c>
      <c r="BE160" s="453">
        <v>0</v>
      </c>
      <c r="BF160" s="453">
        <v>0</v>
      </c>
      <c r="BG160" s="453">
        <v>0</v>
      </c>
      <c r="BH160" s="453">
        <v>0</v>
      </c>
      <c r="BI160" s="453">
        <v>0</v>
      </c>
      <c r="BJ160" s="453">
        <v>0</v>
      </c>
      <c r="BK160" s="453">
        <v>0</v>
      </c>
      <c r="BL160" s="453">
        <v>0</v>
      </c>
      <c r="BM160" s="453">
        <v>0</v>
      </c>
      <c r="BN160" s="453">
        <v>0</v>
      </c>
      <c r="BO160" s="453">
        <v>0</v>
      </c>
      <c r="BP160" s="453">
        <v>0</v>
      </c>
      <c r="BQ160" s="453">
        <v>0</v>
      </c>
      <c r="BR160" s="453">
        <v>0</v>
      </c>
      <c r="BS160" s="453">
        <v>0</v>
      </c>
      <c r="BT160" s="453">
        <v>0</v>
      </c>
      <c r="BU160" s="453">
        <v>0</v>
      </c>
      <c r="BV160" s="453">
        <v>0</v>
      </c>
      <c r="BW160" s="453">
        <v>0</v>
      </c>
      <c r="BX160" s="453">
        <v>0</v>
      </c>
      <c r="BY160" s="453">
        <v>0</v>
      </c>
      <c r="BZ160" s="453">
        <v>0</v>
      </c>
      <c r="CA160" s="453">
        <v>0</v>
      </c>
      <c r="CB160" s="453">
        <v>0</v>
      </c>
      <c r="CC160" s="336">
        <f t="shared" si="21"/>
        <v>508010</v>
      </c>
    </row>
    <row r="161" spans="1:81" s="354" customFormat="1" ht="25.5" customHeight="1">
      <c r="A161" s="353" t="s">
        <v>477</v>
      </c>
      <c r="B161" s="330" t="s">
        <v>24</v>
      </c>
      <c r="C161" s="331" t="s">
        <v>25</v>
      </c>
      <c r="D161" s="332">
        <v>45110</v>
      </c>
      <c r="E161" s="331" t="s">
        <v>25</v>
      </c>
      <c r="F161" s="333" t="s">
        <v>789</v>
      </c>
      <c r="G161" s="334" t="s">
        <v>790</v>
      </c>
      <c r="H161" s="453">
        <v>0</v>
      </c>
      <c r="I161" s="458">
        <v>583175</v>
      </c>
      <c r="J161" s="458">
        <v>0</v>
      </c>
      <c r="K161" s="458">
        <v>0</v>
      </c>
      <c r="L161" s="458">
        <v>0</v>
      </c>
      <c r="M161" s="458">
        <v>0</v>
      </c>
      <c r="N161" s="458">
        <v>0</v>
      </c>
      <c r="O161" s="458">
        <v>0</v>
      </c>
      <c r="P161" s="458">
        <v>0</v>
      </c>
      <c r="Q161" s="458">
        <v>0</v>
      </c>
      <c r="R161" s="458">
        <v>0</v>
      </c>
      <c r="S161" s="458">
        <v>0</v>
      </c>
      <c r="T161" s="458">
        <v>0</v>
      </c>
      <c r="U161" s="458">
        <v>0</v>
      </c>
      <c r="V161" s="458">
        <v>0</v>
      </c>
      <c r="W161" s="458">
        <v>0</v>
      </c>
      <c r="X161" s="458">
        <v>0</v>
      </c>
      <c r="Y161" s="458">
        <v>0</v>
      </c>
      <c r="Z161" s="458">
        <v>0</v>
      </c>
      <c r="AA161" s="458">
        <v>0</v>
      </c>
      <c r="AB161" s="458">
        <v>0</v>
      </c>
      <c r="AC161" s="458">
        <v>0</v>
      </c>
      <c r="AD161" s="458">
        <v>0</v>
      </c>
      <c r="AE161" s="458">
        <v>0</v>
      </c>
      <c r="AF161" s="458">
        <v>0</v>
      </c>
      <c r="AG161" s="458">
        <v>0</v>
      </c>
      <c r="AH161" s="458">
        <v>0</v>
      </c>
      <c r="AI161" s="458">
        <v>0</v>
      </c>
      <c r="AJ161" s="458">
        <v>0</v>
      </c>
      <c r="AK161" s="458">
        <v>0</v>
      </c>
      <c r="AL161" s="458">
        <v>0</v>
      </c>
      <c r="AM161" s="458">
        <v>0</v>
      </c>
      <c r="AN161" s="458">
        <v>0</v>
      </c>
      <c r="AO161" s="458">
        <v>0</v>
      </c>
      <c r="AP161" s="458">
        <v>0</v>
      </c>
      <c r="AQ161" s="458">
        <v>0</v>
      </c>
      <c r="AR161" s="458">
        <v>0</v>
      </c>
      <c r="AS161" s="458">
        <v>0</v>
      </c>
      <c r="AT161" s="458">
        <v>0</v>
      </c>
      <c r="AU161" s="458">
        <v>0</v>
      </c>
      <c r="AV161" s="458">
        <v>0</v>
      </c>
      <c r="AW161" s="458">
        <v>0</v>
      </c>
      <c r="AX161" s="458">
        <v>0</v>
      </c>
      <c r="AY161" s="458">
        <v>0</v>
      </c>
      <c r="AZ161" s="458">
        <v>0</v>
      </c>
      <c r="BA161" s="458">
        <v>0</v>
      </c>
      <c r="BB161" s="458">
        <v>0</v>
      </c>
      <c r="BC161" s="458">
        <v>0</v>
      </c>
      <c r="BD161" s="458">
        <v>0</v>
      </c>
      <c r="BE161" s="458">
        <v>0</v>
      </c>
      <c r="BF161" s="458">
        <v>0</v>
      </c>
      <c r="BG161" s="458">
        <v>0</v>
      </c>
      <c r="BH161" s="458">
        <v>405500</v>
      </c>
      <c r="BI161" s="458">
        <v>0</v>
      </c>
      <c r="BJ161" s="458">
        <v>0</v>
      </c>
      <c r="BK161" s="458">
        <v>0</v>
      </c>
      <c r="BL161" s="458">
        <v>0</v>
      </c>
      <c r="BM161" s="458">
        <v>0</v>
      </c>
      <c r="BN161" s="458">
        <v>0</v>
      </c>
      <c r="BO161" s="458">
        <v>0</v>
      </c>
      <c r="BP161" s="458">
        <v>0</v>
      </c>
      <c r="BQ161" s="458">
        <v>0</v>
      </c>
      <c r="BR161" s="458">
        <v>0</v>
      </c>
      <c r="BS161" s="458">
        <v>0</v>
      </c>
      <c r="BT161" s="458">
        <v>0</v>
      </c>
      <c r="BU161" s="458">
        <v>0</v>
      </c>
      <c r="BV161" s="458">
        <v>0</v>
      </c>
      <c r="BW161" s="458">
        <v>0</v>
      </c>
      <c r="BX161" s="458">
        <v>0</v>
      </c>
      <c r="BY161" s="458">
        <v>0</v>
      </c>
      <c r="BZ161" s="458">
        <v>0</v>
      </c>
      <c r="CA161" s="458">
        <v>0</v>
      </c>
      <c r="CB161" s="458">
        <v>0</v>
      </c>
      <c r="CC161" s="336">
        <f t="shared" si="21"/>
        <v>988675</v>
      </c>
    </row>
    <row r="162" spans="1:81" s="354" customFormat="1" ht="25.5" customHeight="1">
      <c r="A162" s="353" t="s">
        <v>477</v>
      </c>
      <c r="B162" s="330" t="s">
        <v>24</v>
      </c>
      <c r="C162" s="331" t="s">
        <v>25</v>
      </c>
      <c r="D162" s="332">
        <v>45110</v>
      </c>
      <c r="E162" s="331" t="s">
        <v>25</v>
      </c>
      <c r="F162" s="333" t="s">
        <v>791</v>
      </c>
      <c r="G162" s="334" t="s">
        <v>792</v>
      </c>
      <c r="H162" s="453">
        <v>0</v>
      </c>
      <c r="I162" s="453">
        <v>0</v>
      </c>
      <c r="J162" s="453">
        <v>3970000</v>
      </c>
      <c r="K162" s="453">
        <v>0</v>
      </c>
      <c r="L162" s="453">
        <v>0</v>
      </c>
      <c r="M162" s="453">
        <v>0</v>
      </c>
      <c r="N162" s="453">
        <v>0</v>
      </c>
      <c r="O162" s="453">
        <v>29017895</v>
      </c>
      <c r="P162" s="453">
        <v>0</v>
      </c>
      <c r="Q162" s="453">
        <v>10360000</v>
      </c>
      <c r="R162" s="453">
        <v>0</v>
      </c>
      <c r="S162" s="453">
        <v>1302480</v>
      </c>
      <c r="T162" s="453">
        <v>22741083</v>
      </c>
      <c r="U162" s="453">
        <v>0</v>
      </c>
      <c r="V162" s="453">
        <v>0</v>
      </c>
      <c r="W162" s="453">
        <v>0</v>
      </c>
      <c r="X162" s="453">
        <v>0</v>
      </c>
      <c r="Y162" s="453">
        <v>2374000</v>
      </c>
      <c r="Z162" s="453">
        <v>0</v>
      </c>
      <c r="AA162" s="453">
        <v>0</v>
      </c>
      <c r="AB162" s="453">
        <v>5916000</v>
      </c>
      <c r="AC162" s="453">
        <v>0</v>
      </c>
      <c r="AD162" s="453">
        <v>0</v>
      </c>
      <c r="AE162" s="453">
        <v>0</v>
      </c>
      <c r="AF162" s="453">
        <v>0</v>
      </c>
      <c r="AG162" s="453">
        <v>0</v>
      </c>
      <c r="AH162" s="453">
        <v>0</v>
      </c>
      <c r="AI162" s="453">
        <v>0</v>
      </c>
      <c r="AJ162" s="453">
        <v>275725</v>
      </c>
      <c r="AK162" s="453">
        <v>23500</v>
      </c>
      <c r="AL162" s="453">
        <v>116890</v>
      </c>
      <c r="AM162" s="453">
        <v>391000</v>
      </c>
      <c r="AN162" s="453">
        <v>2812670</v>
      </c>
      <c r="AO162" s="453">
        <v>223500</v>
      </c>
      <c r="AP162" s="453">
        <v>169835</v>
      </c>
      <c r="AQ162" s="453">
        <v>11000</v>
      </c>
      <c r="AR162" s="453">
        <v>0</v>
      </c>
      <c r="AS162" s="453">
        <v>182335</v>
      </c>
      <c r="AT162" s="453">
        <v>170500</v>
      </c>
      <c r="AU162" s="453">
        <v>0</v>
      </c>
      <c r="AV162" s="453">
        <v>0</v>
      </c>
      <c r="AW162" s="453">
        <v>0</v>
      </c>
      <c r="AX162" s="453">
        <v>28000</v>
      </c>
      <c r="AY162" s="453">
        <v>449900</v>
      </c>
      <c r="AZ162" s="453">
        <v>0</v>
      </c>
      <c r="BA162" s="453">
        <v>28000</v>
      </c>
      <c r="BB162" s="453">
        <v>0</v>
      </c>
      <c r="BC162" s="453">
        <v>1445500</v>
      </c>
      <c r="BD162" s="453">
        <v>160000</v>
      </c>
      <c r="BE162" s="453">
        <v>0</v>
      </c>
      <c r="BF162" s="453">
        <v>0</v>
      </c>
      <c r="BG162" s="453">
        <v>0</v>
      </c>
      <c r="BH162" s="453">
        <v>3311270</v>
      </c>
      <c r="BI162" s="453">
        <v>0</v>
      </c>
      <c r="BJ162" s="453">
        <v>2567000</v>
      </c>
      <c r="BK162" s="453">
        <v>484750</v>
      </c>
      <c r="BL162" s="453">
        <v>0</v>
      </c>
      <c r="BM162" s="453">
        <v>1995550</v>
      </c>
      <c r="BN162" s="453">
        <v>0</v>
      </c>
      <c r="BO162" s="453">
        <v>0</v>
      </c>
      <c r="BP162" s="453">
        <v>597900</v>
      </c>
      <c r="BQ162" s="453">
        <v>0</v>
      </c>
      <c r="BR162" s="453">
        <v>659400</v>
      </c>
      <c r="BS162" s="453">
        <v>0</v>
      </c>
      <c r="BT162" s="453">
        <v>0</v>
      </c>
      <c r="BU162" s="453">
        <v>0</v>
      </c>
      <c r="BV162" s="453">
        <v>0</v>
      </c>
      <c r="BW162" s="453">
        <v>1567000</v>
      </c>
      <c r="BX162" s="453">
        <v>0</v>
      </c>
      <c r="BY162" s="453">
        <v>79553909.400000006</v>
      </c>
      <c r="BZ162" s="453">
        <v>1</v>
      </c>
      <c r="CA162" s="453">
        <v>6995858.2300000004</v>
      </c>
      <c r="CB162" s="453">
        <v>15720225.01</v>
      </c>
      <c r="CC162" s="336">
        <f t="shared" si="21"/>
        <v>195622676.63999999</v>
      </c>
    </row>
    <row r="163" spans="1:81" s="354" customFormat="1" ht="25.5" customHeight="1">
      <c r="A163" s="353" t="s">
        <v>477</v>
      </c>
      <c r="B163" s="330" t="s">
        <v>24</v>
      </c>
      <c r="C163" s="331" t="s">
        <v>25</v>
      </c>
      <c r="D163" s="332">
        <v>45110</v>
      </c>
      <c r="E163" s="331" t="s">
        <v>25</v>
      </c>
      <c r="F163" s="333" t="s">
        <v>793</v>
      </c>
      <c r="G163" s="334" t="s">
        <v>794</v>
      </c>
      <c r="H163" s="453">
        <v>25771727.609999999</v>
      </c>
      <c r="I163" s="458">
        <v>3416600</v>
      </c>
      <c r="J163" s="458">
        <v>88149</v>
      </c>
      <c r="K163" s="458">
        <v>0</v>
      </c>
      <c r="L163" s="458">
        <v>64260</v>
      </c>
      <c r="M163" s="458">
        <v>0</v>
      </c>
      <c r="N163" s="458">
        <v>0</v>
      </c>
      <c r="O163" s="458">
        <v>0</v>
      </c>
      <c r="P163" s="458">
        <v>0</v>
      </c>
      <c r="Q163" s="458">
        <v>0</v>
      </c>
      <c r="R163" s="458">
        <v>0</v>
      </c>
      <c r="S163" s="458">
        <v>0</v>
      </c>
      <c r="T163" s="458">
        <v>0</v>
      </c>
      <c r="U163" s="458">
        <v>0</v>
      </c>
      <c r="V163" s="458">
        <v>0</v>
      </c>
      <c r="W163" s="458">
        <v>0</v>
      </c>
      <c r="X163" s="458">
        <v>0</v>
      </c>
      <c r="Y163" s="458">
        <v>0</v>
      </c>
      <c r="Z163" s="458">
        <v>161630</v>
      </c>
      <c r="AA163" s="458">
        <v>0</v>
      </c>
      <c r="AB163" s="458">
        <v>0</v>
      </c>
      <c r="AC163" s="458">
        <v>0</v>
      </c>
      <c r="AD163" s="458">
        <v>0</v>
      </c>
      <c r="AE163" s="458">
        <v>0</v>
      </c>
      <c r="AF163" s="458">
        <v>0</v>
      </c>
      <c r="AG163" s="458">
        <v>0</v>
      </c>
      <c r="AH163" s="458">
        <v>0</v>
      </c>
      <c r="AI163" s="458">
        <v>338693.46</v>
      </c>
      <c r="AJ163" s="458">
        <v>0</v>
      </c>
      <c r="AK163" s="458">
        <v>0</v>
      </c>
      <c r="AL163" s="458">
        <v>0</v>
      </c>
      <c r="AM163" s="458">
        <v>0</v>
      </c>
      <c r="AN163" s="458">
        <v>0</v>
      </c>
      <c r="AO163" s="458">
        <v>0</v>
      </c>
      <c r="AP163" s="458">
        <v>0</v>
      </c>
      <c r="AQ163" s="458">
        <v>0</v>
      </c>
      <c r="AR163" s="458">
        <v>0</v>
      </c>
      <c r="AS163" s="458">
        <v>0</v>
      </c>
      <c r="AT163" s="458">
        <v>0</v>
      </c>
      <c r="AU163" s="458">
        <v>0</v>
      </c>
      <c r="AV163" s="458">
        <v>5000</v>
      </c>
      <c r="AW163" s="458">
        <v>0</v>
      </c>
      <c r="AX163" s="458">
        <v>0</v>
      </c>
      <c r="AY163" s="458">
        <v>0</v>
      </c>
      <c r="AZ163" s="458">
        <v>0</v>
      </c>
      <c r="BA163" s="458">
        <v>0</v>
      </c>
      <c r="BB163" s="458">
        <v>0</v>
      </c>
      <c r="BC163" s="458">
        <v>0</v>
      </c>
      <c r="BD163" s="458">
        <v>0</v>
      </c>
      <c r="BE163" s="458">
        <v>0</v>
      </c>
      <c r="BF163" s="458">
        <v>0</v>
      </c>
      <c r="BG163" s="458">
        <v>0</v>
      </c>
      <c r="BH163" s="458">
        <v>0</v>
      </c>
      <c r="BI163" s="458">
        <v>0</v>
      </c>
      <c r="BJ163" s="458">
        <v>0</v>
      </c>
      <c r="BK163" s="458">
        <v>0</v>
      </c>
      <c r="BL163" s="458">
        <v>0</v>
      </c>
      <c r="BM163" s="458">
        <v>0</v>
      </c>
      <c r="BN163" s="458">
        <v>0</v>
      </c>
      <c r="BO163" s="458">
        <v>58613</v>
      </c>
      <c r="BP163" s="458">
        <v>0</v>
      </c>
      <c r="BQ163" s="458">
        <v>25355</v>
      </c>
      <c r="BR163" s="458">
        <v>26525</v>
      </c>
      <c r="BS163" s="458">
        <v>412618</v>
      </c>
      <c r="BT163" s="458">
        <v>143967.24</v>
      </c>
      <c r="BU163" s="458">
        <v>40000</v>
      </c>
      <c r="BV163" s="458">
        <v>0</v>
      </c>
      <c r="BW163" s="458">
        <v>0</v>
      </c>
      <c r="BX163" s="458">
        <v>0</v>
      </c>
      <c r="BY163" s="458">
        <v>0</v>
      </c>
      <c r="BZ163" s="458">
        <v>0</v>
      </c>
      <c r="CA163" s="458">
        <v>0</v>
      </c>
      <c r="CB163" s="458">
        <v>0</v>
      </c>
      <c r="CC163" s="336">
        <f t="shared" si="21"/>
        <v>30553138.309999999</v>
      </c>
    </row>
    <row r="164" spans="1:81" s="354" customFormat="1" ht="25.5" customHeight="1">
      <c r="A164" s="353" t="s">
        <v>477</v>
      </c>
      <c r="B164" s="330" t="s">
        <v>24</v>
      </c>
      <c r="C164" s="331" t="s">
        <v>25</v>
      </c>
      <c r="D164" s="332">
        <v>45110</v>
      </c>
      <c r="E164" s="331" t="s">
        <v>25</v>
      </c>
      <c r="F164" s="333" t="s">
        <v>795</v>
      </c>
      <c r="G164" s="334" t="s">
        <v>796</v>
      </c>
      <c r="H164" s="453">
        <v>0</v>
      </c>
      <c r="I164" s="458">
        <v>4960994.38</v>
      </c>
      <c r="J164" s="458">
        <v>16257257.84</v>
      </c>
      <c r="K164" s="458">
        <v>4978300</v>
      </c>
      <c r="L164" s="458">
        <v>4626616</v>
      </c>
      <c r="M164" s="458">
        <v>2245086.48</v>
      </c>
      <c r="N164" s="458">
        <v>0</v>
      </c>
      <c r="O164" s="458">
        <v>18716273.059999999</v>
      </c>
      <c r="P164" s="458">
        <v>2519776</v>
      </c>
      <c r="Q164" s="458">
        <v>1212060.8</v>
      </c>
      <c r="R164" s="458">
        <v>4713581</v>
      </c>
      <c r="S164" s="458">
        <v>4482422.95</v>
      </c>
      <c r="T164" s="458">
        <v>13034893.5</v>
      </c>
      <c r="U164" s="458">
        <v>19849916.920000002</v>
      </c>
      <c r="V164" s="458">
        <v>2053737</v>
      </c>
      <c r="W164" s="458">
        <v>3387448.92</v>
      </c>
      <c r="X164" s="458">
        <v>0</v>
      </c>
      <c r="Y164" s="458">
        <v>3485536</v>
      </c>
      <c r="Z164" s="458">
        <v>150000</v>
      </c>
      <c r="AA164" s="458">
        <v>0</v>
      </c>
      <c r="AB164" s="458">
        <v>2874710</v>
      </c>
      <c r="AC164" s="458">
        <v>0</v>
      </c>
      <c r="AD164" s="458">
        <v>1311607</v>
      </c>
      <c r="AE164" s="458">
        <v>0</v>
      </c>
      <c r="AF164" s="458">
        <v>322878.59000000003</v>
      </c>
      <c r="AG164" s="458">
        <v>760714</v>
      </c>
      <c r="AH164" s="458">
        <v>0</v>
      </c>
      <c r="AI164" s="458">
        <v>403000</v>
      </c>
      <c r="AJ164" s="458">
        <v>4045727.13</v>
      </c>
      <c r="AK164" s="458">
        <v>1260742.75</v>
      </c>
      <c r="AL164" s="458">
        <v>2022404.75</v>
      </c>
      <c r="AM164" s="458">
        <v>2493548.3199999998</v>
      </c>
      <c r="AN164" s="458">
        <v>2592028.25</v>
      </c>
      <c r="AO164" s="458">
        <v>788333.17</v>
      </c>
      <c r="AP164" s="458">
        <v>2664798.25</v>
      </c>
      <c r="AQ164" s="458">
        <v>3978251.25</v>
      </c>
      <c r="AR164" s="458">
        <v>3087030.25</v>
      </c>
      <c r="AS164" s="458">
        <v>3601873.75</v>
      </c>
      <c r="AT164" s="458">
        <v>2165065.75</v>
      </c>
      <c r="AU164" s="458">
        <v>419363.86</v>
      </c>
      <c r="AV164" s="458">
        <v>20625</v>
      </c>
      <c r="AW164" s="458">
        <v>2029559.26</v>
      </c>
      <c r="AX164" s="458">
        <v>2053511.35</v>
      </c>
      <c r="AY164" s="458">
        <v>1933548</v>
      </c>
      <c r="AZ164" s="458">
        <v>1043034</v>
      </c>
      <c r="BA164" s="458">
        <v>2419383.0499999998</v>
      </c>
      <c r="BB164" s="458">
        <v>0</v>
      </c>
      <c r="BC164" s="458">
        <v>2115743.27</v>
      </c>
      <c r="BD164" s="458">
        <v>3932650</v>
      </c>
      <c r="BE164" s="458">
        <v>0</v>
      </c>
      <c r="BF164" s="458">
        <v>15975</v>
      </c>
      <c r="BG164" s="458">
        <v>0</v>
      </c>
      <c r="BH164" s="458">
        <v>5355299.92</v>
      </c>
      <c r="BI164" s="458">
        <v>19350</v>
      </c>
      <c r="BJ164" s="458">
        <v>3822882.2</v>
      </c>
      <c r="BK164" s="458">
        <v>2215302</v>
      </c>
      <c r="BL164" s="458">
        <v>1071826</v>
      </c>
      <c r="BM164" s="458">
        <v>0</v>
      </c>
      <c r="BN164" s="458">
        <v>2645095.2200000002</v>
      </c>
      <c r="BO164" s="458">
        <v>4238189.1900000004</v>
      </c>
      <c r="BP164" s="458">
        <v>3446644</v>
      </c>
      <c r="BQ164" s="458">
        <v>2966206.35</v>
      </c>
      <c r="BR164" s="458">
        <v>3913860</v>
      </c>
      <c r="BS164" s="458">
        <v>2806040</v>
      </c>
      <c r="BT164" s="458">
        <v>0</v>
      </c>
      <c r="BU164" s="458">
        <v>2266989</v>
      </c>
      <c r="BV164" s="458">
        <v>2719855.4</v>
      </c>
      <c r="BW164" s="458">
        <v>2775525</v>
      </c>
      <c r="BX164" s="458">
        <v>4668440.05</v>
      </c>
      <c r="BY164" s="458">
        <v>0</v>
      </c>
      <c r="BZ164" s="458">
        <v>3206231</v>
      </c>
      <c r="CA164" s="458">
        <v>2018552.65</v>
      </c>
      <c r="CB164" s="458">
        <v>1855395</v>
      </c>
      <c r="CC164" s="336">
        <f t="shared" si="21"/>
        <v>209041689.83000001</v>
      </c>
    </row>
    <row r="165" spans="1:81" s="354" customFormat="1" ht="25.5" customHeight="1">
      <c r="A165" s="353" t="s">
        <v>477</v>
      </c>
      <c r="B165" s="330" t="s">
        <v>24</v>
      </c>
      <c r="C165" s="331" t="s">
        <v>25</v>
      </c>
      <c r="D165" s="332">
        <v>45110</v>
      </c>
      <c r="E165" s="331" t="s">
        <v>25</v>
      </c>
      <c r="F165" s="333" t="s">
        <v>797</v>
      </c>
      <c r="G165" s="334" t="s">
        <v>798</v>
      </c>
      <c r="H165" s="453">
        <v>0</v>
      </c>
      <c r="I165" s="453">
        <v>0</v>
      </c>
      <c r="J165" s="453">
        <v>33018606.690000001</v>
      </c>
      <c r="K165" s="453">
        <v>0</v>
      </c>
      <c r="L165" s="453">
        <v>0</v>
      </c>
      <c r="M165" s="453">
        <v>0</v>
      </c>
      <c r="N165" s="453">
        <v>0</v>
      </c>
      <c r="O165" s="453">
        <v>0</v>
      </c>
      <c r="P165" s="453">
        <v>0</v>
      </c>
      <c r="Q165" s="453">
        <v>0</v>
      </c>
      <c r="R165" s="453">
        <v>0</v>
      </c>
      <c r="S165" s="453">
        <v>0</v>
      </c>
      <c r="T165" s="453">
        <v>0</v>
      </c>
      <c r="U165" s="453">
        <v>60000</v>
      </c>
      <c r="V165" s="453">
        <v>0</v>
      </c>
      <c r="W165" s="453">
        <v>0</v>
      </c>
      <c r="X165" s="453">
        <v>0</v>
      </c>
      <c r="Y165" s="453">
        <v>0</v>
      </c>
      <c r="Z165" s="453">
        <v>0</v>
      </c>
      <c r="AA165" s="453">
        <v>0</v>
      </c>
      <c r="AB165" s="453">
        <v>0</v>
      </c>
      <c r="AC165" s="453">
        <v>0</v>
      </c>
      <c r="AD165" s="453">
        <v>0</v>
      </c>
      <c r="AE165" s="453">
        <v>0</v>
      </c>
      <c r="AF165" s="453">
        <v>0</v>
      </c>
      <c r="AG165" s="453">
        <v>0</v>
      </c>
      <c r="AH165" s="453">
        <v>0</v>
      </c>
      <c r="AI165" s="453">
        <v>0</v>
      </c>
      <c r="AJ165" s="453">
        <v>0</v>
      </c>
      <c r="AK165" s="453">
        <v>0</v>
      </c>
      <c r="AL165" s="453">
        <v>0</v>
      </c>
      <c r="AM165" s="453">
        <v>0</v>
      </c>
      <c r="AN165" s="453">
        <v>0</v>
      </c>
      <c r="AO165" s="453">
        <v>0</v>
      </c>
      <c r="AP165" s="453">
        <v>0</v>
      </c>
      <c r="AQ165" s="453">
        <v>0</v>
      </c>
      <c r="AR165" s="453">
        <v>0</v>
      </c>
      <c r="AS165" s="453">
        <v>0</v>
      </c>
      <c r="AT165" s="453">
        <v>0</v>
      </c>
      <c r="AU165" s="453">
        <v>0</v>
      </c>
      <c r="AV165" s="453">
        <v>0</v>
      </c>
      <c r="AW165" s="453">
        <v>0</v>
      </c>
      <c r="AX165" s="453">
        <v>0</v>
      </c>
      <c r="AY165" s="453">
        <v>0</v>
      </c>
      <c r="AZ165" s="453">
        <v>0</v>
      </c>
      <c r="BA165" s="453">
        <v>0</v>
      </c>
      <c r="BB165" s="453">
        <v>0</v>
      </c>
      <c r="BC165" s="453">
        <v>0</v>
      </c>
      <c r="BD165" s="453">
        <v>0</v>
      </c>
      <c r="BE165" s="453">
        <v>0</v>
      </c>
      <c r="BF165" s="453">
        <v>0</v>
      </c>
      <c r="BG165" s="453">
        <v>0</v>
      </c>
      <c r="BH165" s="453">
        <v>0</v>
      </c>
      <c r="BI165" s="453">
        <v>0</v>
      </c>
      <c r="BJ165" s="453">
        <v>0</v>
      </c>
      <c r="BK165" s="453">
        <v>0</v>
      </c>
      <c r="BL165" s="453">
        <v>0</v>
      </c>
      <c r="BM165" s="453">
        <v>2054642.8</v>
      </c>
      <c r="BN165" s="453">
        <v>0</v>
      </c>
      <c r="BO165" s="453">
        <v>0</v>
      </c>
      <c r="BP165" s="453">
        <v>0</v>
      </c>
      <c r="BQ165" s="453">
        <v>0</v>
      </c>
      <c r="BR165" s="453">
        <v>0</v>
      </c>
      <c r="BS165" s="453">
        <v>0</v>
      </c>
      <c r="BT165" s="453">
        <v>0</v>
      </c>
      <c r="BU165" s="453">
        <v>0</v>
      </c>
      <c r="BV165" s="453">
        <v>0</v>
      </c>
      <c r="BW165" s="453">
        <v>0</v>
      </c>
      <c r="BX165" s="453">
        <v>0</v>
      </c>
      <c r="BY165" s="453">
        <v>0</v>
      </c>
      <c r="BZ165" s="453">
        <v>0</v>
      </c>
      <c r="CA165" s="453">
        <v>0</v>
      </c>
      <c r="CB165" s="453">
        <v>0</v>
      </c>
      <c r="CC165" s="336">
        <f t="shared" si="21"/>
        <v>35133249.490000002</v>
      </c>
    </row>
    <row r="166" spans="1:81" s="354" customFormat="1" ht="25.5" customHeight="1">
      <c r="A166" s="353" t="s">
        <v>477</v>
      </c>
      <c r="B166" s="330" t="s">
        <v>24</v>
      </c>
      <c r="C166" s="331" t="s">
        <v>25</v>
      </c>
      <c r="D166" s="332">
        <v>45110</v>
      </c>
      <c r="E166" s="331" t="s">
        <v>25</v>
      </c>
      <c r="F166" s="333" t="s">
        <v>799</v>
      </c>
      <c r="G166" s="334" t="s">
        <v>800</v>
      </c>
      <c r="H166" s="453">
        <v>0</v>
      </c>
      <c r="I166" s="453">
        <v>0</v>
      </c>
      <c r="J166" s="453">
        <v>0</v>
      </c>
      <c r="K166" s="453">
        <v>0</v>
      </c>
      <c r="L166" s="453">
        <v>0</v>
      </c>
      <c r="M166" s="453">
        <v>0</v>
      </c>
      <c r="N166" s="453">
        <v>0</v>
      </c>
      <c r="O166" s="453">
        <v>0</v>
      </c>
      <c r="P166" s="453">
        <v>0</v>
      </c>
      <c r="Q166" s="453">
        <v>0</v>
      </c>
      <c r="R166" s="453">
        <v>0</v>
      </c>
      <c r="S166" s="453">
        <v>0</v>
      </c>
      <c r="T166" s="453">
        <v>0</v>
      </c>
      <c r="U166" s="453">
        <v>0</v>
      </c>
      <c r="V166" s="453">
        <v>0</v>
      </c>
      <c r="W166" s="453">
        <v>0</v>
      </c>
      <c r="X166" s="453">
        <v>0</v>
      </c>
      <c r="Y166" s="453">
        <v>0</v>
      </c>
      <c r="Z166" s="453">
        <v>0</v>
      </c>
      <c r="AA166" s="453">
        <v>0</v>
      </c>
      <c r="AB166" s="453">
        <v>0</v>
      </c>
      <c r="AC166" s="453">
        <v>0</v>
      </c>
      <c r="AD166" s="453">
        <v>0</v>
      </c>
      <c r="AE166" s="453">
        <v>0</v>
      </c>
      <c r="AF166" s="453">
        <v>0</v>
      </c>
      <c r="AG166" s="453">
        <v>0</v>
      </c>
      <c r="AH166" s="453">
        <v>0</v>
      </c>
      <c r="AI166" s="453">
        <v>0</v>
      </c>
      <c r="AJ166" s="453">
        <v>0</v>
      </c>
      <c r="AK166" s="453">
        <v>0</v>
      </c>
      <c r="AL166" s="453">
        <v>0</v>
      </c>
      <c r="AM166" s="453">
        <v>0</v>
      </c>
      <c r="AN166" s="453">
        <v>0</v>
      </c>
      <c r="AO166" s="453">
        <v>0</v>
      </c>
      <c r="AP166" s="453">
        <v>0</v>
      </c>
      <c r="AQ166" s="453">
        <v>0</v>
      </c>
      <c r="AR166" s="453">
        <v>0</v>
      </c>
      <c r="AS166" s="453">
        <v>0</v>
      </c>
      <c r="AT166" s="453">
        <v>0</v>
      </c>
      <c r="AU166" s="453">
        <v>0</v>
      </c>
      <c r="AV166" s="453">
        <v>0</v>
      </c>
      <c r="AW166" s="453">
        <v>0</v>
      </c>
      <c r="AX166" s="453">
        <v>0</v>
      </c>
      <c r="AY166" s="453">
        <v>0</v>
      </c>
      <c r="AZ166" s="453">
        <v>0</v>
      </c>
      <c r="BA166" s="453">
        <v>0</v>
      </c>
      <c r="BB166" s="453">
        <v>0</v>
      </c>
      <c r="BC166" s="453">
        <v>0</v>
      </c>
      <c r="BD166" s="453">
        <v>1141401.01</v>
      </c>
      <c r="BE166" s="453">
        <v>243600</v>
      </c>
      <c r="BF166" s="453">
        <v>0</v>
      </c>
      <c r="BG166" s="453">
        <v>0</v>
      </c>
      <c r="BH166" s="453">
        <v>1018151</v>
      </c>
      <c r="BI166" s="453">
        <v>0</v>
      </c>
      <c r="BJ166" s="453">
        <v>0</v>
      </c>
      <c r="BK166" s="453">
        <v>0</v>
      </c>
      <c r="BL166" s="453">
        <v>-33850</v>
      </c>
      <c r="BM166" s="453">
        <v>0</v>
      </c>
      <c r="BN166" s="453">
        <v>0</v>
      </c>
      <c r="BO166" s="453">
        <v>49625</v>
      </c>
      <c r="BP166" s="453">
        <v>0</v>
      </c>
      <c r="BQ166" s="453">
        <v>0</v>
      </c>
      <c r="BR166" s="453">
        <v>0</v>
      </c>
      <c r="BS166" s="453">
        <v>53062.5</v>
      </c>
      <c r="BT166" s="453">
        <v>0</v>
      </c>
      <c r="BU166" s="453">
        <v>0</v>
      </c>
      <c r="BV166" s="453">
        <v>0</v>
      </c>
      <c r="BW166" s="453">
        <v>0</v>
      </c>
      <c r="BX166" s="453">
        <v>0</v>
      </c>
      <c r="BY166" s="453">
        <v>0</v>
      </c>
      <c r="BZ166" s="453">
        <v>0</v>
      </c>
      <c r="CA166" s="453">
        <v>0</v>
      </c>
      <c r="CB166" s="453">
        <v>0</v>
      </c>
      <c r="CC166" s="336">
        <f t="shared" si="21"/>
        <v>2471989.5099999998</v>
      </c>
    </row>
    <row r="167" spans="1:81" s="354" customFormat="1" ht="25.5" customHeight="1">
      <c r="A167" s="353" t="s">
        <v>477</v>
      </c>
      <c r="B167" s="330" t="s">
        <v>24</v>
      </c>
      <c r="C167" s="331" t="s">
        <v>25</v>
      </c>
      <c r="D167" s="332">
        <v>45110</v>
      </c>
      <c r="E167" s="331" t="s">
        <v>25</v>
      </c>
      <c r="F167" s="333" t="s">
        <v>801</v>
      </c>
      <c r="G167" s="334" t="s">
        <v>802</v>
      </c>
      <c r="H167" s="453">
        <v>0</v>
      </c>
      <c r="I167" s="458">
        <v>8993399.8000000007</v>
      </c>
      <c r="J167" s="458">
        <v>341692</v>
      </c>
      <c r="K167" s="458">
        <v>4970554</v>
      </c>
      <c r="L167" s="458">
        <v>2023683</v>
      </c>
      <c r="M167" s="458">
        <v>3360037.5</v>
      </c>
      <c r="N167" s="458">
        <v>15906119</v>
      </c>
      <c r="O167" s="458">
        <v>2654007</v>
      </c>
      <c r="P167" s="458">
        <v>3917654</v>
      </c>
      <c r="Q167" s="458">
        <v>12400920</v>
      </c>
      <c r="R167" s="458">
        <v>381950</v>
      </c>
      <c r="S167" s="458">
        <v>4531895</v>
      </c>
      <c r="T167" s="458">
        <v>3886922.9</v>
      </c>
      <c r="U167" s="458">
        <v>975775</v>
      </c>
      <c r="V167" s="458">
        <v>739289</v>
      </c>
      <c r="W167" s="458">
        <v>6496015.5</v>
      </c>
      <c r="X167" s="458">
        <v>0</v>
      </c>
      <c r="Y167" s="458">
        <v>752919</v>
      </c>
      <c r="Z167" s="458">
        <v>0</v>
      </c>
      <c r="AA167" s="458">
        <v>0</v>
      </c>
      <c r="AB167" s="458">
        <v>721162</v>
      </c>
      <c r="AC167" s="458">
        <v>0</v>
      </c>
      <c r="AD167" s="458">
        <v>347522.5</v>
      </c>
      <c r="AE167" s="458">
        <v>0</v>
      </c>
      <c r="AF167" s="458">
        <v>0</v>
      </c>
      <c r="AG167" s="458">
        <v>0</v>
      </c>
      <c r="AH167" s="458">
        <v>0</v>
      </c>
      <c r="AI167" s="458">
        <v>12100062.5</v>
      </c>
      <c r="AJ167" s="458">
        <v>859226.5</v>
      </c>
      <c r="AK167" s="458">
        <v>341768.25</v>
      </c>
      <c r="AL167" s="458">
        <v>786460.25</v>
      </c>
      <c r="AM167" s="458">
        <v>152294</v>
      </c>
      <c r="AN167" s="458">
        <v>482868.25</v>
      </c>
      <c r="AO167" s="458">
        <v>789750</v>
      </c>
      <c r="AP167" s="458">
        <v>387574</v>
      </c>
      <c r="AQ167" s="458">
        <v>2238974.5</v>
      </c>
      <c r="AR167" s="458">
        <v>172814.75</v>
      </c>
      <c r="AS167" s="458">
        <v>560299.5</v>
      </c>
      <c r="AT167" s="458">
        <v>72165.5</v>
      </c>
      <c r="AU167" s="458">
        <v>4295838.75</v>
      </c>
      <c r="AV167" s="458">
        <v>3012406.92</v>
      </c>
      <c r="AW167" s="458">
        <v>940104.5</v>
      </c>
      <c r="AX167" s="458">
        <v>508201.5</v>
      </c>
      <c r="AY167" s="458">
        <v>837102.5</v>
      </c>
      <c r="AZ167" s="458">
        <v>277797.5</v>
      </c>
      <c r="BA167" s="458">
        <v>226556.5</v>
      </c>
      <c r="BB167" s="458">
        <v>0</v>
      </c>
      <c r="BC167" s="458">
        <v>557658</v>
      </c>
      <c r="BD167" s="458">
        <v>1651867.5</v>
      </c>
      <c r="BE167" s="458">
        <v>0</v>
      </c>
      <c r="BF167" s="458">
        <v>0</v>
      </c>
      <c r="BG167" s="458">
        <v>4302129.45</v>
      </c>
      <c r="BH167" s="458">
        <v>3470670</v>
      </c>
      <c r="BI167" s="458">
        <v>11921059.93</v>
      </c>
      <c r="BJ167" s="458">
        <v>489772</v>
      </c>
      <c r="BK167" s="458">
        <v>669723</v>
      </c>
      <c r="BL167" s="458">
        <v>173843.5</v>
      </c>
      <c r="BM167" s="458">
        <v>16288320.77</v>
      </c>
      <c r="BN167" s="458">
        <v>0</v>
      </c>
      <c r="BO167" s="458">
        <v>1362709.75</v>
      </c>
      <c r="BP167" s="458">
        <v>224122.75</v>
      </c>
      <c r="BQ167" s="458">
        <v>273852</v>
      </c>
      <c r="BR167" s="458">
        <v>4910691.5</v>
      </c>
      <c r="BS167" s="458">
        <v>546893</v>
      </c>
      <c r="BT167" s="458">
        <v>0</v>
      </c>
      <c r="BU167" s="458">
        <v>968492.5</v>
      </c>
      <c r="BV167" s="458">
        <v>649996</v>
      </c>
      <c r="BW167" s="458">
        <v>1059035.75</v>
      </c>
      <c r="BX167" s="458">
        <v>1600360.56</v>
      </c>
      <c r="BY167" s="458">
        <v>3370375</v>
      </c>
      <c r="BZ167" s="458">
        <v>464025</v>
      </c>
      <c r="CA167" s="458">
        <v>41841</v>
      </c>
      <c r="CB167" s="458">
        <v>434648</v>
      </c>
      <c r="CC167" s="336">
        <f t="shared" si="21"/>
        <v>157875870.33000001</v>
      </c>
    </row>
    <row r="168" spans="1:81" s="354" customFormat="1" ht="25.5" customHeight="1">
      <c r="A168" s="353" t="s">
        <v>477</v>
      </c>
      <c r="B168" s="330" t="s">
        <v>24</v>
      </c>
      <c r="C168" s="331" t="s">
        <v>25</v>
      </c>
      <c r="D168" s="332">
        <v>45110</v>
      </c>
      <c r="E168" s="331" t="s">
        <v>25</v>
      </c>
      <c r="F168" s="333" t="s">
        <v>803</v>
      </c>
      <c r="G168" s="334" t="s">
        <v>804</v>
      </c>
      <c r="H168" s="453">
        <v>0</v>
      </c>
      <c r="I168" s="458">
        <v>0</v>
      </c>
      <c r="J168" s="458">
        <v>0</v>
      </c>
      <c r="K168" s="458">
        <v>525789</v>
      </c>
      <c r="L168" s="458">
        <v>357110</v>
      </c>
      <c r="M168" s="458">
        <v>593542</v>
      </c>
      <c r="N168" s="458">
        <v>2763110</v>
      </c>
      <c r="O168" s="458">
        <v>0</v>
      </c>
      <c r="P168" s="458">
        <v>218940</v>
      </c>
      <c r="Q168" s="458">
        <v>1021080</v>
      </c>
      <c r="R168" s="458">
        <v>179100</v>
      </c>
      <c r="S168" s="458">
        <v>354180</v>
      </c>
      <c r="T168" s="458">
        <v>458560</v>
      </c>
      <c r="U168" s="458">
        <v>933360</v>
      </c>
      <c r="V168" s="458">
        <v>118972</v>
      </c>
      <c r="W168" s="458">
        <v>426640</v>
      </c>
      <c r="X168" s="458">
        <v>0</v>
      </c>
      <c r="Y168" s="458">
        <v>203250</v>
      </c>
      <c r="Z168" s="458">
        <v>2683815</v>
      </c>
      <c r="AA168" s="458">
        <v>710647</v>
      </c>
      <c r="AB168" s="458">
        <v>458630</v>
      </c>
      <c r="AC168" s="458">
        <v>867470</v>
      </c>
      <c r="AD168" s="458">
        <v>314160</v>
      </c>
      <c r="AE168" s="458">
        <v>0</v>
      </c>
      <c r="AF168" s="458">
        <v>460310</v>
      </c>
      <c r="AG168" s="458">
        <v>322764</v>
      </c>
      <c r="AH168" s="458">
        <v>0</v>
      </c>
      <c r="AI168" s="458">
        <v>1646160</v>
      </c>
      <c r="AJ168" s="458">
        <v>573668</v>
      </c>
      <c r="AK168" s="458">
        <v>221640</v>
      </c>
      <c r="AL168" s="458">
        <v>185381</v>
      </c>
      <c r="AM168" s="458">
        <v>205269</v>
      </c>
      <c r="AN168" s="458">
        <v>250190</v>
      </c>
      <c r="AO168" s="458">
        <v>290110</v>
      </c>
      <c r="AP168" s="458">
        <v>279340</v>
      </c>
      <c r="AQ168" s="458">
        <v>398107</v>
      </c>
      <c r="AR168" s="458">
        <v>236880</v>
      </c>
      <c r="AS168" s="458">
        <v>436156.75</v>
      </c>
      <c r="AT168" s="458">
        <v>401110</v>
      </c>
      <c r="AU168" s="458">
        <v>943650</v>
      </c>
      <c r="AV168" s="458">
        <v>149220</v>
      </c>
      <c r="AW168" s="458">
        <v>211620</v>
      </c>
      <c r="AX168" s="458">
        <v>598185</v>
      </c>
      <c r="AY168" s="458">
        <v>0</v>
      </c>
      <c r="AZ168" s="458">
        <v>134406</v>
      </c>
      <c r="BA168" s="458">
        <v>153948</v>
      </c>
      <c r="BB168" s="458">
        <v>0</v>
      </c>
      <c r="BC168" s="458">
        <v>288840</v>
      </c>
      <c r="BD168" s="458">
        <v>0</v>
      </c>
      <c r="BE168" s="458">
        <v>0</v>
      </c>
      <c r="BF168" s="458">
        <v>338290</v>
      </c>
      <c r="BG168" s="458">
        <v>0</v>
      </c>
      <c r="BH168" s="458">
        <v>429976</v>
      </c>
      <c r="BI168" s="458">
        <v>413383</v>
      </c>
      <c r="BJ168" s="458">
        <v>264330</v>
      </c>
      <c r="BK168" s="458">
        <v>156944.5</v>
      </c>
      <c r="BL168" s="458">
        <v>83820</v>
      </c>
      <c r="BM168" s="458">
        <v>0</v>
      </c>
      <c r="BN168" s="458">
        <v>676920</v>
      </c>
      <c r="BO168" s="458">
        <v>321112</v>
      </c>
      <c r="BP168" s="458">
        <v>303444</v>
      </c>
      <c r="BQ168" s="458">
        <v>0</v>
      </c>
      <c r="BR168" s="458">
        <v>340670</v>
      </c>
      <c r="BS168" s="458">
        <v>0</v>
      </c>
      <c r="BT168" s="458">
        <v>884900</v>
      </c>
      <c r="BU168" s="458">
        <v>185760</v>
      </c>
      <c r="BV168" s="458">
        <v>216770</v>
      </c>
      <c r="BW168" s="458">
        <v>362150.5</v>
      </c>
      <c r="BX168" s="458">
        <v>300870</v>
      </c>
      <c r="BY168" s="458">
        <v>447270</v>
      </c>
      <c r="BZ168" s="458">
        <v>319833</v>
      </c>
      <c r="CA168" s="458">
        <v>210654</v>
      </c>
      <c r="CB168" s="458">
        <v>229737.5</v>
      </c>
      <c r="CC168" s="336">
        <f t="shared" si="21"/>
        <v>28062144.25</v>
      </c>
    </row>
    <row r="169" spans="1:81" s="348" customFormat="1" ht="25.5" customHeight="1">
      <c r="A169" s="346"/>
      <c r="B169" s="532" t="s">
        <v>805</v>
      </c>
      <c r="C169" s="533"/>
      <c r="D169" s="533"/>
      <c r="E169" s="533"/>
      <c r="F169" s="533"/>
      <c r="G169" s="534"/>
      <c r="H169" s="347">
        <f>SUM(H126:H168)</f>
        <v>123395477.94</v>
      </c>
      <c r="I169" s="347">
        <f t="shared" ref="I169:BT169" si="22">SUM(I126:I168)</f>
        <v>30405429.899999999</v>
      </c>
      <c r="J169" s="347">
        <f t="shared" si="22"/>
        <v>110600494.27</v>
      </c>
      <c r="K169" s="347">
        <f t="shared" si="22"/>
        <v>17275890.43</v>
      </c>
      <c r="L169" s="347">
        <f t="shared" si="22"/>
        <v>12497936.26</v>
      </c>
      <c r="M169" s="347">
        <f t="shared" si="22"/>
        <v>10179892.6</v>
      </c>
      <c r="N169" s="347">
        <f t="shared" si="22"/>
        <v>374513279.47999996</v>
      </c>
      <c r="O169" s="347">
        <f t="shared" si="22"/>
        <v>66557280.870000005</v>
      </c>
      <c r="P169" s="347">
        <f t="shared" si="22"/>
        <v>9397128.5800000001</v>
      </c>
      <c r="Q169" s="347">
        <f t="shared" si="22"/>
        <v>188918026.24000001</v>
      </c>
      <c r="R169" s="347">
        <f t="shared" si="22"/>
        <v>7416749.6099999994</v>
      </c>
      <c r="S169" s="347">
        <f t="shared" si="22"/>
        <v>31603362.530000001</v>
      </c>
      <c r="T169" s="347">
        <f t="shared" si="22"/>
        <v>69819414.270000011</v>
      </c>
      <c r="U169" s="347">
        <f t="shared" si="22"/>
        <v>57626643.910000011</v>
      </c>
      <c r="V169" s="347">
        <f t="shared" si="22"/>
        <v>4463011.8899999997</v>
      </c>
      <c r="W169" s="347">
        <f t="shared" si="22"/>
        <v>13259220.939999999</v>
      </c>
      <c r="X169" s="347">
        <f t="shared" si="22"/>
        <v>9535867.1600000001</v>
      </c>
      <c r="Y169" s="347">
        <f t="shared" si="22"/>
        <v>8746001.0700000003</v>
      </c>
      <c r="Z169" s="347">
        <f t="shared" si="22"/>
        <v>195435553.10000005</v>
      </c>
      <c r="AA169" s="347">
        <f t="shared" si="22"/>
        <v>52185878.420000002</v>
      </c>
      <c r="AB169" s="347">
        <f t="shared" si="22"/>
        <v>19684129.609999999</v>
      </c>
      <c r="AC169" s="347">
        <f t="shared" si="22"/>
        <v>44059737.649999999</v>
      </c>
      <c r="AD169" s="347">
        <f t="shared" si="22"/>
        <v>17330952.410000004</v>
      </c>
      <c r="AE169" s="347">
        <f t="shared" si="22"/>
        <v>4129969.02</v>
      </c>
      <c r="AF169" s="347">
        <f t="shared" si="22"/>
        <v>8879750.4199999999</v>
      </c>
      <c r="AG169" s="347">
        <f t="shared" si="22"/>
        <v>2700469.77</v>
      </c>
      <c r="AH169" s="347">
        <f t="shared" si="22"/>
        <v>899551.78</v>
      </c>
      <c r="AI169" s="347">
        <f t="shared" si="22"/>
        <v>462124477.77000004</v>
      </c>
      <c r="AJ169" s="347">
        <f t="shared" si="22"/>
        <v>12422785.620000001</v>
      </c>
      <c r="AK169" s="347">
        <f t="shared" si="22"/>
        <v>4755002.51</v>
      </c>
      <c r="AL169" s="347">
        <f t="shared" si="22"/>
        <v>7010610.9400000004</v>
      </c>
      <c r="AM169" s="347">
        <f t="shared" si="22"/>
        <v>5410236.7299999995</v>
      </c>
      <c r="AN169" s="347">
        <f t="shared" si="22"/>
        <v>10730525.960000001</v>
      </c>
      <c r="AO169" s="347">
        <f t="shared" si="22"/>
        <v>8932380.6600000001</v>
      </c>
      <c r="AP169" s="347">
        <f t="shared" si="22"/>
        <v>8651723.7300000004</v>
      </c>
      <c r="AQ169" s="347">
        <f t="shared" si="22"/>
        <v>22039385.259999998</v>
      </c>
      <c r="AR169" s="347">
        <f t="shared" si="22"/>
        <v>6040812.0499999998</v>
      </c>
      <c r="AS169" s="347">
        <f t="shared" si="22"/>
        <v>8978041.9700000007</v>
      </c>
      <c r="AT169" s="347">
        <f t="shared" si="22"/>
        <v>4669498.5</v>
      </c>
      <c r="AU169" s="347">
        <f t="shared" si="22"/>
        <v>64459684.439999998</v>
      </c>
      <c r="AV169" s="347">
        <f t="shared" si="22"/>
        <v>5221755.68</v>
      </c>
      <c r="AW169" s="347">
        <f t="shared" si="22"/>
        <v>5131291.68</v>
      </c>
      <c r="AX169" s="347">
        <f t="shared" si="22"/>
        <v>5660791.4699999997</v>
      </c>
      <c r="AY169" s="347">
        <f t="shared" si="22"/>
        <v>5210633.1099999994</v>
      </c>
      <c r="AZ169" s="347">
        <f t="shared" si="22"/>
        <v>2677148.61</v>
      </c>
      <c r="BA169" s="347">
        <f t="shared" si="22"/>
        <v>3887061.61</v>
      </c>
      <c r="BB169" s="347">
        <f t="shared" si="22"/>
        <v>134170586.30000001</v>
      </c>
      <c r="BC169" s="347">
        <f t="shared" si="22"/>
        <v>7270880.4900000002</v>
      </c>
      <c r="BD169" s="347">
        <f t="shared" si="22"/>
        <v>12424322.6</v>
      </c>
      <c r="BE169" s="347">
        <f t="shared" si="22"/>
        <v>13691280.869999999</v>
      </c>
      <c r="BF169" s="347">
        <f t="shared" si="22"/>
        <v>11114580.389999999</v>
      </c>
      <c r="BG169" s="347">
        <f t="shared" si="22"/>
        <v>11695898.41</v>
      </c>
      <c r="BH169" s="347">
        <f t="shared" si="22"/>
        <v>33482901.259899996</v>
      </c>
      <c r="BI169" s="347">
        <f t="shared" si="22"/>
        <v>27141250.829999998</v>
      </c>
      <c r="BJ169" s="347">
        <f t="shared" si="22"/>
        <v>14635675.789999999</v>
      </c>
      <c r="BK169" s="347">
        <f t="shared" si="22"/>
        <v>4677921</v>
      </c>
      <c r="BL169" s="347">
        <f t="shared" si="22"/>
        <v>7599740.1000000006</v>
      </c>
      <c r="BM169" s="347">
        <f t="shared" si="22"/>
        <v>306927962.88</v>
      </c>
      <c r="BN169" s="347">
        <f t="shared" si="22"/>
        <v>30167685.43</v>
      </c>
      <c r="BO169" s="347">
        <f t="shared" si="22"/>
        <v>8827471.8500000015</v>
      </c>
      <c r="BP169" s="347">
        <f t="shared" si="22"/>
        <v>5780117.5300000003</v>
      </c>
      <c r="BQ169" s="347">
        <f t="shared" si="22"/>
        <v>6997973.4199999999</v>
      </c>
      <c r="BR169" s="347">
        <f t="shared" si="22"/>
        <v>14872485.25</v>
      </c>
      <c r="BS169" s="347">
        <f t="shared" si="22"/>
        <v>5208654.9399999995</v>
      </c>
      <c r="BT169" s="347">
        <f t="shared" si="22"/>
        <v>63531122.630000003</v>
      </c>
      <c r="BU169" s="347">
        <f t="shared" ref="BU169:CC169" si="23">SUM(BU126:BU168)</f>
        <v>5568125.9500000002</v>
      </c>
      <c r="BV169" s="347">
        <f t="shared" si="23"/>
        <v>5463924.1299999999</v>
      </c>
      <c r="BW169" s="347">
        <f t="shared" si="23"/>
        <v>10319848.140000001</v>
      </c>
      <c r="BX169" s="347">
        <f t="shared" si="23"/>
        <v>12095972.550000001</v>
      </c>
      <c r="BY169" s="347">
        <f t="shared" si="23"/>
        <v>106179059.78</v>
      </c>
      <c r="BZ169" s="347">
        <f t="shared" si="23"/>
        <v>6445384.3900000006</v>
      </c>
      <c r="CA169" s="347">
        <f t="shared" si="23"/>
        <v>11221685.520000001</v>
      </c>
      <c r="CB169" s="347">
        <f t="shared" si="23"/>
        <v>21125419.52</v>
      </c>
      <c r="CC169" s="347">
        <f t="shared" si="23"/>
        <v>3044168880.3799</v>
      </c>
    </row>
    <row r="170" spans="1:81" s="354" customFormat="1" ht="25.5" customHeight="1">
      <c r="A170" s="353" t="s">
        <v>477</v>
      </c>
      <c r="B170" s="330" t="s">
        <v>192</v>
      </c>
      <c r="C170" s="331" t="s">
        <v>193</v>
      </c>
      <c r="D170" s="332"/>
      <c r="E170" s="331"/>
      <c r="F170" s="333" t="s">
        <v>806</v>
      </c>
      <c r="G170" s="334" t="s">
        <v>807</v>
      </c>
      <c r="H170" s="457">
        <v>0</v>
      </c>
      <c r="I170" s="456">
        <v>0</v>
      </c>
      <c r="J170" s="456">
        <v>0</v>
      </c>
      <c r="K170" s="456">
        <v>0</v>
      </c>
      <c r="L170" s="456">
        <v>0</v>
      </c>
      <c r="M170" s="456">
        <v>0</v>
      </c>
      <c r="N170" s="457">
        <v>33337000</v>
      </c>
      <c r="O170" s="457">
        <v>0</v>
      </c>
      <c r="P170" s="456">
        <v>0</v>
      </c>
      <c r="Q170" s="457">
        <v>0</v>
      </c>
      <c r="R170" s="456">
        <v>0</v>
      </c>
      <c r="S170" s="456">
        <v>0</v>
      </c>
      <c r="T170" s="457">
        <v>0</v>
      </c>
      <c r="U170" s="457">
        <v>0</v>
      </c>
      <c r="V170" s="456">
        <v>0</v>
      </c>
      <c r="W170" s="456">
        <v>0</v>
      </c>
      <c r="X170" s="456">
        <v>0</v>
      </c>
      <c r="Y170" s="457">
        <v>0</v>
      </c>
      <c r="Z170" s="457">
        <v>0</v>
      </c>
      <c r="AA170" s="456">
        <v>0</v>
      </c>
      <c r="AB170" s="456">
        <v>0</v>
      </c>
      <c r="AC170" s="456">
        <v>0</v>
      </c>
      <c r="AD170" s="457">
        <v>0</v>
      </c>
      <c r="AE170" s="456">
        <v>0</v>
      </c>
      <c r="AF170" s="456">
        <v>0</v>
      </c>
      <c r="AG170" s="457">
        <v>0</v>
      </c>
      <c r="AH170" s="456">
        <v>0</v>
      </c>
      <c r="AI170" s="457">
        <v>32781000</v>
      </c>
      <c r="AJ170" s="456">
        <v>0</v>
      </c>
      <c r="AK170" s="456">
        <v>0</v>
      </c>
      <c r="AL170" s="456">
        <v>0</v>
      </c>
      <c r="AM170" s="456">
        <v>0</v>
      </c>
      <c r="AN170" s="457">
        <v>0</v>
      </c>
      <c r="AO170" s="456">
        <v>0</v>
      </c>
      <c r="AP170" s="456">
        <v>0</v>
      </c>
      <c r="AQ170" s="456">
        <v>0</v>
      </c>
      <c r="AR170" s="456">
        <v>0</v>
      </c>
      <c r="AS170" s="456">
        <v>0</v>
      </c>
      <c r="AT170" s="457">
        <v>0</v>
      </c>
      <c r="AU170" s="457">
        <v>0</v>
      </c>
      <c r="AV170" s="457">
        <v>0</v>
      </c>
      <c r="AW170" s="457">
        <v>0</v>
      </c>
      <c r="AX170" s="457">
        <v>0</v>
      </c>
      <c r="AY170" s="457">
        <v>0</v>
      </c>
      <c r="AZ170" s="457">
        <v>0</v>
      </c>
      <c r="BA170" s="457">
        <v>0</v>
      </c>
      <c r="BB170" s="457">
        <v>0</v>
      </c>
      <c r="BC170" s="456">
        <v>0</v>
      </c>
      <c r="BD170" s="456">
        <v>0</v>
      </c>
      <c r="BE170" s="456">
        <v>0</v>
      </c>
      <c r="BF170" s="456">
        <v>0</v>
      </c>
      <c r="BG170" s="457">
        <v>0</v>
      </c>
      <c r="BH170" s="456">
        <v>0</v>
      </c>
      <c r="BI170" s="456">
        <v>0</v>
      </c>
      <c r="BJ170" s="456">
        <v>0</v>
      </c>
      <c r="BK170" s="456">
        <v>0</v>
      </c>
      <c r="BL170" s="456">
        <v>0</v>
      </c>
      <c r="BM170" s="457">
        <v>0</v>
      </c>
      <c r="BN170" s="457">
        <v>0</v>
      </c>
      <c r="BO170" s="456">
        <v>0</v>
      </c>
      <c r="BP170" s="456">
        <v>0</v>
      </c>
      <c r="BQ170" s="457">
        <v>0</v>
      </c>
      <c r="BR170" s="457">
        <v>0</v>
      </c>
      <c r="BS170" s="456">
        <v>0</v>
      </c>
      <c r="BT170" s="457">
        <v>0</v>
      </c>
      <c r="BU170" s="457">
        <v>0</v>
      </c>
      <c r="BV170" s="456">
        <v>0</v>
      </c>
      <c r="BW170" s="457">
        <v>0</v>
      </c>
      <c r="BX170" s="456">
        <v>0</v>
      </c>
      <c r="BY170" s="456">
        <v>0</v>
      </c>
      <c r="BZ170" s="457">
        <v>0</v>
      </c>
      <c r="CA170" s="457">
        <v>0</v>
      </c>
      <c r="CB170" s="457">
        <v>0</v>
      </c>
      <c r="CC170" s="336">
        <f t="shared" ref="CC170:CC177" si="24">SUM(H170:CB170)</f>
        <v>66118000</v>
      </c>
    </row>
    <row r="171" spans="1:81" s="354" customFormat="1" ht="25.5" customHeight="1">
      <c r="A171" s="353" t="s">
        <v>477</v>
      </c>
      <c r="B171" s="330" t="s">
        <v>192</v>
      </c>
      <c r="C171" s="331" t="s">
        <v>193</v>
      </c>
      <c r="D171" s="332"/>
      <c r="E171" s="331"/>
      <c r="F171" s="360" t="s">
        <v>808</v>
      </c>
      <c r="G171" s="361" t="s">
        <v>809</v>
      </c>
      <c r="H171" s="335">
        <v>0</v>
      </c>
      <c r="I171" s="335">
        <v>0</v>
      </c>
      <c r="J171" s="335">
        <v>0</v>
      </c>
      <c r="K171" s="335">
        <v>0</v>
      </c>
      <c r="L171" s="335">
        <v>0</v>
      </c>
      <c r="M171" s="335">
        <v>0</v>
      </c>
      <c r="N171" s="335">
        <v>0</v>
      </c>
      <c r="O171" s="335">
        <v>0</v>
      </c>
      <c r="P171" s="335">
        <v>0</v>
      </c>
      <c r="Q171" s="335">
        <v>0</v>
      </c>
      <c r="R171" s="335">
        <v>0</v>
      </c>
      <c r="S171" s="335">
        <v>0</v>
      </c>
      <c r="T171" s="335">
        <v>0</v>
      </c>
      <c r="U171" s="335">
        <v>0</v>
      </c>
      <c r="V171" s="335">
        <v>0</v>
      </c>
      <c r="W171" s="335">
        <v>0</v>
      </c>
      <c r="X171" s="335">
        <v>0</v>
      </c>
      <c r="Y171" s="335">
        <v>0</v>
      </c>
      <c r="Z171" s="335">
        <v>0</v>
      </c>
      <c r="AA171" s="335">
        <v>0</v>
      </c>
      <c r="AB171" s="335">
        <v>0</v>
      </c>
      <c r="AC171" s="335">
        <v>0</v>
      </c>
      <c r="AD171" s="335">
        <v>0</v>
      </c>
      <c r="AE171" s="335">
        <v>0</v>
      </c>
      <c r="AF171" s="335">
        <v>0</v>
      </c>
      <c r="AG171" s="335">
        <v>0</v>
      </c>
      <c r="AH171" s="335">
        <v>0</v>
      </c>
      <c r="AI171" s="335">
        <v>0</v>
      </c>
      <c r="AJ171" s="335">
        <v>0</v>
      </c>
      <c r="AK171" s="335">
        <v>0</v>
      </c>
      <c r="AL171" s="335">
        <v>0</v>
      </c>
      <c r="AM171" s="335">
        <v>0</v>
      </c>
      <c r="AN171" s="335">
        <v>0</v>
      </c>
      <c r="AO171" s="335">
        <v>0</v>
      </c>
      <c r="AP171" s="335">
        <v>0</v>
      </c>
      <c r="AQ171" s="335">
        <v>0</v>
      </c>
      <c r="AR171" s="335">
        <v>0</v>
      </c>
      <c r="AS171" s="335">
        <v>0</v>
      </c>
      <c r="AT171" s="335">
        <v>0</v>
      </c>
      <c r="AU171" s="335">
        <v>0</v>
      </c>
      <c r="AV171" s="335">
        <v>0</v>
      </c>
      <c r="AW171" s="335">
        <v>0</v>
      </c>
      <c r="AX171" s="335">
        <v>0</v>
      </c>
      <c r="AY171" s="335">
        <v>0</v>
      </c>
      <c r="AZ171" s="335">
        <v>0</v>
      </c>
      <c r="BA171" s="335">
        <v>0</v>
      </c>
      <c r="BB171" s="335">
        <v>0</v>
      </c>
      <c r="BC171" s="335">
        <v>0</v>
      </c>
      <c r="BD171" s="335">
        <v>0</v>
      </c>
      <c r="BE171" s="335">
        <v>0</v>
      </c>
      <c r="BF171" s="335">
        <v>0</v>
      </c>
      <c r="BG171" s="335">
        <v>0</v>
      </c>
      <c r="BH171" s="335">
        <v>0</v>
      </c>
      <c r="BI171" s="335">
        <v>0</v>
      </c>
      <c r="BJ171" s="335">
        <v>0</v>
      </c>
      <c r="BK171" s="335">
        <v>0</v>
      </c>
      <c r="BL171" s="335">
        <v>0</v>
      </c>
      <c r="BM171" s="335">
        <v>0</v>
      </c>
      <c r="BN171" s="335">
        <v>0</v>
      </c>
      <c r="BO171" s="335">
        <v>0</v>
      </c>
      <c r="BP171" s="335">
        <v>0</v>
      </c>
      <c r="BQ171" s="335">
        <v>0</v>
      </c>
      <c r="BR171" s="335">
        <v>0</v>
      </c>
      <c r="BS171" s="335">
        <v>0</v>
      </c>
      <c r="BT171" s="335">
        <v>0</v>
      </c>
      <c r="BU171" s="335">
        <v>0</v>
      </c>
      <c r="BV171" s="335">
        <v>0</v>
      </c>
      <c r="BW171" s="335">
        <v>0</v>
      </c>
      <c r="BX171" s="335">
        <v>0</v>
      </c>
      <c r="BY171" s="335">
        <v>0</v>
      </c>
      <c r="BZ171" s="335">
        <v>0</v>
      </c>
      <c r="CA171" s="335">
        <v>0</v>
      </c>
      <c r="CB171" s="335">
        <v>0</v>
      </c>
      <c r="CC171" s="336">
        <f t="shared" si="24"/>
        <v>0</v>
      </c>
    </row>
    <row r="172" spans="1:81" s="354" customFormat="1" ht="25.5" customHeight="1">
      <c r="A172" s="353" t="s">
        <v>477</v>
      </c>
      <c r="B172" s="330" t="s">
        <v>192</v>
      </c>
      <c r="C172" s="331" t="s">
        <v>193</v>
      </c>
      <c r="D172" s="332"/>
      <c r="E172" s="331"/>
      <c r="F172" s="333" t="s">
        <v>810</v>
      </c>
      <c r="G172" s="334" t="s">
        <v>811</v>
      </c>
      <c r="H172" s="453">
        <v>0</v>
      </c>
      <c r="I172" s="453">
        <v>0</v>
      </c>
      <c r="J172" s="453">
        <v>0</v>
      </c>
      <c r="K172" s="453">
        <v>0</v>
      </c>
      <c r="L172" s="453">
        <v>0</v>
      </c>
      <c r="M172" s="453">
        <v>0</v>
      </c>
      <c r="N172" s="453">
        <v>1055608176.79</v>
      </c>
      <c r="O172" s="453">
        <v>0</v>
      </c>
      <c r="P172" s="453">
        <v>0</v>
      </c>
      <c r="Q172" s="453">
        <v>0</v>
      </c>
      <c r="R172" s="453">
        <v>0</v>
      </c>
      <c r="S172" s="453">
        <v>0</v>
      </c>
      <c r="T172" s="453">
        <v>0</v>
      </c>
      <c r="U172" s="453">
        <v>0</v>
      </c>
      <c r="V172" s="453">
        <v>0</v>
      </c>
      <c r="W172" s="453">
        <v>0</v>
      </c>
      <c r="X172" s="453">
        <v>0</v>
      </c>
      <c r="Y172" s="453">
        <v>0</v>
      </c>
      <c r="Z172" s="453">
        <v>0</v>
      </c>
      <c r="AA172" s="453">
        <v>232567.7</v>
      </c>
      <c r="AB172" s="453">
        <v>0</v>
      </c>
      <c r="AC172" s="453">
        <v>7103091.25</v>
      </c>
      <c r="AD172" s="453">
        <v>0</v>
      </c>
      <c r="AE172" s="453">
        <v>0</v>
      </c>
      <c r="AF172" s="453">
        <v>0</v>
      </c>
      <c r="AG172" s="453">
        <v>0</v>
      </c>
      <c r="AH172" s="453">
        <v>0</v>
      </c>
      <c r="AI172" s="453">
        <v>93454947.950000003</v>
      </c>
      <c r="AJ172" s="453">
        <v>0</v>
      </c>
      <c r="AK172" s="453">
        <v>0</v>
      </c>
      <c r="AL172" s="453">
        <v>0</v>
      </c>
      <c r="AM172" s="453">
        <v>0</v>
      </c>
      <c r="AN172" s="453">
        <v>0</v>
      </c>
      <c r="AO172" s="453">
        <v>0</v>
      </c>
      <c r="AP172" s="453">
        <v>0</v>
      </c>
      <c r="AQ172" s="453">
        <v>0</v>
      </c>
      <c r="AR172" s="453">
        <v>0</v>
      </c>
      <c r="AS172" s="453">
        <v>0</v>
      </c>
      <c r="AT172" s="453">
        <v>0</v>
      </c>
      <c r="AU172" s="453">
        <v>83136277.439999998</v>
      </c>
      <c r="AV172" s="453">
        <v>0</v>
      </c>
      <c r="AW172" s="453">
        <v>0</v>
      </c>
      <c r="AX172" s="453">
        <v>0</v>
      </c>
      <c r="AY172" s="453">
        <v>0</v>
      </c>
      <c r="AZ172" s="453">
        <v>0</v>
      </c>
      <c r="BA172" s="453">
        <v>0</v>
      </c>
      <c r="BB172" s="453">
        <v>529690787.89999998</v>
      </c>
      <c r="BC172" s="453">
        <v>0</v>
      </c>
      <c r="BD172" s="453">
        <v>0</v>
      </c>
      <c r="BE172" s="453">
        <v>0</v>
      </c>
      <c r="BF172" s="453">
        <v>0</v>
      </c>
      <c r="BG172" s="453">
        <v>0</v>
      </c>
      <c r="BH172" s="453">
        <v>0</v>
      </c>
      <c r="BI172" s="453">
        <v>0</v>
      </c>
      <c r="BJ172" s="453">
        <v>0</v>
      </c>
      <c r="BK172" s="453">
        <v>0</v>
      </c>
      <c r="BL172" s="453">
        <v>0</v>
      </c>
      <c r="BM172" s="453">
        <v>482279172.08999997</v>
      </c>
      <c r="BN172" s="453">
        <v>0</v>
      </c>
      <c r="BO172" s="453">
        <v>0</v>
      </c>
      <c r="BP172" s="453">
        <v>0</v>
      </c>
      <c r="BQ172" s="453">
        <v>0</v>
      </c>
      <c r="BR172" s="453">
        <v>0</v>
      </c>
      <c r="BS172" s="453">
        <v>0</v>
      </c>
      <c r="BT172" s="453">
        <v>0</v>
      </c>
      <c r="BU172" s="453">
        <v>0</v>
      </c>
      <c r="BV172" s="453">
        <v>0</v>
      </c>
      <c r="BW172" s="453">
        <v>0</v>
      </c>
      <c r="BX172" s="453">
        <v>0</v>
      </c>
      <c r="BY172" s="453">
        <v>0</v>
      </c>
      <c r="BZ172" s="453">
        <v>0</v>
      </c>
      <c r="CA172" s="453">
        <v>0</v>
      </c>
      <c r="CB172" s="453">
        <v>0</v>
      </c>
      <c r="CC172" s="336">
        <f t="shared" si="24"/>
        <v>2251505021.1200004</v>
      </c>
    </row>
    <row r="173" spans="1:81" s="354" customFormat="1" ht="25.5" customHeight="1">
      <c r="A173" s="353" t="s">
        <v>477</v>
      </c>
      <c r="B173" s="330" t="s">
        <v>192</v>
      </c>
      <c r="C173" s="331" t="s">
        <v>193</v>
      </c>
      <c r="D173" s="332"/>
      <c r="E173" s="331"/>
      <c r="F173" s="333" t="s">
        <v>812</v>
      </c>
      <c r="G173" s="334" t="s">
        <v>813</v>
      </c>
      <c r="H173" s="453">
        <v>0</v>
      </c>
      <c r="I173" s="453">
        <v>0</v>
      </c>
      <c r="J173" s="453">
        <v>0</v>
      </c>
      <c r="K173" s="453">
        <v>0</v>
      </c>
      <c r="L173" s="453">
        <v>0</v>
      </c>
      <c r="M173" s="453">
        <v>0</v>
      </c>
      <c r="N173" s="453">
        <v>0</v>
      </c>
      <c r="O173" s="453">
        <v>0</v>
      </c>
      <c r="P173" s="453">
        <v>0</v>
      </c>
      <c r="Q173" s="453">
        <v>0</v>
      </c>
      <c r="R173" s="453">
        <v>0</v>
      </c>
      <c r="S173" s="453">
        <v>0</v>
      </c>
      <c r="T173" s="453">
        <v>0</v>
      </c>
      <c r="U173" s="453">
        <v>0</v>
      </c>
      <c r="V173" s="453">
        <v>0</v>
      </c>
      <c r="W173" s="453">
        <v>0</v>
      </c>
      <c r="X173" s="453">
        <v>0</v>
      </c>
      <c r="Y173" s="453">
        <v>0</v>
      </c>
      <c r="Z173" s="453">
        <v>0</v>
      </c>
      <c r="AA173" s="453">
        <v>312586</v>
      </c>
      <c r="AB173" s="453">
        <v>0</v>
      </c>
      <c r="AC173" s="453">
        <v>1908998.5</v>
      </c>
      <c r="AD173" s="453">
        <v>0</v>
      </c>
      <c r="AE173" s="453">
        <v>0</v>
      </c>
      <c r="AF173" s="453">
        <v>0</v>
      </c>
      <c r="AG173" s="453">
        <v>0</v>
      </c>
      <c r="AH173" s="453">
        <v>0</v>
      </c>
      <c r="AI173" s="453">
        <v>69797371.780000001</v>
      </c>
      <c r="AJ173" s="453">
        <v>0</v>
      </c>
      <c r="AK173" s="453">
        <v>0</v>
      </c>
      <c r="AL173" s="453">
        <v>0</v>
      </c>
      <c r="AM173" s="453">
        <v>0</v>
      </c>
      <c r="AN173" s="453">
        <v>0</v>
      </c>
      <c r="AO173" s="453">
        <v>0</v>
      </c>
      <c r="AP173" s="453">
        <v>0</v>
      </c>
      <c r="AQ173" s="453">
        <v>0</v>
      </c>
      <c r="AR173" s="453">
        <v>0</v>
      </c>
      <c r="AS173" s="453">
        <v>0</v>
      </c>
      <c r="AT173" s="453">
        <v>0</v>
      </c>
      <c r="AU173" s="453">
        <v>0</v>
      </c>
      <c r="AV173" s="453">
        <v>0</v>
      </c>
      <c r="AW173" s="453">
        <v>0</v>
      </c>
      <c r="AX173" s="453">
        <v>0</v>
      </c>
      <c r="AY173" s="453">
        <v>0</v>
      </c>
      <c r="AZ173" s="453">
        <v>0</v>
      </c>
      <c r="BA173" s="453">
        <v>0</v>
      </c>
      <c r="BB173" s="453">
        <v>530850687.26999998</v>
      </c>
      <c r="BC173" s="453">
        <v>0</v>
      </c>
      <c r="BD173" s="453">
        <v>0</v>
      </c>
      <c r="BE173" s="453">
        <v>0</v>
      </c>
      <c r="BF173" s="453">
        <v>0</v>
      </c>
      <c r="BG173" s="453">
        <v>0</v>
      </c>
      <c r="BH173" s="453">
        <v>0</v>
      </c>
      <c r="BI173" s="453">
        <v>0</v>
      </c>
      <c r="BJ173" s="453">
        <v>0</v>
      </c>
      <c r="BK173" s="453">
        <v>0</v>
      </c>
      <c r="BL173" s="453">
        <v>0</v>
      </c>
      <c r="BM173" s="453">
        <v>494990675.80000001</v>
      </c>
      <c r="BN173" s="453">
        <v>0</v>
      </c>
      <c r="BO173" s="453">
        <v>0</v>
      </c>
      <c r="BP173" s="453">
        <v>0</v>
      </c>
      <c r="BQ173" s="453">
        <v>0</v>
      </c>
      <c r="BR173" s="453">
        <v>0</v>
      </c>
      <c r="BS173" s="453">
        <v>0</v>
      </c>
      <c r="BT173" s="453">
        <v>0</v>
      </c>
      <c r="BU173" s="453">
        <v>0</v>
      </c>
      <c r="BV173" s="453">
        <v>0</v>
      </c>
      <c r="BW173" s="453">
        <v>0</v>
      </c>
      <c r="BX173" s="453">
        <v>0</v>
      </c>
      <c r="BY173" s="453">
        <v>0</v>
      </c>
      <c r="BZ173" s="453">
        <v>0</v>
      </c>
      <c r="CA173" s="453">
        <v>0</v>
      </c>
      <c r="CB173" s="453">
        <v>0</v>
      </c>
      <c r="CC173" s="336">
        <f t="shared" si="24"/>
        <v>1097860319.3499999</v>
      </c>
    </row>
    <row r="174" spans="1:81" s="354" customFormat="1" ht="25.5" customHeight="1">
      <c r="A174" s="353" t="s">
        <v>477</v>
      </c>
      <c r="B174" s="330" t="s">
        <v>192</v>
      </c>
      <c r="C174" s="331" t="s">
        <v>193</v>
      </c>
      <c r="D174" s="332"/>
      <c r="E174" s="331"/>
      <c r="F174" s="333" t="s">
        <v>814</v>
      </c>
      <c r="G174" s="334" t="s">
        <v>815</v>
      </c>
      <c r="H174" s="453">
        <v>0</v>
      </c>
      <c r="I174" s="453">
        <v>0</v>
      </c>
      <c r="J174" s="453">
        <v>0</v>
      </c>
      <c r="K174" s="453">
        <v>0</v>
      </c>
      <c r="L174" s="453">
        <v>0</v>
      </c>
      <c r="M174" s="453">
        <v>0</v>
      </c>
      <c r="N174" s="453">
        <v>0</v>
      </c>
      <c r="O174" s="453">
        <v>0</v>
      </c>
      <c r="P174" s="453">
        <v>0</v>
      </c>
      <c r="Q174" s="453">
        <v>0</v>
      </c>
      <c r="R174" s="453">
        <v>0</v>
      </c>
      <c r="S174" s="453">
        <v>0</v>
      </c>
      <c r="T174" s="453">
        <v>0</v>
      </c>
      <c r="U174" s="453">
        <v>0</v>
      </c>
      <c r="V174" s="453">
        <v>0</v>
      </c>
      <c r="W174" s="453">
        <v>0</v>
      </c>
      <c r="X174" s="453">
        <v>0</v>
      </c>
      <c r="Y174" s="453">
        <v>0</v>
      </c>
      <c r="Z174" s="453">
        <v>0</v>
      </c>
      <c r="AA174" s="453">
        <v>0</v>
      </c>
      <c r="AB174" s="453">
        <v>0</v>
      </c>
      <c r="AC174" s="453">
        <v>0</v>
      </c>
      <c r="AD174" s="453">
        <v>0</v>
      </c>
      <c r="AE174" s="453">
        <v>0</v>
      </c>
      <c r="AF174" s="453">
        <v>0</v>
      </c>
      <c r="AG174" s="453">
        <v>0</v>
      </c>
      <c r="AH174" s="453">
        <v>0</v>
      </c>
      <c r="AI174" s="453">
        <v>0</v>
      </c>
      <c r="AJ174" s="453">
        <v>0</v>
      </c>
      <c r="AK174" s="453">
        <v>0</v>
      </c>
      <c r="AL174" s="453">
        <v>0</v>
      </c>
      <c r="AM174" s="453">
        <v>0</v>
      </c>
      <c r="AN174" s="453">
        <v>0</v>
      </c>
      <c r="AO174" s="453">
        <v>0</v>
      </c>
      <c r="AP174" s="453">
        <v>0</v>
      </c>
      <c r="AQ174" s="453">
        <v>0</v>
      </c>
      <c r="AR174" s="453">
        <v>0</v>
      </c>
      <c r="AS174" s="453">
        <v>0</v>
      </c>
      <c r="AT174" s="453">
        <v>0</v>
      </c>
      <c r="AU174" s="453">
        <v>0</v>
      </c>
      <c r="AV174" s="453">
        <v>0</v>
      </c>
      <c r="AW174" s="453">
        <v>0</v>
      </c>
      <c r="AX174" s="453">
        <v>0</v>
      </c>
      <c r="AY174" s="453">
        <v>0</v>
      </c>
      <c r="AZ174" s="453">
        <v>0</v>
      </c>
      <c r="BA174" s="453">
        <v>0</v>
      </c>
      <c r="BB174" s="453">
        <v>0</v>
      </c>
      <c r="BC174" s="453">
        <v>0</v>
      </c>
      <c r="BD174" s="453">
        <v>0</v>
      </c>
      <c r="BE174" s="453">
        <v>0</v>
      </c>
      <c r="BF174" s="453">
        <v>0</v>
      </c>
      <c r="BG174" s="453">
        <v>0</v>
      </c>
      <c r="BH174" s="453">
        <v>0</v>
      </c>
      <c r="BI174" s="453">
        <v>0</v>
      </c>
      <c r="BJ174" s="453">
        <v>0</v>
      </c>
      <c r="BK174" s="453">
        <v>0</v>
      </c>
      <c r="BL174" s="453">
        <v>0</v>
      </c>
      <c r="BM174" s="453">
        <v>0</v>
      </c>
      <c r="BN174" s="453">
        <v>41440</v>
      </c>
      <c r="BO174" s="453">
        <v>0</v>
      </c>
      <c r="BP174" s="453">
        <v>0</v>
      </c>
      <c r="BQ174" s="453">
        <v>0</v>
      </c>
      <c r="BR174" s="453">
        <v>0</v>
      </c>
      <c r="BS174" s="453">
        <v>0</v>
      </c>
      <c r="BT174" s="453">
        <v>0</v>
      </c>
      <c r="BU174" s="453">
        <v>0</v>
      </c>
      <c r="BV174" s="453">
        <v>0</v>
      </c>
      <c r="BW174" s="453">
        <v>0</v>
      </c>
      <c r="BX174" s="453">
        <v>0</v>
      </c>
      <c r="BY174" s="453">
        <v>0</v>
      </c>
      <c r="BZ174" s="453">
        <v>0</v>
      </c>
      <c r="CA174" s="453">
        <v>0</v>
      </c>
      <c r="CB174" s="453">
        <v>0</v>
      </c>
      <c r="CC174" s="336">
        <f t="shared" si="24"/>
        <v>41440</v>
      </c>
    </row>
    <row r="175" spans="1:81" s="354" customFormat="1" ht="25.5" customHeight="1">
      <c r="A175" s="353" t="s">
        <v>477</v>
      </c>
      <c r="B175" s="330" t="s">
        <v>192</v>
      </c>
      <c r="C175" s="331" t="s">
        <v>193</v>
      </c>
      <c r="D175" s="332">
        <v>45110</v>
      </c>
      <c r="E175" s="331" t="s">
        <v>25</v>
      </c>
      <c r="F175" s="333" t="s">
        <v>816</v>
      </c>
      <c r="G175" s="334" t="s">
        <v>817</v>
      </c>
      <c r="H175" s="335">
        <v>0</v>
      </c>
      <c r="I175" s="335">
        <v>0</v>
      </c>
      <c r="J175" s="335">
        <v>0</v>
      </c>
      <c r="K175" s="335">
        <v>0</v>
      </c>
      <c r="L175" s="335">
        <v>0</v>
      </c>
      <c r="M175" s="335">
        <v>0</v>
      </c>
      <c r="N175" s="335">
        <v>0</v>
      </c>
      <c r="O175" s="335">
        <v>0</v>
      </c>
      <c r="P175" s="335">
        <v>0</v>
      </c>
      <c r="Q175" s="335">
        <v>0</v>
      </c>
      <c r="R175" s="335">
        <v>0</v>
      </c>
      <c r="S175" s="335">
        <v>0</v>
      </c>
      <c r="T175" s="335">
        <v>0</v>
      </c>
      <c r="U175" s="335">
        <v>0</v>
      </c>
      <c r="V175" s="335">
        <v>0</v>
      </c>
      <c r="W175" s="335">
        <v>0</v>
      </c>
      <c r="X175" s="335">
        <v>0</v>
      </c>
      <c r="Y175" s="335">
        <v>0</v>
      </c>
      <c r="Z175" s="335">
        <v>0</v>
      </c>
      <c r="AA175" s="335">
        <v>0</v>
      </c>
      <c r="AB175" s="335">
        <v>0</v>
      </c>
      <c r="AC175" s="335">
        <v>0</v>
      </c>
      <c r="AD175" s="335">
        <v>0</v>
      </c>
      <c r="AE175" s="335">
        <v>0</v>
      </c>
      <c r="AF175" s="335">
        <v>0</v>
      </c>
      <c r="AG175" s="335">
        <v>0</v>
      </c>
      <c r="AH175" s="335">
        <v>0</v>
      </c>
      <c r="AI175" s="335">
        <v>0</v>
      </c>
      <c r="AJ175" s="335">
        <v>0</v>
      </c>
      <c r="AK175" s="335">
        <v>0</v>
      </c>
      <c r="AL175" s="335">
        <v>0</v>
      </c>
      <c r="AM175" s="335">
        <v>0</v>
      </c>
      <c r="AN175" s="335">
        <v>0</v>
      </c>
      <c r="AO175" s="335">
        <v>0</v>
      </c>
      <c r="AP175" s="335">
        <v>0</v>
      </c>
      <c r="AQ175" s="335">
        <v>0</v>
      </c>
      <c r="AR175" s="335">
        <v>0</v>
      </c>
      <c r="AS175" s="335">
        <v>0</v>
      </c>
      <c r="AT175" s="335">
        <v>0</v>
      </c>
      <c r="AU175" s="335">
        <v>0</v>
      </c>
      <c r="AV175" s="335">
        <v>0</v>
      </c>
      <c r="AW175" s="335">
        <v>0</v>
      </c>
      <c r="AX175" s="335">
        <v>0</v>
      </c>
      <c r="AY175" s="335">
        <v>0</v>
      </c>
      <c r="AZ175" s="335">
        <v>0</v>
      </c>
      <c r="BA175" s="335">
        <v>0</v>
      </c>
      <c r="BB175" s="335">
        <v>0</v>
      </c>
      <c r="BC175" s="335">
        <v>0</v>
      </c>
      <c r="BD175" s="335">
        <v>0</v>
      </c>
      <c r="BE175" s="335">
        <v>0</v>
      </c>
      <c r="BF175" s="335">
        <v>0</v>
      </c>
      <c r="BG175" s="335">
        <v>0</v>
      </c>
      <c r="BH175" s="335">
        <v>0</v>
      </c>
      <c r="BI175" s="335">
        <v>0</v>
      </c>
      <c r="BJ175" s="335">
        <v>0</v>
      </c>
      <c r="BK175" s="335">
        <v>0</v>
      </c>
      <c r="BL175" s="335">
        <v>0</v>
      </c>
      <c r="BM175" s="335">
        <v>0</v>
      </c>
      <c r="BN175" s="335">
        <v>0</v>
      </c>
      <c r="BO175" s="335">
        <v>0</v>
      </c>
      <c r="BP175" s="335">
        <v>0</v>
      </c>
      <c r="BQ175" s="335">
        <v>0</v>
      </c>
      <c r="BR175" s="335">
        <v>0</v>
      </c>
      <c r="BS175" s="335">
        <v>0</v>
      </c>
      <c r="BT175" s="335">
        <v>0</v>
      </c>
      <c r="BU175" s="335">
        <v>0</v>
      </c>
      <c r="BV175" s="335">
        <v>0</v>
      </c>
      <c r="BW175" s="335">
        <v>0</v>
      </c>
      <c r="BX175" s="335">
        <v>0</v>
      </c>
      <c r="BY175" s="335">
        <v>0</v>
      </c>
      <c r="BZ175" s="335">
        <v>0</v>
      </c>
      <c r="CA175" s="335">
        <v>0</v>
      </c>
      <c r="CB175" s="335">
        <v>0</v>
      </c>
      <c r="CC175" s="336">
        <f t="shared" si="24"/>
        <v>0</v>
      </c>
    </row>
    <row r="176" spans="1:81" s="354" customFormat="1" ht="25.5" customHeight="1">
      <c r="A176" s="353" t="s">
        <v>477</v>
      </c>
      <c r="B176" s="330" t="s">
        <v>192</v>
      </c>
      <c r="C176" s="331" t="s">
        <v>193</v>
      </c>
      <c r="D176" s="332"/>
      <c r="E176" s="331"/>
      <c r="F176" s="333" t="s">
        <v>818</v>
      </c>
      <c r="G176" s="334" t="s">
        <v>819</v>
      </c>
      <c r="H176" s="335">
        <v>0</v>
      </c>
      <c r="I176" s="335">
        <v>0</v>
      </c>
      <c r="J176" s="335">
        <v>0</v>
      </c>
      <c r="K176" s="335">
        <v>0</v>
      </c>
      <c r="L176" s="335">
        <v>0</v>
      </c>
      <c r="M176" s="335">
        <v>0</v>
      </c>
      <c r="N176" s="335">
        <v>0</v>
      </c>
      <c r="O176" s="335">
        <v>0</v>
      </c>
      <c r="P176" s="335">
        <v>0</v>
      </c>
      <c r="Q176" s="335">
        <v>0</v>
      </c>
      <c r="R176" s="335">
        <v>0</v>
      </c>
      <c r="S176" s="335">
        <v>0</v>
      </c>
      <c r="T176" s="335">
        <v>0</v>
      </c>
      <c r="U176" s="335">
        <v>0</v>
      </c>
      <c r="V176" s="335">
        <v>0</v>
      </c>
      <c r="W176" s="335">
        <v>0</v>
      </c>
      <c r="X176" s="335">
        <v>0</v>
      </c>
      <c r="Y176" s="335">
        <v>0</v>
      </c>
      <c r="Z176" s="335">
        <v>0</v>
      </c>
      <c r="AA176" s="335">
        <v>0</v>
      </c>
      <c r="AB176" s="335">
        <v>0</v>
      </c>
      <c r="AC176" s="335">
        <v>0</v>
      </c>
      <c r="AD176" s="335">
        <v>0</v>
      </c>
      <c r="AE176" s="335">
        <v>0</v>
      </c>
      <c r="AF176" s="335">
        <v>0</v>
      </c>
      <c r="AG176" s="335">
        <v>0</v>
      </c>
      <c r="AH176" s="335">
        <v>0</v>
      </c>
      <c r="AI176" s="335">
        <v>0</v>
      </c>
      <c r="AJ176" s="335">
        <v>0</v>
      </c>
      <c r="AK176" s="335">
        <v>0</v>
      </c>
      <c r="AL176" s="335">
        <v>0</v>
      </c>
      <c r="AM176" s="335">
        <v>0</v>
      </c>
      <c r="AN176" s="335">
        <v>0</v>
      </c>
      <c r="AO176" s="335">
        <v>0</v>
      </c>
      <c r="AP176" s="335">
        <v>0</v>
      </c>
      <c r="AQ176" s="335">
        <v>0</v>
      </c>
      <c r="AR176" s="335">
        <v>0</v>
      </c>
      <c r="AS176" s="335">
        <v>0</v>
      </c>
      <c r="AT176" s="335">
        <v>0</v>
      </c>
      <c r="AU176" s="335">
        <v>0</v>
      </c>
      <c r="AV176" s="335">
        <v>0</v>
      </c>
      <c r="AW176" s="335">
        <v>0</v>
      </c>
      <c r="AX176" s="335">
        <v>0</v>
      </c>
      <c r="AY176" s="335">
        <v>0</v>
      </c>
      <c r="AZ176" s="335">
        <v>0</v>
      </c>
      <c r="BA176" s="335">
        <v>0</v>
      </c>
      <c r="BB176" s="335">
        <v>0</v>
      </c>
      <c r="BC176" s="335">
        <v>0</v>
      </c>
      <c r="BD176" s="335">
        <v>0</v>
      </c>
      <c r="BE176" s="335">
        <v>0</v>
      </c>
      <c r="BF176" s="335">
        <v>0</v>
      </c>
      <c r="BG176" s="335">
        <v>0</v>
      </c>
      <c r="BH176" s="335">
        <v>0</v>
      </c>
      <c r="BI176" s="335">
        <v>0</v>
      </c>
      <c r="BJ176" s="335">
        <v>0</v>
      </c>
      <c r="BK176" s="335">
        <v>0</v>
      </c>
      <c r="BL176" s="335">
        <v>0</v>
      </c>
      <c r="BM176" s="335">
        <v>0</v>
      </c>
      <c r="BN176" s="335">
        <v>0</v>
      </c>
      <c r="BO176" s="335">
        <v>0</v>
      </c>
      <c r="BP176" s="335">
        <v>0</v>
      </c>
      <c r="BQ176" s="335">
        <v>0</v>
      </c>
      <c r="BR176" s="335">
        <v>0</v>
      </c>
      <c r="BS176" s="335">
        <v>0</v>
      </c>
      <c r="BT176" s="335">
        <v>0</v>
      </c>
      <c r="BU176" s="335">
        <v>0</v>
      </c>
      <c r="BV176" s="335">
        <v>0</v>
      </c>
      <c r="BW176" s="335">
        <v>0</v>
      </c>
      <c r="BX176" s="335">
        <v>0</v>
      </c>
      <c r="BY176" s="335">
        <v>0</v>
      </c>
      <c r="BZ176" s="335">
        <v>0</v>
      </c>
      <c r="CA176" s="335">
        <v>0</v>
      </c>
      <c r="CB176" s="335">
        <v>0</v>
      </c>
      <c r="CC176" s="336">
        <f t="shared" si="24"/>
        <v>0</v>
      </c>
    </row>
    <row r="177" spans="1:81" s="354" customFormat="1" ht="25.5" customHeight="1">
      <c r="A177" s="353" t="s">
        <v>477</v>
      </c>
      <c r="B177" s="330" t="s">
        <v>192</v>
      </c>
      <c r="C177" s="331" t="s">
        <v>193</v>
      </c>
      <c r="D177" s="332">
        <v>45110</v>
      </c>
      <c r="E177" s="331" t="s">
        <v>25</v>
      </c>
      <c r="F177" s="333" t="s">
        <v>820</v>
      </c>
      <c r="G177" s="334" t="s">
        <v>821</v>
      </c>
      <c r="H177" s="456">
        <v>0</v>
      </c>
      <c r="I177" s="456">
        <v>0</v>
      </c>
      <c r="J177" s="456">
        <v>0</v>
      </c>
      <c r="K177" s="456">
        <v>0</v>
      </c>
      <c r="L177" s="456">
        <v>0</v>
      </c>
      <c r="M177" s="456">
        <v>0</v>
      </c>
      <c r="N177" s="456">
        <v>0</v>
      </c>
      <c r="O177" s="456">
        <v>0</v>
      </c>
      <c r="P177" s="456">
        <v>0</v>
      </c>
      <c r="Q177" s="457">
        <v>0</v>
      </c>
      <c r="R177" s="456">
        <v>0</v>
      </c>
      <c r="S177" s="456">
        <v>0</v>
      </c>
      <c r="T177" s="456">
        <v>0</v>
      </c>
      <c r="U177" s="457">
        <v>0</v>
      </c>
      <c r="V177" s="456">
        <v>0</v>
      </c>
      <c r="W177" s="456">
        <v>0</v>
      </c>
      <c r="X177" s="456">
        <v>0</v>
      </c>
      <c r="Y177" s="456">
        <v>0</v>
      </c>
      <c r="Z177" s="456">
        <v>89843.87</v>
      </c>
      <c r="AA177" s="456">
        <v>0</v>
      </c>
      <c r="AB177" s="456">
        <v>0</v>
      </c>
      <c r="AC177" s="456">
        <v>0</v>
      </c>
      <c r="AD177" s="456">
        <v>0</v>
      </c>
      <c r="AE177" s="456">
        <v>0</v>
      </c>
      <c r="AF177" s="456">
        <v>0</v>
      </c>
      <c r="AG177" s="456">
        <v>0</v>
      </c>
      <c r="AH177" s="456">
        <v>0</v>
      </c>
      <c r="AI177" s="456">
        <v>1212883.19</v>
      </c>
      <c r="AJ177" s="456">
        <v>0</v>
      </c>
      <c r="AK177" s="456">
        <v>0</v>
      </c>
      <c r="AL177" s="457">
        <v>0</v>
      </c>
      <c r="AM177" s="456">
        <v>0</v>
      </c>
      <c r="AN177" s="456">
        <v>0</v>
      </c>
      <c r="AO177" s="456">
        <v>0</v>
      </c>
      <c r="AP177" s="456">
        <v>0</v>
      </c>
      <c r="AQ177" s="456">
        <v>0</v>
      </c>
      <c r="AR177" s="456">
        <v>0</v>
      </c>
      <c r="AS177" s="456">
        <v>0</v>
      </c>
      <c r="AT177" s="456">
        <v>0</v>
      </c>
      <c r="AU177" s="456">
        <v>0</v>
      </c>
      <c r="AV177" s="456">
        <v>0</v>
      </c>
      <c r="AW177" s="456">
        <v>0</v>
      </c>
      <c r="AX177" s="456">
        <v>0</v>
      </c>
      <c r="AY177" s="456">
        <v>0</v>
      </c>
      <c r="AZ177" s="456">
        <v>0</v>
      </c>
      <c r="BA177" s="456">
        <v>0</v>
      </c>
      <c r="BB177" s="456">
        <v>0</v>
      </c>
      <c r="BC177" s="456">
        <v>0</v>
      </c>
      <c r="BD177" s="456">
        <v>0</v>
      </c>
      <c r="BE177" s="456">
        <v>0</v>
      </c>
      <c r="BF177" s="456">
        <v>0</v>
      </c>
      <c r="BG177" s="456">
        <v>0</v>
      </c>
      <c r="BH177" s="456">
        <v>0</v>
      </c>
      <c r="BI177" s="456">
        <v>0</v>
      </c>
      <c r="BJ177" s="456">
        <v>0</v>
      </c>
      <c r="BK177" s="456">
        <v>0</v>
      </c>
      <c r="BL177" s="456">
        <v>0</v>
      </c>
      <c r="BM177" s="456">
        <v>3467636.27</v>
      </c>
      <c r="BN177" s="456">
        <v>0</v>
      </c>
      <c r="BO177" s="456">
        <v>0</v>
      </c>
      <c r="BP177" s="456">
        <v>0</v>
      </c>
      <c r="BQ177" s="456">
        <v>0</v>
      </c>
      <c r="BR177" s="456">
        <v>0</v>
      </c>
      <c r="BS177" s="456">
        <v>0</v>
      </c>
      <c r="BT177" s="456">
        <v>261725</v>
      </c>
      <c r="BU177" s="456">
        <v>0</v>
      </c>
      <c r="BV177" s="456">
        <v>0</v>
      </c>
      <c r="BW177" s="456">
        <v>0</v>
      </c>
      <c r="BX177" s="456">
        <v>0</v>
      </c>
      <c r="BY177" s="456">
        <v>0</v>
      </c>
      <c r="BZ177" s="456">
        <v>0</v>
      </c>
      <c r="CA177" s="456">
        <v>0</v>
      </c>
      <c r="CB177" s="457">
        <v>0</v>
      </c>
      <c r="CC177" s="336">
        <f t="shared" si="24"/>
        <v>5032088.33</v>
      </c>
    </row>
    <row r="178" spans="1:81" s="348" customFormat="1" ht="25.5" customHeight="1">
      <c r="A178" s="346"/>
      <c r="B178" s="532" t="s">
        <v>822</v>
      </c>
      <c r="C178" s="533"/>
      <c r="D178" s="533"/>
      <c r="E178" s="533"/>
      <c r="F178" s="533"/>
      <c r="G178" s="534"/>
      <c r="H178" s="347">
        <f>SUM(H170:H177)</f>
        <v>0</v>
      </c>
      <c r="I178" s="347">
        <f>SUM(I170:I177)</f>
        <v>0</v>
      </c>
      <c r="J178" s="347">
        <f t="shared" ref="J178:BU178" si="25">SUM(J170:J177)</f>
        <v>0</v>
      </c>
      <c r="K178" s="347">
        <f t="shared" si="25"/>
        <v>0</v>
      </c>
      <c r="L178" s="347">
        <f t="shared" si="25"/>
        <v>0</v>
      </c>
      <c r="M178" s="347">
        <f t="shared" si="25"/>
        <v>0</v>
      </c>
      <c r="N178" s="347">
        <f t="shared" si="25"/>
        <v>1088945176.79</v>
      </c>
      <c r="O178" s="347">
        <f t="shared" si="25"/>
        <v>0</v>
      </c>
      <c r="P178" s="347">
        <f t="shared" si="25"/>
        <v>0</v>
      </c>
      <c r="Q178" s="347">
        <f t="shared" si="25"/>
        <v>0</v>
      </c>
      <c r="R178" s="347">
        <f t="shared" si="25"/>
        <v>0</v>
      </c>
      <c r="S178" s="347">
        <f t="shared" si="25"/>
        <v>0</v>
      </c>
      <c r="T178" s="347">
        <f t="shared" si="25"/>
        <v>0</v>
      </c>
      <c r="U178" s="347">
        <f t="shared" si="25"/>
        <v>0</v>
      </c>
      <c r="V178" s="347">
        <f t="shared" si="25"/>
        <v>0</v>
      </c>
      <c r="W178" s="347">
        <f t="shared" si="25"/>
        <v>0</v>
      </c>
      <c r="X178" s="347">
        <f t="shared" si="25"/>
        <v>0</v>
      </c>
      <c r="Y178" s="347">
        <f t="shared" si="25"/>
        <v>0</v>
      </c>
      <c r="Z178" s="347">
        <f t="shared" si="25"/>
        <v>89843.87</v>
      </c>
      <c r="AA178" s="347">
        <f t="shared" si="25"/>
        <v>545153.69999999995</v>
      </c>
      <c r="AB178" s="347">
        <f t="shared" si="25"/>
        <v>0</v>
      </c>
      <c r="AC178" s="347">
        <f t="shared" si="25"/>
        <v>9012089.75</v>
      </c>
      <c r="AD178" s="347">
        <f t="shared" si="25"/>
        <v>0</v>
      </c>
      <c r="AE178" s="347">
        <f t="shared" si="25"/>
        <v>0</v>
      </c>
      <c r="AF178" s="347">
        <f t="shared" si="25"/>
        <v>0</v>
      </c>
      <c r="AG178" s="347">
        <f t="shared" si="25"/>
        <v>0</v>
      </c>
      <c r="AH178" s="347">
        <f t="shared" si="25"/>
        <v>0</v>
      </c>
      <c r="AI178" s="347">
        <f t="shared" si="25"/>
        <v>197246202.92000002</v>
      </c>
      <c r="AJ178" s="347">
        <f t="shared" si="25"/>
        <v>0</v>
      </c>
      <c r="AK178" s="347">
        <f t="shared" si="25"/>
        <v>0</v>
      </c>
      <c r="AL178" s="347">
        <f t="shared" si="25"/>
        <v>0</v>
      </c>
      <c r="AM178" s="347">
        <f t="shared" si="25"/>
        <v>0</v>
      </c>
      <c r="AN178" s="347">
        <f t="shared" si="25"/>
        <v>0</v>
      </c>
      <c r="AO178" s="347">
        <f t="shared" si="25"/>
        <v>0</v>
      </c>
      <c r="AP178" s="347">
        <f t="shared" si="25"/>
        <v>0</v>
      </c>
      <c r="AQ178" s="347">
        <f t="shared" si="25"/>
        <v>0</v>
      </c>
      <c r="AR178" s="347">
        <f t="shared" si="25"/>
        <v>0</v>
      </c>
      <c r="AS178" s="347">
        <f t="shared" si="25"/>
        <v>0</v>
      </c>
      <c r="AT178" s="347">
        <f t="shared" si="25"/>
        <v>0</v>
      </c>
      <c r="AU178" s="347">
        <f t="shared" si="25"/>
        <v>83136277.439999998</v>
      </c>
      <c r="AV178" s="347">
        <f t="shared" si="25"/>
        <v>0</v>
      </c>
      <c r="AW178" s="347">
        <f t="shared" si="25"/>
        <v>0</v>
      </c>
      <c r="AX178" s="347">
        <f t="shared" si="25"/>
        <v>0</v>
      </c>
      <c r="AY178" s="347">
        <f t="shared" si="25"/>
        <v>0</v>
      </c>
      <c r="AZ178" s="347">
        <f t="shared" si="25"/>
        <v>0</v>
      </c>
      <c r="BA178" s="347">
        <f t="shared" si="25"/>
        <v>0</v>
      </c>
      <c r="BB178" s="347">
        <f t="shared" si="25"/>
        <v>1060541475.17</v>
      </c>
      <c r="BC178" s="347">
        <f t="shared" si="25"/>
        <v>0</v>
      </c>
      <c r="BD178" s="347">
        <f t="shared" si="25"/>
        <v>0</v>
      </c>
      <c r="BE178" s="347">
        <f t="shared" si="25"/>
        <v>0</v>
      </c>
      <c r="BF178" s="347">
        <f t="shared" si="25"/>
        <v>0</v>
      </c>
      <c r="BG178" s="347">
        <f t="shared" si="25"/>
        <v>0</v>
      </c>
      <c r="BH178" s="347">
        <f t="shared" si="25"/>
        <v>0</v>
      </c>
      <c r="BI178" s="347">
        <f t="shared" si="25"/>
        <v>0</v>
      </c>
      <c r="BJ178" s="347">
        <f t="shared" si="25"/>
        <v>0</v>
      </c>
      <c r="BK178" s="347">
        <f t="shared" si="25"/>
        <v>0</v>
      </c>
      <c r="BL178" s="347">
        <f t="shared" si="25"/>
        <v>0</v>
      </c>
      <c r="BM178" s="347">
        <f>SUM(BM170:BM177)</f>
        <v>980737484.15999997</v>
      </c>
      <c r="BN178" s="347">
        <f t="shared" si="25"/>
        <v>41440</v>
      </c>
      <c r="BO178" s="347">
        <f t="shared" si="25"/>
        <v>0</v>
      </c>
      <c r="BP178" s="347">
        <f t="shared" si="25"/>
        <v>0</v>
      </c>
      <c r="BQ178" s="347">
        <f t="shared" si="25"/>
        <v>0</v>
      </c>
      <c r="BR178" s="347">
        <f t="shared" si="25"/>
        <v>0</v>
      </c>
      <c r="BS178" s="347">
        <f t="shared" si="25"/>
        <v>0</v>
      </c>
      <c r="BT178" s="347">
        <f t="shared" si="25"/>
        <v>261725</v>
      </c>
      <c r="BU178" s="347">
        <f t="shared" si="25"/>
        <v>0</v>
      </c>
      <c r="BV178" s="347">
        <f t="shared" ref="BV178:CB178" si="26">SUM(BV170:BV177)</f>
        <v>0</v>
      </c>
      <c r="BW178" s="347">
        <f t="shared" si="26"/>
        <v>0</v>
      </c>
      <c r="BX178" s="347">
        <f t="shared" si="26"/>
        <v>0</v>
      </c>
      <c r="BY178" s="347">
        <f t="shared" si="26"/>
        <v>0</v>
      </c>
      <c r="BZ178" s="347">
        <f t="shared" si="26"/>
        <v>0</v>
      </c>
      <c r="CA178" s="347">
        <f t="shared" si="26"/>
        <v>0</v>
      </c>
      <c r="CB178" s="347">
        <f t="shared" si="26"/>
        <v>0</v>
      </c>
      <c r="CC178" s="347">
        <f>SUM(CC170:CC177)</f>
        <v>3420556868.8000002</v>
      </c>
    </row>
    <row r="179" spans="1:81" s="354" customFormat="1" ht="25.5" customHeight="1">
      <c r="A179" s="353" t="s">
        <v>477</v>
      </c>
      <c r="B179" s="330" t="s">
        <v>26</v>
      </c>
      <c r="C179" s="331" t="s">
        <v>27</v>
      </c>
      <c r="D179" s="332">
        <v>46030</v>
      </c>
      <c r="E179" s="356" t="s">
        <v>823</v>
      </c>
      <c r="F179" s="333" t="s">
        <v>824</v>
      </c>
      <c r="G179" s="334" t="s">
        <v>825</v>
      </c>
      <c r="H179" s="453">
        <v>24256985.460000001</v>
      </c>
      <c r="I179" s="453">
        <v>12737129.74</v>
      </c>
      <c r="J179" s="453">
        <v>5426339.8499999996</v>
      </c>
      <c r="K179" s="453">
        <v>3187321.32</v>
      </c>
      <c r="L179" s="453">
        <v>2562562.15</v>
      </c>
      <c r="M179" s="453">
        <v>2086949.54</v>
      </c>
      <c r="N179" s="453">
        <v>24457815.440000001</v>
      </c>
      <c r="O179" s="453">
        <v>10773000.91</v>
      </c>
      <c r="P179" s="453">
        <v>5187649.8600000003</v>
      </c>
      <c r="Q179" s="453">
        <v>12831040.529999999</v>
      </c>
      <c r="R179" s="453">
        <v>1170298.6499999999</v>
      </c>
      <c r="S179" s="453">
        <v>5908963.2800000003</v>
      </c>
      <c r="T179" s="453">
        <v>6960805.0800000001</v>
      </c>
      <c r="U179" s="453">
        <v>10432557.42</v>
      </c>
      <c r="V179" s="453">
        <v>1074416.71</v>
      </c>
      <c r="W179" s="453">
        <v>3843800</v>
      </c>
      <c r="X179" s="453">
        <v>3785123.93</v>
      </c>
      <c r="Y179" s="453">
        <v>2524805.15</v>
      </c>
      <c r="Z179" s="453">
        <v>16446837.699999999</v>
      </c>
      <c r="AA179" s="453">
        <v>3614707.05</v>
      </c>
      <c r="AB179" s="453">
        <v>3301224.41</v>
      </c>
      <c r="AC179" s="453">
        <v>600668.35</v>
      </c>
      <c r="AD179" s="453">
        <v>6001052.1100000003</v>
      </c>
      <c r="AE179" s="453">
        <v>4073660.74</v>
      </c>
      <c r="AF179" s="453">
        <v>3607402.51</v>
      </c>
      <c r="AG179" s="453">
        <v>1317193.75</v>
      </c>
      <c r="AH179" s="453">
        <v>2632501.64</v>
      </c>
      <c r="AI179" s="453">
        <v>20348365.309999999</v>
      </c>
      <c r="AJ179" s="453">
        <v>1399390.37</v>
      </c>
      <c r="AK179" s="453">
        <v>1307864.03</v>
      </c>
      <c r="AL179" s="453">
        <v>2185350.88</v>
      </c>
      <c r="AM179" s="453">
        <v>1627222.53</v>
      </c>
      <c r="AN179" s="453">
        <v>2432413.7000000002</v>
      </c>
      <c r="AO179" s="453">
        <v>4238614.04</v>
      </c>
      <c r="AP179" s="453">
        <v>1295419.3</v>
      </c>
      <c r="AQ179" s="453">
        <v>3799184.39</v>
      </c>
      <c r="AR179" s="453">
        <v>1543605.36</v>
      </c>
      <c r="AS179" s="453">
        <v>2511791.17</v>
      </c>
      <c r="AT179" s="453">
        <v>3665100</v>
      </c>
      <c r="AU179" s="453">
        <v>7344688.25</v>
      </c>
      <c r="AV179" s="453">
        <v>1356332.26</v>
      </c>
      <c r="AW179" s="453">
        <v>2470083.64</v>
      </c>
      <c r="AX179" s="453">
        <v>2606852</v>
      </c>
      <c r="AY179" s="453">
        <v>1804930.43</v>
      </c>
      <c r="AZ179" s="453">
        <v>460000</v>
      </c>
      <c r="BA179" s="453">
        <v>2887317.57</v>
      </c>
      <c r="BB179" s="453">
        <v>14585666.810000001</v>
      </c>
      <c r="BC179" s="453">
        <v>1780958.02</v>
      </c>
      <c r="BD179" s="453">
        <v>3507536.25</v>
      </c>
      <c r="BE179" s="453">
        <v>0</v>
      </c>
      <c r="BF179" s="453">
        <v>4741418.5</v>
      </c>
      <c r="BG179" s="453">
        <v>2664892.5499999998</v>
      </c>
      <c r="BH179" s="453">
        <v>4979675.8600000003</v>
      </c>
      <c r="BI179" s="453">
        <v>5761056.9900000002</v>
      </c>
      <c r="BJ179" s="453">
        <v>2257950</v>
      </c>
      <c r="BK179" s="453">
        <v>699135.06</v>
      </c>
      <c r="BL179" s="453">
        <v>1022945.33</v>
      </c>
      <c r="BM179" s="453">
        <v>11775978</v>
      </c>
      <c r="BN179" s="453">
        <v>5446055.3200000003</v>
      </c>
      <c r="BO179" s="453">
        <v>1620432.67</v>
      </c>
      <c r="BP179" s="453">
        <v>939879.24</v>
      </c>
      <c r="BQ179" s="453">
        <v>1572057.3</v>
      </c>
      <c r="BR179" s="453">
        <v>2743565.9</v>
      </c>
      <c r="BS179" s="453">
        <v>334891.57</v>
      </c>
      <c r="BT179" s="453">
        <v>15734509.140000001</v>
      </c>
      <c r="BU179" s="453">
        <v>1731199.35</v>
      </c>
      <c r="BV179" s="453">
        <v>2419625.1800000002</v>
      </c>
      <c r="BW179" s="453">
        <v>4069062.34</v>
      </c>
      <c r="BX179" s="453">
        <v>4109199.44</v>
      </c>
      <c r="BY179" s="453">
        <v>6385918.3600000003</v>
      </c>
      <c r="BZ179" s="453">
        <v>2022723.45</v>
      </c>
      <c r="CA179" s="453">
        <v>1454158.04</v>
      </c>
      <c r="CB179" s="453">
        <v>1802724.12</v>
      </c>
      <c r="CC179" s="336">
        <f t="shared" si="21"/>
        <v>352250553.30000001</v>
      </c>
    </row>
    <row r="180" spans="1:81" s="354" customFormat="1" ht="25.5" customHeight="1">
      <c r="A180" s="353" t="s">
        <v>477</v>
      </c>
      <c r="B180" s="330" t="s">
        <v>26</v>
      </c>
      <c r="C180" s="331" t="s">
        <v>27</v>
      </c>
      <c r="D180" s="332">
        <v>46030</v>
      </c>
      <c r="E180" s="356" t="s">
        <v>823</v>
      </c>
      <c r="F180" s="333" t="s">
        <v>826</v>
      </c>
      <c r="G180" s="334" t="s">
        <v>827</v>
      </c>
      <c r="H180" s="453">
        <v>0</v>
      </c>
      <c r="I180" s="453">
        <v>0</v>
      </c>
      <c r="J180" s="453">
        <v>0</v>
      </c>
      <c r="K180" s="453">
        <v>0</v>
      </c>
      <c r="L180" s="453">
        <v>0</v>
      </c>
      <c r="M180" s="453">
        <v>0</v>
      </c>
      <c r="N180" s="453">
        <v>19260000</v>
      </c>
      <c r="O180" s="453">
        <v>0</v>
      </c>
      <c r="P180" s="453">
        <v>2646600</v>
      </c>
      <c r="Q180" s="453">
        <v>0</v>
      </c>
      <c r="R180" s="453">
        <v>0</v>
      </c>
      <c r="S180" s="453">
        <v>3495000</v>
      </c>
      <c r="T180" s="453">
        <v>10449000</v>
      </c>
      <c r="U180" s="453">
        <v>0</v>
      </c>
      <c r="V180" s="453">
        <v>0</v>
      </c>
      <c r="W180" s="453">
        <v>0</v>
      </c>
      <c r="X180" s="453">
        <v>6437900</v>
      </c>
      <c r="Y180" s="453">
        <v>2489000</v>
      </c>
      <c r="Z180" s="453">
        <v>0</v>
      </c>
      <c r="AA180" s="453">
        <v>0</v>
      </c>
      <c r="AB180" s="453">
        <v>0</v>
      </c>
      <c r="AC180" s="453">
        <v>0</v>
      </c>
      <c r="AD180" s="453">
        <v>0</v>
      </c>
      <c r="AE180" s="453">
        <v>0</v>
      </c>
      <c r="AF180" s="453">
        <v>0</v>
      </c>
      <c r="AG180" s="453">
        <v>0</v>
      </c>
      <c r="AH180" s="453">
        <v>0</v>
      </c>
      <c r="AI180" s="453">
        <v>0</v>
      </c>
      <c r="AJ180" s="453">
        <v>0</v>
      </c>
      <c r="AK180" s="453">
        <v>0</v>
      </c>
      <c r="AL180" s="453">
        <v>0</v>
      </c>
      <c r="AM180" s="453">
        <v>0</v>
      </c>
      <c r="AN180" s="453">
        <v>0</v>
      </c>
      <c r="AO180" s="453">
        <v>0</v>
      </c>
      <c r="AP180" s="453">
        <v>0</v>
      </c>
      <c r="AQ180" s="453">
        <v>890680</v>
      </c>
      <c r="AR180" s="453">
        <v>0</v>
      </c>
      <c r="AS180" s="453">
        <v>0</v>
      </c>
      <c r="AT180" s="453">
        <v>0</v>
      </c>
      <c r="AU180" s="453">
        <v>0</v>
      </c>
      <c r="AV180" s="453">
        <v>0</v>
      </c>
      <c r="AW180" s="453">
        <v>0</v>
      </c>
      <c r="AX180" s="453">
        <v>0</v>
      </c>
      <c r="AY180" s="453">
        <v>0</v>
      </c>
      <c r="AZ180" s="453">
        <v>0</v>
      </c>
      <c r="BA180" s="453">
        <v>0</v>
      </c>
      <c r="BB180" s="453">
        <v>0</v>
      </c>
      <c r="BC180" s="453">
        <v>0</v>
      </c>
      <c r="BD180" s="453">
        <v>0</v>
      </c>
      <c r="BE180" s="453">
        <v>0</v>
      </c>
      <c r="BF180" s="453">
        <v>0</v>
      </c>
      <c r="BG180" s="453">
        <v>0</v>
      </c>
      <c r="BH180" s="453">
        <v>0</v>
      </c>
      <c r="BI180" s="453">
        <v>0</v>
      </c>
      <c r="BJ180" s="453">
        <v>0</v>
      </c>
      <c r="BK180" s="453">
        <v>0</v>
      </c>
      <c r="BL180" s="453">
        <v>0</v>
      </c>
      <c r="BM180" s="453">
        <v>0</v>
      </c>
      <c r="BN180" s="453">
        <v>0</v>
      </c>
      <c r="BO180" s="453">
        <v>0</v>
      </c>
      <c r="BP180" s="453">
        <v>0</v>
      </c>
      <c r="BQ180" s="453">
        <v>0</v>
      </c>
      <c r="BR180" s="453">
        <v>0</v>
      </c>
      <c r="BS180" s="453">
        <v>0</v>
      </c>
      <c r="BT180" s="453">
        <v>0</v>
      </c>
      <c r="BU180" s="453">
        <v>0</v>
      </c>
      <c r="BV180" s="453">
        <v>0</v>
      </c>
      <c r="BW180" s="453">
        <v>0</v>
      </c>
      <c r="BX180" s="453">
        <v>0</v>
      </c>
      <c r="BY180" s="453">
        <v>0</v>
      </c>
      <c r="BZ180" s="453">
        <v>0</v>
      </c>
      <c r="CA180" s="453">
        <v>0</v>
      </c>
      <c r="CB180" s="453">
        <v>0</v>
      </c>
      <c r="CC180" s="336">
        <f t="shared" si="21"/>
        <v>45668180</v>
      </c>
    </row>
    <row r="181" spans="1:81" s="354" customFormat="1" ht="25.5" customHeight="1">
      <c r="A181" s="353" t="s">
        <v>477</v>
      </c>
      <c r="B181" s="330" t="s">
        <v>26</v>
      </c>
      <c r="C181" s="331" t="s">
        <v>27</v>
      </c>
      <c r="D181" s="332"/>
      <c r="E181" s="356"/>
      <c r="F181" s="333" t="s">
        <v>828</v>
      </c>
      <c r="G181" s="334" t="s">
        <v>829</v>
      </c>
      <c r="H181" s="453">
        <v>0</v>
      </c>
      <c r="I181" s="453">
        <v>377481.19</v>
      </c>
      <c r="J181" s="453">
        <v>0</v>
      </c>
      <c r="K181" s="453">
        <v>0</v>
      </c>
      <c r="L181" s="453">
        <v>619741.66</v>
      </c>
      <c r="M181" s="453">
        <v>0</v>
      </c>
      <c r="N181" s="453">
        <v>10187119.6</v>
      </c>
      <c r="O181" s="453">
        <v>0</v>
      </c>
      <c r="P181" s="453">
        <v>0</v>
      </c>
      <c r="Q181" s="453">
        <v>0</v>
      </c>
      <c r="R181" s="453">
        <v>0</v>
      </c>
      <c r="S181" s="453">
        <v>0</v>
      </c>
      <c r="T181" s="453">
        <v>0</v>
      </c>
      <c r="U181" s="453">
        <v>0</v>
      </c>
      <c r="V181" s="453">
        <v>0</v>
      </c>
      <c r="W181" s="453">
        <v>0</v>
      </c>
      <c r="X181" s="453">
        <v>0</v>
      </c>
      <c r="Y181" s="453">
        <v>0</v>
      </c>
      <c r="Z181" s="453">
        <v>9627943.4000000004</v>
      </c>
      <c r="AA181" s="453">
        <v>0</v>
      </c>
      <c r="AB181" s="453">
        <v>0</v>
      </c>
      <c r="AC181" s="453">
        <v>0</v>
      </c>
      <c r="AD181" s="453">
        <v>0</v>
      </c>
      <c r="AE181" s="453">
        <v>0</v>
      </c>
      <c r="AF181" s="453">
        <v>0</v>
      </c>
      <c r="AG181" s="453">
        <v>0</v>
      </c>
      <c r="AH181" s="453">
        <v>0</v>
      </c>
      <c r="AI181" s="453">
        <v>0</v>
      </c>
      <c r="AJ181" s="453">
        <v>0</v>
      </c>
      <c r="AK181" s="453">
        <v>0</v>
      </c>
      <c r="AL181" s="453">
        <v>0</v>
      </c>
      <c r="AM181" s="453">
        <v>0</v>
      </c>
      <c r="AN181" s="453">
        <v>0</v>
      </c>
      <c r="AO181" s="453">
        <v>0</v>
      </c>
      <c r="AP181" s="453">
        <v>0</v>
      </c>
      <c r="AQ181" s="453">
        <v>85600</v>
      </c>
      <c r="AR181" s="453">
        <v>310410</v>
      </c>
      <c r="AS181" s="453">
        <v>0</v>
      </c>
      <c r="AT181" s="453">
        <v>875455</v>
      </c>
      <c r="AU181" s="453">
        <v>2074441.6</v>
      </c>
      <c r="AV181" s="453">
        <v>0</v>
      </c>
      <c r="AW181" s="453">
        <v>1518978.19</v>
      </c>
      <c r="AX181" s="453">
        <v>738645.38</v>
      </c>
      <c r="AY181" s="453">
        <v>0</v>
      </c>
      <c r="AZ181" s="453">
        <v>0</v>
      </c>
      <c r="BA181" s="453">
        <v>0</v>
      </c>
      <c r="BB181" s="453">
        <v>0</v>
      </c>
      <c r="BC181" s="453">
        <v>0</v>
      </c>
      <c r="BD181" s="453">
        <v>0</v>
      </c>
      <c r="BE181" s="453">
        <v>0</v>
      </c>
      <c r="BF181" s="453">
        <v>0</v>
      </c>
      <c r="BG181" s="453">
        <v>0</v>
      </c>
      <c r="BH181" s="453">
        <v>0</v>
      </c>
      <c r="BI181" s="453">
        <v>0</v>
      </c>
      <c r="BJ181" s="453">
        <v>0</v>
      </c>
      <c r="BK181" s="453">
        <v>0</v>
      </c>
      <c r="BL181" s="453">
        <v>0</v>
      </c>
      <c r="BM181" s="453">
        <v>0</v>
      </c>
      <c r="BN181" s="453">
        <v>0</v>
      </c>
      <c r="BO181" s="453">
        <v>0</v>
      </c>
      <c r="BP181" s="453">
        <v>0</v>
      </c>
      <c r="BQ181" s="453">
        <v>0</v>
      </c>
      <c r="BR181" s="453">
        <v>360000</v>
      </c>
      <c r="BS181" s="453">
        <v>0</v>
      </c>
      <c r="BT181" s="453">
        <v>20961000</v>
      </c>
      <c r="BU181" s="453">
        <v>0</v>
      </c>
      <c r="BV181" s="453">
        <v>0</v>
      </c>
      <c r="BW181" s="453">
        <v>0</v>
      </c>
      <c r="BX181" s="453">
        <v>0</v>
      </c>
      <c r="BY181" s="453">
        <v>1841932.02</v>
      </c>
      <c r="BZ181" s="453">
        <v>0</v>
      </c>
      <c r="CA181" s="453">
        <v>0</v>
      </c>
      <c r="CB181" s="453">
        <v>0</v>
      </c>
      <c r="CC181" s="336">
        <f t="shared" si="21"/>
        <v>49578748.040000007</v>
      </c>
    </row>
    <row r="182" spans="1:81" s="354" customFormat="1" ht="25.5" customHeight="1">
      <c r="A182" s="353" t="s">
        <v>477</v>
      </c>
      <c r="B182" s="330" t="s">
        <v>26</v>
      </c>
      <c r="C182" s="331" t="s">
        <v>27</v>
      </c>
      <c r="D182" s="332">
        <v>46020</v>
      </c>
      <c r="E182" s="356" t="s">
        <v>830</v>
      </c>
      <c r="F182" s="333" t="s">
        <v>831</v>
      </c>
      <c r="G182" s="334" t="s">
        <v>832</v>
      </c>
      <c r="H182" s="453">
        <v>54218160</v>
      </c>
      <c r="I182" s="453">
        <v>0</v>
      </c>
      <c r="J182" s="453">
        <v>13086510.300000001</v>
      </c>
      <c r="K182" s="453">
        <v>0</v>
      </c>
      <c r="L182" s="453">
        <v>0</v>
      </c>
      <c r="M182" s="453">
        <v>0</v>
      </c>
      <c r="N182" s="453">
        <v>90437400</v>
      </c>
      <c r="O182" s="453">
        <v>0</v>
      </c>
      <c r="P182" s="453">
        <v>0</v>
      </c>
      <c r="Q182" s="453">
        <v>53231400</v>
      </c>
      <c r="R182" s="453">
        <v>0</v>
      </c>
      <c r="S182" s="453">
        <v>0</v>
      </c>
      <c r="T182" s="453">
        <v>0</v>
      </c>
      <c r="U182" s="453">
        <v>0</v>
      </c>
      <c r="V182" s="453">
        <v>0</v>
      </c>
      <c r="W182" s="453">
        <v>0</v>
      </c>
      <c r="X182" s="453">
        <v>0</v>
      </c>
      <c r="Y182" s="453">
        <v>0</v>
      </c>
      <c r="Z182" s="453">
        <v>43536762.869999997</v>
      </c>
      <c r="AA182" s="453">
        <v>18533618</v>
      </c>
      <c r="AB182" s="453">
        <v>0</v>
      </c>
      <c r="AC182" s="453">
        <v>25965350</v>
      </c>
      <c r="AD182" s="453">
        <v>0</v>
      </c>
      <c r="AE182" s="453">
        <v>0</v>
      </c>
      <c r="AF182" s="453">
        <v>0</v>
      </c>
      <c r="AG182" s="453">
        <v>0</v>
      </c>
      <c r="AH182" s="453">
        <v>0</v>
      </c>
      <c r="AI182" s="453">
        <v>145524000</v>
      </c>
      <c r="AJ182" s="453">
        <v>0</v>
      </c>
      <c r="AK182" s="453">
        <v>0</v>
      </c>
      <c r="AL182" s="453">
        <v>0</v>
      </c>
      <c r="AM182" s="453">
        <v>0</v>
      </c>
      <c r="AN182" s="453">
        <v>0</v>
      </c>
      <c r="AO182" s="453">
        <v>441000</v>
      </c>
      <c r="AP182" s="453">
        <v>0</v>
      </c>
      <c r="AQ182" s="453">
        <v>0</v>
      </c>
      <c r="AR182" s="453">
        <v>0</v>
      </c>
      <c r="AS182" s="453">
        <v>0</v>
      </c>
      <c r="AT182" s="453">
        <v>0</v>
      </c>
      <c r="AU182" s="453">
        <v>71694821</v>
      </c>
      <c r="AV182" s="453">
        <v>0</v>
      </c>
      <c r="AW182" s="453">
        <v>0</v>
      </c>
      <c r="AX182" s="453">
        <v>0</v>
      </c>
      <c r="AY182" s="453">
        <v>391500</v>
      </c>
      <c r="AZ182" s="453">
        <v>0</v>
      </c>
      <c r="BA182" s="453">
        <v>0</v>
      </c>
      <c r="BB182" s="453">
        <v>90585252.780000001</v>
      </c>
      <c r="BC182" s="453">
        <v>795850</v>
      </c>
      <c r="BD182" s="453">
        <v>0</v>
      </c>
      <c r="BE182" s="453">
        <v>5894036.6799999997</v>
      </c>
      <c r="BF182" s="453">
        <v>0</v>
      </c>
      <c r="BG182" s="453">
        <v>0</v>
      </c>
      <c r="BH182" s="453">
        <v>0</v>
      </c>
      <c r="BI182" s="453">
        <v>0</v>
      </c>
      <c r="BJ182" s="453">
        <v>0</v>
      </c>
      <c r="BK182" s="453">
        <v>0</v>
      </c>
      <c r="BL182" s="453">
        <v>0</v>
      </c>
      <c r="BM182" s="453">
        <v>74795200</v>
      </c>
      <c r="BN182" s="453">
        <v>0</v>
      </c>
      <c r="BO182" s="453">
        <v>0</v>
      </c>
      <c r="BP182" s="453">
        <v>0</v>
      </c>
      <c r="BQ182" s="453">
        <v>0</v>
      </c>
      <c r="BR182" s="453">
        <v>0</v>
      </c>
      <c r="BS182" s="453">
        <v>0</v>
      </c>
      <c r="BT182" s="453">
        <v>95515333.109999999</v>
      </c>
      <c r="BU182" s="453">
        <v>0</v>
      </c>
      <c r="BV182" s="453">
        <v>0</v>
      </c>
      <c r="BW182" s="453">
        <v>0</v>
      </c>
      <c r="BX182" s="453">
        <v>0</v>
      </c>
      <c r="BY182" s="453">
        <v>35055000</v>
      </c>
      <c r="BZ182" s="453">
        <v>0</v>
      </c>
      <c r="CA182" s="453">
        <v>0</v>
      </c>
      <c r="CB182" s="453">
        <v>0</v>
      </c>
      <c r="CC182" s="336">
        <f t="shared" si="21"/>
        <v>819701194.74000001</v>
      </c>
    </row>
    <row r="183" spans="1:81" s="354" customFormat="1" ht="25.5" customHeight="1">
      <c r="A183" s="353" t="s">
        <v>477</v>
      </c>
      <c r="B183" s="330" t="s">
        <v>26</v>
      </c>
      <c r="C183" s="331" t="s">
        <v>27</v>
      </c>
      <c r="D183" s="332">
        <v>46010</v>
      </c>
      <c r="E183" s="356" t="s">
        <v>833</v>
      </c>
      <c r="F183" s="333" t="s">
        <v>834</v>
      </c>
      <c r="G183" s="334" t="s">
        <v>835</v>
      </c>
      <c r="H183" s="453">
        <v>0</v>
      </c>
      <c r="I183" s="458">
        <v>0</v>
      </c>
      <c r="J183" s="458">
        <v>0</v>
      </c>
      <c r="K183" s="458">
        <v>0</v>
      </c>
      <c r="L183" s="458">
        <v>0</v>
      </c>
      <c r="M183" s="458">
        <v>0</v>
      </c>
      <c r="N183" s="458">
        <v>0</v>
      </c>
      <c r="O183" s="458">
        <v>0</v>
      </c>
      <c r="P183" s="458">
        <v>0</v>
      </c>
      <c r="Q183" s="458">
        <v>0</v>
      </c>
      <c r="R183" s="458">
        <v>0</v>
      </c>
      <c r="S183" s="458">
        <v>0</v>
      </c>
      <c r="T183" s="458">
        <v>100000</v>
      </c>
      <c r="U183" s="458">
        <v>10623666</v>
      </c>
      <c r="V183" s="458">
        <v>0</v>
      </c>
      <c r="W183" s="458">
        <v>0</v>
      </c>
      <c r="X183" s="458">
        <v>0</v>
      </c>
      <c r="Y183" s="458">
        <v>0</v>
      </c>
      <c r="Z183" s="458">
        <v>0</v>
      </c>
      <c r="AA183" s="458">
        <v>0</v>
      </c>
      <c r="AB183" s="458">
        <v>0</v>
      </c>
      <c r="AC183" s="458">
        <v>0</v>
      </c>
      <c r="AD183" s="458">
        <v>0</v>
      </c>
      <c r="AE183" s="458">
        <v>0</v>
      </c>
      <c r="AF183" s="458">
        <v>0</v>
      </c>
      <c r="AG183" s="458">
        <v>0</v>
      </c>
      <c r="AH183" s="458">
        <v>0</v>
      </c>
      <c r="AI183" s="458">
        <v>0</v>
      </c>
      <c r="AJ183" s="458">
        <v>0</v>
      </c>
      <c r="AK183" s="458">
        <v>441000</v>
      </c>
      <c r="AL183" s="458">
        <v>0</v>
      </c>
      <c r="AM183" s="458">
        <v>4334800</v>
      </c>
      <c r="AN183" s="458">
        <v>0</v>
      </c>
      <c r="AO183" s="458">
        <v>0</v>
      </c>
      <c r="AP183" s="458">
        <v>3176020</v>
      </c>
      <c r="AQ183" s="458">
        <v>98000</v>
      </c>
      <c r="AR183" s="458">
        <v>332999.86</v>
      </c>
      <c r="AS183" s="458">
        <v>196000</v>
      </c>
      <c r="AT183" s="458">
        <v>1759500</v>
      </c>
      <c r="AU183" s="458">
        <v>0</v>
      </c>
      <c r="AV183" s="458">
        <v>0</v>
      </c>
      <c r="AW183" s="458">
        <v>450000</v>
      </c>
      <c r="AX183" s="458">
        <v>0</v>
      </c>
      <c r="AY183" s="458">
        <v>0</v>
      </c>
      <c r="AZ183" s="458">
        <v>0</v>
      </c>
      <c r="BA183" s="458">
        <v>440000</v>
      </c>
      <c r="BB183" s="458">
        <v>0</v>
      </c>
      <c r="BC183" s="458">
        <v>0</v>
      </c>
      <c r="BD183" s="458">
        <v>835000</v>
      </c>
      <c r="BE183" s="458">
        <v>0</v>
      </c>
      <c r="BF183" s="458">
        <v>0</v>
      </c>
      <c r="BG183" s="458">
        <v>0</v>
      </c>
      <c r="BH183" s="458">
        <v>2910900</v>
      </c>
      <c r="BI183" s="458">
        <v>15162000</v>
      </c>
      <c r="BJ183" s="458">
        <v>0</v>
      </c>
      <c r="BK183" s="458">
        <v>236300</v>
      </c>
      <c r="BL183" s="458">
        <v>0</v>
      </c>
      <c r="BM183" s="458">
        <v>0</v>
      </c>
      <c r="BN183" s="458">
        <v>0</v>
      </c>
      <c r="BO183" s="458">
        <v>0</v>
      </c>
      <c r="BP183" s="458">
        <v>0</v>
      </c>
      <c r="BQ183" s="458">
        <v>178500</v>
      </c>
      <c r="BR183" s="458">
        <v>0</v>
      </c>
      <c r="BS183" s="458">
        <v>0</v>
      </c>
      <c r="BT183" s="458">
        <v>0</v>
      </c>
      <c r="BU183" s="458">
        <v>0</v>
      </c>
      <c r="BV183" s="458">
        <v>0</v>
      </c>
      <c r="BW183" s="458">
        <v>0</v>
      </c>
      <c r="BX183" s="458">
        <v>0</v>
      </c>
      <c r="BY183" s="458">
        <v>0</v>
      </c>
      <c r="BZ183" s="458">
        <v>0</v>
      </c>
      <c r="CA183" s="458">
        <v>0</v>
      </c>
      <c r="CB183" s="458">
        <v>0</v>
      </c>
      <c r="CC183" s="336">
        <f t="shared" si="21"/>
        <v>41274685.859999999</v>
      </c>
    </row>
    <row r="184" spans="1:81" s="348" customFormat="1" ht="25.5" customHeight="1">
      <c r="A184" s="346"/>
      <c r="B184" s="532" t="s">
        <v>836</v>
      </c>
      <c r="C184" s="533"/>
      <c r="D184" s="533"/>
      <c r="E184" s="533"/>
      <c r="F184" s="533"/>
      <c r="G184" s="534"/>
      <c r="H184" s="347">
        <f>SUM(H179:H183)</f>
        <v>78475145.460000008</v>
      </c>
      <c r="I184" s="347">
        <f t="shared" ref="I184:BT184" si="27">SUM(I179:I183)</f>
        <v>13114610.93</v>
      </c>
      <c r="J184" s="347">
        <f t="shared" si="27"/>
        <v>18512850.149999999</v>
      </c>
      <c r="K184" s="347">
        <f t="shared" si="27"/>
        <v>3187321.32</v>
      </c>
      <c r="L184" s="347">
        <f t="shared" si="27"/>
        <v>3182303.81</v>
      </c>
      <c r="M184" s="347">
        <f t="shared" si="27"/>
        <v>2086949.54</v>
      </c>
      <c r="N184" s="347">
        <f t="shared" si="27"/>
        <v>144342335.03999999</v>
      </c>
      <c r="O184" s="347">
        <f t="shared" si="27"/>
        <v>10773000.91</v>
      </c>
      <c r="P184" s="347">
        <f t="shared" si="27"/>
        <v>7834249.8600000003</v>
      </c>
      <c r="Q184" s="347">
        <f t="shared" si="27"/>
        <v>66062440.530000001</v>
      </c>
      <c r="R184" s="347">
        <f t="shared" si="27"/>
        <v>1170298.6499999999</v>
      </c>
      <c r="S184" s="347">
        <f t="shared" si="27"/>
        <v>9403963.2800000012</v>
      </c>
      <c r="T184" s="347">
        <f t="shared" si="27"/>
        <v>17509805.079999998</v>
      </c>
      <c r="U184" s="347">
        <f t="shared" si="27"/>
        <v>21056223.420000002</v>
      </c>
      <c r="V184" s="347">
        <f t="shared" si="27"/>
        <v>1074416.71</v>
      </c>
      <c r="W184" s="347">
        <f t="shared" si="27"/>
        <v>3843800</v>
      </c>
      <c r="X184" s="347">
        <f t="shared" si="27"/>
        <v>10223023.93</v>
      </c>
      <c r="Y184" s="347">
        <f t="shared" si="27"/>
        <v>5013805.1500000004</v>
      </c>
      <c r="Z184" s="347">
        <f t="shared" si="27"/>
        <v>69611543.969999999</v>
      </c>
      <c r="AA184" s="347">
        <f t="shared" si="27"/>
        <v>22148325.050000001</v>
      </c>
      <c r="AB184" s="347">
        <f t="shared" si="27"/>
        <v>3301224.41</v>
      </c>
      <c r="AC184" s="347">
        <f t="shared" si="27"/>
        <v>26566018.350000001</v>
      </c>
      <c r="AD184" s="347">
        <f t="shared" si="27"/>
        <v>6001052.1100000003</v>
      </c>
      <c r="AE184" s="347">
        <f t="shared" si="27"/>
        <v>4073660.74</v>
      </c>
      <c r="AF184" s="347">
        <f t="shared" si="27"/>
        <v>3607402.51</v>
      </c>
      <c r="AG184" s="347">
        <f t="shared" si="27"/>
        <v>1317193.75</v>
      </c>
      <c r="AH184" s="347">
        <f t="shared" si="27"/>
        <v>2632501.64</v>
      </c>
      <c r="AI184" s="347">
        <f t="shared" si="27"/>
        <v>165872365.31</v>
      </c>
      <c r="AJ184" s="347">
        <f t="shared" si="27"/>
        <v>1399390.37</v>
      </c>
      <c r="AK184" s="347">
        <f t="shared" si="27"/>
        <v>1748864.03</v>
      </c>
      <c r="AL184" s="347">
        <f t="shared" si="27"/>
        <v>2185350.88</v>
      </c>
      <c r="AM184" s="347">
        <f t="shared" si="27"/>
        <v>5962022.5300000003</v>
      </c>
      <c r="AN184" s="347">
        <f t="shared" si="27"/>
        <v>2432413.7000000002</v>
      </c>
      <c r="AO184" s="347">
        <f t="shared" si="27"/>
        <v>4679614.04</v>
      </c>
      <c r="AP184" s="347">
        <f t="shared" si="27"/>
        <v>4471439.3</v>
      </c>
      <c r="AQ184" s="347">
        <f t="shared" si="27"/>
        <v>4873464.3900000006</v>
      </c>
      <c r="AR184" s="347">
        <f t="shared" si="27"/>
        <v>2187015.2200000002</v>
      </c>
      <c r="AS184" s="347">
        <f t="shared" si="27"/>
        <v>2707791.17</v>
      </c>
      <c r="AT184" s="347">
        <f t="shared" si="27"/>
        <v>6300055</v>
      </c>
      <c r="AU184" s="347">
        <f t="shared" si="27"/>
        <v>81113950.849999994</v>
      </c>
      <c r="AV184" s="347">
        <f t="shared" si="27"/>
        <v>1356332.26</v>
      </c>
      <c r="AW184" s="347">
        <f t="shared" si="27"/>
        <v>4439061.83</v>
      </c>
      <c r="AX184" s="347">
        <f t="shared" si="27"/>
        <v>3345497.38</v>
      </c>
      <c r="AY184" s="347">
        <f t="shared" si="27"/>
        <v>2196430.4299999997</v>
      </c>
      <c r="AZ184" s="347">
        <f t="shared" si="27"/>
        <v>460000</v>
      </c>
      <c r="BA184" s="347">
        <f t="shared" si="27"/>
        <v>3327317.57</v>
      </c>
      <c r="BB184" s="347">
        <f t="shared" si="27"/>
        <v>105170919.59</v>
      </c>
      <c r="BC184" s="347">
        <f t="shared" si="27"/>
        <v>2576808.02</v>
      </c>
      <c r="BD184" s="347">
        <f t="shared" si="27"/>
        <v>4342536.25</v>
      </c>
      <c r="BE184" s="347">
        <f t="shared" si="27"/>
        <v>5894036.6799999997</v>
      </c>
      <c r="BF184" s="347">
        <f t="shared" si="27"/>
        <v>4741418.5</v>
      </c>
      <c r="BG184" s="347">
        <f t="shared" si="27"/>
        <v>2664892.5499999998</v>
      </c>
      <c r="BH184" s="347">
        <f t="shared" si="27"/>
        <v>7890575.8600000003</v>
      </c>
      <c r="BI184" s="347">
        <f t="shared" si="27"/>
        <v>20923056.990000002</v>
      </c>
      <c r="BJ184" s="347">
        <f t="shared" si="27"/>
        <v>2257950</v>
      </c>
      <c r="BK184" s="347">
        <f t="shared" si="27"/>
        <v>935435.06</v>
      </c>
      <c r="BL184" s="347">
        <f t="shared" si="27"/>
        <v>1022945.33</v>
      </c>
      <c r="BM184" s="347">
        <f t="shared" si="27"/>
        <v>86571178</v>
      </c>
      <c r="BN184" s="347">
        <f t="shared" si="27"/>
        <v>5446055.3200000003</v>
      </c>
      <c r="BO184" s="347">
        <f t="shared" si="27"/>
        <v>1620432.67</v>
      </c>
      <c r="BP184" s="347">
        <f t="shared" si="27"/>
        <v>939879.24</v>
      </c>
      <c r="BQ184" s="347">
        <f t="shared" si="27"/>
        <v>1750557.3</v>
      </c>
      <c r="BR184" s="347">
        <f t="shared" si="27"/>
        <v>3103565.9</v>
      </c>
      <c r="BS184" s="347">
        <f t="shared" si="27"/>
        <v>334891.57</v>
      </c>
      <c r="BT184" s="347">
        <f t="shared" si="27"/>
        <v>132210842.25</v>
      </c>
      <c r="BU184" s="347">
        <f t="shared" ref="BU184:CB184" si="28">SUM(BU179:BU183)</f>
        <v>1731199.35</v>
      </c>
      <c r="BV184" s="347">
        <f t="shared" si="28"/>
        <v>2419625.1800000002</v>
      </c>
      <c r="BW184" s="347">
        <f t="shared" si="28"/>
        <v>4069062.34</v>
      </c>
      <c r="BX184" s="347">
        <f t="shared" si="28"/>
        <v>4109199.44</v>
      </c>
      <c r="BY184" s="347">
        <f t="shared" si="28"/>
        <v>43282850.380000003</v>
      </c>
      <c r="BZ184" s="347">
        <f t="shared" si="28"/>
        <v>2022723.45</v>
      </c>
      <c r="CA184" s="347">
        <f t="shared" si="28"/>
        <v>1454158.04</v>
      </c>
      <c r="CB184" s="347">
        <f t="shared" si="28"/>
        <v>1802724.12</v>
      </c>
      <c r="CC184" s="347">
        <f>SUM(CC179:CC183)</f>
        <v>1308473361.9399998</v>
      </c>
    </row>
    <row r="185" spans="1:81" s="348" customFormat="1" ht="25.5" customHeight="1">
      <c r="A185" s="346"/>
      <c r="B185" s="532" t="s">
        <v>837</v>
      </c>
      <c r="C185" s="533"/>
      <c r="D185" s="533"/>
      <c r="E185" s="533"/>
      <c r="F185" s="533"/>
      <c r="G185" s="534"/>
      <c r="H185" s="347">
        <f>SUM(H178+H184,H169,H125,H123,H97,H80,H62,H56,H47,H40,H38)</f>
        <v>2506452616.0899997</v>
      </c>
      <c r="I185" s="347">
        <f t="shared" ref="I185:BT185" si="29">SUM(I178+I184,I169,I125,I123,I97,I80,I62,I56,I47,I40,I38)</f>
        <v>410767888.59000003</v>
      </c>
      <c r="J185" s="347">
        <f t="shared" si="29"/>
        <v>737711419.18000007</v>
      </c>
      <c r="K185" s="347">
        <f t="shared" si="29"/>
        <v>238137329.36000004</v>
      </c>
      <c r="L185" s="347">
        <f t="shared" si="29"/>
        <v>188163144.08999997</v>
      </c>
      <c r="M185" s="347">
        <f t="shared" si="29"/>
        <v>99284715.730000004</v>
      </c>
      <c r="N185" s="347">
        <f t="shared" si="29"/>
        <v>4699054463.54</v>
      </c>
      <c r="O185" s="347">
        <f t="shared" si="29"/>
        <v>550887566.25999999</v>
      </c>
      <c r="P185" s="347">
        <f t="shared" si="29"/>
        <v>107402676.03999999</v>
      </c>
      <c r="Q185" s="347">
        <f t="shared" si="29"/>
        <v>1409447977.46</v>
      </c>
      <c r="R185" s="347">
        <f t="shared" si="29"/>
        <v>87135148.209999993</v>
      </c>
      <c r="S185" s="347">
        <f t="shared" si="29"/>
        <v>286587620.58000004</v>
      </c>
      <c r="T185" s="347">
        <f t="shared" si="29"/>
        <v>624487839.88999999</v>
      </c>
      <c r="U185" s="347">
        <f t="shared" si="29"/>
        <v>527703413.98000014</v>
      </c>
      <c r="V185" s="347">
        <f t="shared" si="29"/>
        <v>38985290.969999999</v>
      </c>
      <c r="W185" s="347">
        <f t="shared" si="29"/>
        <v>229419537.42999998</v>
      </c>
      <c r="X185" s="347">
        <f t="shared" si="29"/>
        <v>175179901.79999998</v>
      </c>
      <c r="Y185" s="347">
        <f t="shared" si="29"/>
        <v>109080018.39999998</v>
      </c>
      <c r="Z185" s="347">
        <f t="shared" si="29"/>
        <v>2171661789.8299994</v>
      </c>
      <c r="AA185" s="347">
        <f t="shared" si="29"/>
        <v>428360846.95999992</v>
      </c>
      <c r="AB185" s="347">
        <f t="shared" si="29"/>
        <v>161485771.01999998</v>
      </c>
      <c r="AC185" s="347">
        <f t="shared" si="29"/>
        <v>535931596.36000007</v>
      </c>
      <c r="AD185" s="347">
        <f t="shared" si="29"/>
        <v>143419140.73000005</v>
      </c>
      <c r="AE185" s="347">
        <f t="shared" si="29"/>
        <v>183386906.41999999</v>
      </c>
      <c r="AF185" s="347">
        <f t="shared" si="29"/>
        <v>235748500.72999996</v>
      </c>
      <c r="AG185" s="347">
        <f t="shared" si="29"/>
        <v>68861255.159999996</v>
      </c>
      <c r="AH185" s="347">
        <f t="shared" si="29"/>
        <v>85865100.960000008</v>
      </c>
      <c r="AI185" s="347">
        <f t="shared" si="29"/>
        <v>3203421528.25</v>
      </c>
      <c r="AJ185" s="347">
        <f t="shared" si="29"/>
        <v>142983511.28000003</v>
      </c>
      <c r="AK185" s="347">
        <f t="shared" si="29"/>
        <v>91946073.219999999</v>
      </c>
      <c r="AL185" s="347">
        <f t="shared" si="29"/>
        <v>83151204.439999998</v>
      </c>
      <c r="AM185" s="347">
        <f t="shared" si="29"/>
        <v>83988647.599999994</v>
      </c>
      <c r="AN185" s="347">
        <f t="shared" si="29"/>
        <v>144815740.41000003</v>
      </c>
      <c r="AO185" s="347">
        <f t="shared" si="29"/>
        <v>98366233.219999999</v>
      </c>
      <c r="AP185" s="347">
        <f t="shared" si="29"/>
        <v>102396596.04000001</v>
      </c>
      <c r="AQ185" s="347">
        <f t="shared" si="29"/>
        <v>192871182.56</v>
      </c>
      <c r="AR185" s="347">
        <f t="shared" si="29"/>
        <v>105366466.32000002</v>
      </c>
      <c r="AS185" s="347">
        <f t="shared" si="29"/>
        <v>93709937.280000001</v>
      </c>
      <c r="AT185" s="347">
        <f t="shared" si="29"/>
        <v>101396995.51000002</v>
      </c>
      <c r="AU185" s="347">
        <f t="shared" si="29"/>
        <v>917237504.47000003</v>
      </c>
      <c r="AV185" s="347">
        <f t="shared" si="29"/>
        <v>92767818.719999999</v>
      </c>
      <c r="AW185" s="347">
        <f t="shared" si="29"/>
        <v>100002769.85000001</v>
      </c>
      <c r="AX185" s="347">
        <f t="shared" si="29"/>
        <v>99779148.055700004</v>
      </c>
      <c r="AY185" s="347">
        <f t="shared" si="29"/>
        <v>83921611.5</v>
      </c>
      <c r="AZ185" s="347">
        <f t="shared" si="29"/>
        <v>27069387.450000003</v>
      </c>
      <c r="BA185" s="347">
        <f t="shared" si="29"/>
        <v>52192389.5</v>
      </c>
      <c r="BB185" s="347">
        <f t="shared" si="29"/>
        <v>2915838018.7000008</v>
      </c>
      <c r="BC185" s="347">
        <f t="shared" si="29"/>
        <v>115747185.34</v>
      </c>
      <c r="BD185" s="347">
        <f t="shared" si="29"/>
        <v>230240702.52000001</v>
      </c>
      <c r="BE185" s="347">
        <f t="shared" si="29"/>
        <v>262062488.13999996</v>
      </c>
      <c r="BF185" s="347">
        <f t="shared" si="29"/>
        <v>210992703.91</v>
      </c>
      <c r="BG185" s="347">
        <f t="shared" si="29"/>
        <v>171497102.40000001</v>
      </c>
      <c r="BH185" s="347">
        <f t="shared" si="29"/>
        <v>440822570.25959992</v>
      </c>
      <c r="BI185" s="347">
        <f t="shared" si="29"/>
        <v>294755949.09999996</v>
      </c>
      <c r="BJ185" s="347">
        <f t="shared" si="29"/>
        <v>134449822.77999997</v>
      </c>
      <c r="BK185" s="347">
        <f t="shared" si="29"/>
        <v>57413947.410000004</v>
      </c>
      <c r="BL185" s="347">
        <f t="shared" si="29"/>
        <v>50280640.719999999</v>
      </c>
      <c r="BM185" s="347">
        <f t="shared" si="29"/>
        <v>3133041734.5799999</v>
      </c>
      <c r="BN185" s="347">
        <f t="shared" si="29"/>
        <v>574729613.95999992</v>
      </c>
      <c r="BO185" s="347">
        <f t="shared" si="29"/>
        <v>107922728.11999997</v>
      </c>
      <c r="BP185" s="347">
        <f t="shared" si="29"/>
        <v>92813818.38000001</v>
      </c>
      <c r="BQ185" s="347">
        <f t="shared" si="29"/>
        <v>128335467.28999999</v>
      </c>
      <c r="BR185" s="347">
        <f t="shared" si="29"/>
        <v>161950058.15000004</v>
      </c>
      <c r="BS185" s="347">
        <f t="shared" si="29"/>
        <v>68343217.050000012</v>
      </c>
      <c r="BT185" s="347">
        <f t="shared" si="29"/>
        <v>1276916206.6200004</v>
      </c>
      <c r="BU185" s="347">
        <f t="shared" ref="BU185:CC185" si="30">SUM(BU178+BU184,BU169,BU125,BU123,BU97,BU80,BU62,BU56,BU47,BU40,BU38)</f>
        <v>94998108.659999996</v>
      </c>
      <c r="BV185" s="347">
        <f t="shared" si="30"/>
        <v>116399628.37000003</v>
      </c>
      <c r="BW185" s="347">
        <f t="shared" si="30"/>
        <v>189651920.81</v>
      </c>
      <c r="BX185" s="347">
        <f t="shared" si="30"/>
        <v>202383944.40999997</v>
      </c>
      <c r="BY185" s="347">
        <f t="shared" si="30"/>
        <v>657003396</v>
      </c>
      <c r="BZ185" s="347">
        <f t="shared" si="30"/>
        <v>111678701.14999999</v>
      </c>
      <c r="CA185" s="347">
        <f t="shared" si="30"/>
        <v>88942422.200000018</v>
      </c>
      <c r="CB185" s="347">
        <f t="shared" si="30"/>
        <v>101774894.46000001</v>
      </c>
      <c r="CC185" s="347">
        <f t="shared" si="30"/>
        <v>34848981212.935295</v>
      </c>
    </row>
    <row r="186" spans="1:81" s="354" customFormat="1" ht="25.5" customHeight="1">
      <c r="A186" s="353" t="s">
        <v>838</v>
      </c>
      <c r="B186" s="330" t="s">
        <v>31</v>
      </c>
      <c r="C186" s="331" t="s">
        <v>32</v>
      </c>
      <c r="D186" s="332">
        <v>51010</v>
      </c>
      <c r="E186" s="356" t="s">
        <v>839</v>
      </c>
      <c r="F186" s="333" t="s">
        <v>840</v>
      </c>
      <c r="G186" s="334" t="s">
        <v>841</v>
      </c>
      <c r="H186" s="453">
        <v>227944924.49000001</v>
      </c>
      <c r="I186" s="458">
        <v>37110303.549999997</v>
      </c>
      <c r="J186" s="458">
        <v>59110014.869999997</v>
      </c>
      <c r="K186" s="458">
        <v>25421497.859999999</v>
      </c>
      <c r="L186" s="458">
        <v>15863837.59</v>
      </c>
      <c r="M186" s="458">
        <v>4875085.8499999996</v>
      </c>
      <c r="N186" s="458">
        <v>789608427.99000001</v>
      </c>
      <c r="O186" s="458">
        <v>33498302.850000001</v>
      </c>
      <c r="P186" s="458">
        <v>6174818.5700000003</v>
      </c>
      <c r="Q186" s="458">
        <v>148894938.66</v>
      </c>
      <c r="R186" s="458">
        <v>6480593.2000000002</v>
      </c>
      <c r="S186" s="458">
        <v>27888256.07</v>
      </c>
      <c r="T186" s="458">
        <v>61758903.439999998</v>
      </c>
      <c r="U186" s="458">
        <v>41020570.950000003</v>
      </c>
      <c r="V186" s="458">
        <v>1826476.87</v>
      </c>
      <c r="W186" s="458">
        <v>19740159.190000001</v>
      </c>
      <c r="X186" s="458">
        <v>12134337.77</v>
      </c>
      <c r="Y186" s="458">
        <v>5579093.9100000001</v>
      </c>
      <c r="Z186" s="458">
        <v>375293165.17000002</v>
      </c>
      <c r="AA186" s="458">
        <v>32839930.100000001</v>
      </c>
      <c r="AB186" s="458">
        <v>19272731.449999999</v>
      </c>
      <c r="AC186" s="458">
        <v>58522989.380000003</v>
      </c>
      <c r="AD186" s="458">
        <v>9650153.1699999999</v>
      </c>
      <c r="AE186" s="458">
        <v>22715897.32</v>
      </c>
      <c r="AF186" s="458">
        <v>20975375.629999999</v>
      </c>
      <c r="AG186" s="458">
        <v>5116557.6399999997</v>
      </c>
      <c r="AH186" s="458">
        <v>4547494.3499999996</v>
      </c>
      <c r="AI186" s="458">
        <v>339131590.44999999</v>
      </c>
      <c r="AJ186" s="458">
        <v>17137094.609999999</v>
      </c>
      <c r="AK186" s="458">
        <v>4133544.2</v>
      </c>
      <c r="AL186" s="458">
        <v>4624831.66</v>
      </c>
      <c r="AM186" s="458">
        <v>5658374.6100000003</v>
      </c>
      <c r="AN186" s="458">
        <v>11378058.82</v>
      </c>
      <c r="AO186" s="458">
        <v>4909144.87</v>
      </c>
      <c r="AP186" s="458">
        <v>9949115.3699999992</v>
      </c>
      <c r="AQ186" s="458">
        <v>19893973.609999999</v>
      </c>
      <c r="AR186" s="458">
        <v>7723353.2000000002</v>
      </c>
      <c r="AS186" s="458">
        <v>4264700.38</v>
      </c>
      <c r="AT186" s="458">
        <v>10382042.789999999</v>
      </c>
      <c r="AU186" s="458">
        <v>82971276.920000002</v>
      </c>
      <c r="AV186" s="458">
        <v>12288744.91</v>
      </c>
      <c r="AW186" s="458">
        <v>6912940.7300000004</v>
      </c>
      <c r="AX186" s="458">
        <v>8381374.8899999997</v>
      </c>
      <c r="AY186" s="458">
        <v>5753745.4900000002</v>
      </c>
      <c r="AZ186" s="458">
        <v>724093.12</v>
      </c>
      <c r="BA186" s="458">
        <v>2374531.94</v>
      </c>
      <c r="BB186" s="458">
        <v>267302947.25999999</v>
      </c>
      <c r="BC186" s="458">
        <v>9189676.9000000004</v>
      </c>
      <c r="BD186" s="458">
        <v>10758586.109999999</v>
      </c>
      <c r="BE186" s="458">
        <v>31010621.629999999</v>
      </c>
      <c r="BF186" s="458">
        <v>15239622.68</v>
      </c>
      <c r="BG186" s="458">
        <v>11965556.73</v>
      </c>
      <c r="BH186" s="458">
        <v>21405293.179900002</v>
      </c>
      <c r="BI186" s="458">
        <v>16680005.02</v>
      </c>
      <c r="BJ186" s="458">
        <v>11546414.51</v>
      </c>
      <c r="BK186" s="458">
        <v>5425548.5700000003</v>
      </c>
      <c r="BL186" s="458">
        <v>2568217.02</v>
      </c>
      <c r="BM186" s="458">
        <v>278213456.68000001</v>
      </c>
      <c r="BN186" s="458">
        <v>51269475.479999997</v>
      </c>
      <c r="BO186" s="458">
        <v>6911172.5499999998</v>
      </c>
      <c r="BP186" s="458">
        <v>4944013.45</v>
      </c>
      <c r="BQ186" s="458">
        <v>5538705.1500000004</v>
      </c>
      <c r="BR186" s="458">
        <v>11504911.57</v>
      </c>
      <c r="BS186" s="458">
        <v>3476806.15</v>
      </c>
      <c r="BT186" s="458">
        <v>136035005.61000001</v>
      </c>
      <c r="BU186" s="458">
        <v>6575540.04</v>
      </c>
      <c r="BV186" s="458">
        <v>11759112.07</v>
      </c>
      <c r="BW186" s="458">
        <v>13714907.73</v>
      </c>
      <c r="BX186" s="458">
        <v>22250883.859999999</v>
      </c>
      <c r="BY186" s="458">
        <v>51235414.270000003</v>
      </c>
      <c r="BZ186" s="458">
        <v>10542003.43</v>
      </c>
      <c r="CA186" s="458">
        <v>3994946.64</v>
      </c>
      <c r="CB186" s="458">
        <v>3653181.97</v>
      </c>
      <c r="CC186" s="336">
        <f>SUM(H186:CB186)</f>
        <v>3657169396.7199001</v>
      </c>
    </row>
    <row r="187" spans="1:81" s="348" customFormat="1" ht="25.5" customHeight="1">
      <c r="A187" s="346"/>
      <c r="B187" s="532" t="s">
        <v>842</v>
      </c>
      <c r="C187" s="533"/>
      <c r="D187" s="533"/>
      <c r="E187" s="533"/>
      <c r="F187" s="533"/>
      <c r="G187" s="534"/>
      <c r="H187" s="347">
        <f>SUM(H186)</f>
        <v>227944924.49000001</v>
      </c>
      <c r="I187" s="347">
        <f t="shared" ref="I187:BT187" si="31">SUM(I186)</f>
        <v>37110303.549999997</v>
      </c>
      <c r="J187" s="347">
        <f t="shared" si="31"/>
        <v>59110014.869999997</v>
      </c>
      <c r="K187" s="347">
        <f t="shared" si="31"/>
        <v>25421497.859999999</v>
      </c>
      <c r="L187" s="347">
        <f t="shared" si="31"/>
        <v>15863837.59</v>
      </c>
      <c r="M187" s="347">
        <f t="shared" si="31"/>
        <v>4875085.8499999996</v>
      </c>
      <c r="N187" s="347">
        <f t="shared" si="31"/>
        <v>789608427.99000001</v>
      </c>
      <c r="O187" s="347">
        <f t="shared" si="31"/>
        <v>33498302.850000001</v>
      </c>
      <c r="P187" s="347">
        <f t="shared" si="31"/>
        <v>6174818.5700000003</v>
      </c>
      <c r="Q187" s="347">
        <f t="shared" si="31"/>
        <v>148894938.66</v>
      </c>
      <c r="R187" s="347">
        <f t="shared" si="31"/>
        <v>6480593.2000000002</v>
      </c>
      <c r="S187" s="347">
        <f t="shared" si="31"/>
        <v>27888256.07</v>
      </c>
      <c r="T187" s="347">
        <f t="shared" si="31"/>
        <v>61758903.439999998</v>
      </c>
      <c r="U187" s="347">
        <f t="shared" si="31"/>
        <v>41020570.950000003</v>
      </c>
      <c r="V187" s="347">
        <f t="shared" si="31"/>
        <v>1826476.87</v>
      </c>
      <c r="W187" s="347">
        <f t="shared" si="31"/>
        <v>19740159.190000001</v>
      </c>
      <c r="X187" s="347">
        <f t="shared" si="31"/>
        <v>12134337.77</v>
      </c>
      <c r="Y187" s="347">
        <f t="shared" si="31"/>
        <v>5579093.9100000001</v>
      </c>
      <c r="Z187" s="347">
        <f t="shared" si="31"/>
        <v>375293165.17000002</v>
      </c>
      <c r="AA187" s="347">
        <f t="shared" si="31"/>
        <v>32839930.100000001</v>
      </c>
      <c r="AB187" s="347">
        <f t="shared" si="31"/>
        <v>19272731.449999999</v>
      </c>
      <c r="AC187" s="347">
        <f t="shared" si="31"/>
        <v>58522989.380000003</v>
      </c>
      <c r="AD187" s="347">
        <f t="shared" si="31"/>
        <v>9650153.1699999999</v>
      </c>
      <c r="AE187" s="347">
        <f t="shared" si="31"/>
        <v>22715897.32</v>
      </c>
      <c r="AF187" s="347">
        <f t="shared" si="31"/>
        <v>20975375.629999999</v>
      </c>
      <c r="AG187" s="347">
        <f t="shared" si="31"/>
        <v>5116557.6399999997</v>
      </c>
      <c r="AH187" s="347">
        <f t="shared" si="31"/>
        <v>4547494.3499999996</v>
      </c>
      <c r="AI187" s="347">
        <f t="shared" si="31"/>
        <v>339131590.44999999</v>
      </c>
      <c r="AJ187" s="347">
        <f t="shared" si="31"/>
        <v>17137094.609999999</v>
      </c>
      <c r="AK187" s="347">
        <f t="shared" si="31"/>
        <v>4133544.2</v>
      </c>
      <c r="AL187" s="347">
        <f t="shared" si="31"/>
        <v>4624831.66</v>
      </c>
      <c r="AM187" s="347">
        <f t="shared" si="31"/>
        <v>5658374.6100000003</v>
      </c>
      <c r="AN187" s="347">
        <f t="shared" si="31"/>
        <v>11378058.82</v>
      </c>
      <c r="AO187" s="347">
        <f t="shared" si="31"/>
        <v>4909144.87</v>
      </c>
      <c r="AP187" s="347">
        <f t="shared" si="31"/>
        <v>9949115.3699999992</v>
      </c>
      <c r="AQ187" s="347">
        <f t="shared" si="31"/>
        <v>19893973.609999999</v>
      </c>
      <c r="AR187" s="347">
        <f t="shared" si="31"/>
        <v>7723353.2000000002</v>
      </c>
      <c r="AS187" s="347">
        <f t="shared" si="31"/>
        <v>4264700.38</v>
      </c>
      <c r="AT187" s="347">
        <f t="shared" si="31"/>
        <v>10382042.789999999</v>
      </c>
      <c r="AU187" s="347">
        <f t="shared" si="31"/>
        <v>82971276.920000002</v>
      </c>
      <c r="AV187" s="347">
        <f t="shared" si="31"/>
        <v>12288744.91</v>
      </c>
      <c r="AW187" s="347">
        <f t="shared" si="31"/>
        <v>6912940.7300000004</v>
      </c>
      <c r="AX187" s="347">
        <f t="shared" si="31"/>
        <v>8381374.8899999997</v>
      </c>
      <c r="AY187" s="347">
        <f t="shared" si="31"/>
        <v>5753745.4900000002</v>
      </c>
      <c r="AZ187" s="347">
        <f t="shared" si="31"/>
        <v>724093.12</v>
      </c>
      <c r="BA187" s="347">
        <f t="shared" si="31"/>
        <v>2374531.94</v>
      </c>
      <c r="BB187" s="347">
        <f t="shared" si="31"/>
        <v>267302947.25999999</v>
      </c>
      <c r="BC187" s="347">
        <f t="shared" si="31"/>
        <v>9189676.9000000004</v>
      </c>
      <c r="BD187" s="347">
        <f t="shared" si="31"/>
        <v>10758586.109999999</v>
      </c>
      <c r="BE187" s="347">
        <f t="shared" si="31"/>
        <v>31010621.629999999</v>
      </c>
      <c r="BF187" s="347">
        <f t="shared" si="31"/>
        <v>15239622.68</v>
      </c>
      <c r="BG187" s="347">
        <f t="shared" si="31"/>
        <v>11965556.73</v>
      </c>
      <c r="BH187" s="347">
        <f t="shared" si="31"/>
        <v>21405293.179900002</v>
      </c>
      <c r="BI187" s="347">
        <f t="shared" si="31"/>
        <v>16680005.02</v>
      </c>
      <c r="BJ187" s="347">
        <f t="shared" si="31"/>
        <v>11546414.51</v>
      </c>
      <c r="BK187" s="347">
        <f t="shared" si="31"/>
        <v>5425548.5700000003</v>
      </c>
      <c r="BL187" s="347">
        <f t="shared" si="31"/>
        <v>2568217.02</v>
      </c>
      <c r="BM187" s="347">
        <f t="shared" si="31"/>
        <v>278213456.68000001</v>
      </c>
      <c r="BN187" s="347">
        <f t="shared" si="31"/>
        <v>51269475.479999997</v>
      </c>
      <c r="BO187" s="347">
        <f t="shared" si="31"/>
        <v>6911172.5499999998</v>
      </c>
      <c r="BP187" s="347">
        <f t="shared" si="31"/>
        <v>4944013.45</v>
      </c>
      <c r="BQ187" s="347">
        <f t="shared" si="31"/>
        <v>5538705.1500000004</v>
      </c>
      <c r="BR187" s="347">
        <f t="shared" si="31"/>
        <v>11504911.57</v>
      </c>
      <c r="BS187" s="347">
        <f t="shared" si="31"/>
        <v>3476806.15</v>
      </c>
      <c r="BT187" s="347">
        <f t="shared" si="31"/>
        <v>136035005.61000001</v>
      </c>
      <c r="BU187" s="347">
        <f t="shared" ref="BU187:CB187" si="32">SUM(BU186)</f>
        <v>6575540.04</v>
      </c>
      <c r="BV187" s="347">
        <f t="shared" si="32"/>
        <v>11759112.07</v>
      </c>
      <c r="BW187" s="347">
        <f t="shared" si="32"/>
        <v>13714907.73</v>
      </c>
      <c r="BX187" s="347">
        <f t="shared" si="32"/>
        <v>22250883.859999999</v>
      </c>
      <c r="BY187" s="347">
        <f t="shared" si="32"/>
        <v>51235414.270000003</v>
      </c>
      <c r="BZ187" s="347">
        <f t="shared" si="32"/>
        <v>10542003.43</v>
      </c>
      <c r="CA187" s="347">
        <f t="shared" si="32"/>
        <v>3994946.64</v>
      </c>
      <c r="CB187" s="347">
        <f t="shared" si="32"/>
        <v>3653181.97</v>
      </c>
      <c r="CC187" s="347">
        <f>SUM(CC186)</f>
        <v>3657169396.7199001</v>
      </c>
    </row>
    <row r="188" spans="1:81" s="354" customFormat="1" ht="25.5" customHeight="1">
      <c r="A188" s="353" t="s">
        <v>838</v>
      </c>
      <c r="B188" s="330" t="s">
        <v>33</v>
      </c>
      <c r="C188" s="331" t="s">
        <v>34</v>
      </c>
      <c r="D188" s="332">
        <v>51020</v>
      </c>
      <c r="E188" s="343" t="s">
        <v>843</v>
      </c>
      <c r="F188" s="333" t="s">
        <v>844</v>
      </c>
      <c r="G188" s="334" t="s">
        <v>845</v>
      </c>
      <c r="H188" s="457">
        <v>33811446.460000001</v>
      </c>
      <c r="I188" s="457">
        <v>672516.4</v>
      </c>
      <c r="J188" s="456">
        <v>19903376.629999999</v>
      </c>
      <c r="K188" s="457">
        <v>0</v>
      </c>
      <c r="L188" s="457">
        <v>0</v>
      </c>
      <c r="M188" s="457">
        <v>0</v>
      </c>
      <c r="N188" s="457">
        <v>8191747.7999999998</v>
      </c>
      <c r="O188" s="456">
        <v>15392707.43</v>
      </c>
      <c r="P188" s="457">
        <v>1199220.44</v>
      </c>
      <c r="Q188" s="457">
        <v>679661.46</v>
      </c>
      <c r="R188" s="457">
        <v>0</v>
      </c>
      <c r="S188" s="457">
        <v>128560.19</v>
      </c>
      <c r="T188" s="457">
        <v>3343442.98</v>
      </c>
      <c r="U188" s="457">
        <v>155101.12</v>
      </c>
      <c r="V188" s="457">
        <v>457101.09</v>
      </c>
      <c r="W188" s="456">
        <v>3067543.6</v>
      </c>
      <c r="X188" s="456">
        <v>3461923.26</v>
      </c>
      <c r="Y188" s="457">
        <v>1750338.43</v>
      </c>
      <c r="Z188" s="457">
        <v>952163.27</v>
      </c>
      <c r="AA188" s="456">
        <v>78486.259999999995</v>
      </c>
      <c r="AB188" s="457">
        <v>1443501.06</v>
      </c>
      <c r="AC188" s="457">
        <v>0</v>
      </c>
      <c r="AD188" s="457">
        <v>27212</v>
      </c>
      <c r="AE188" s="456">
        <v>203163.22</v>
      </c>
      <c r="AF188" s="456">
        <v>0</v>
      </c>
      <c r="AG188" s="456">
        <v>0</v>
      </c>
      <c r="AH188" s="456">
        <v>0</v>
      </c>
      <c r="AI188" s="457">
        <v>2640474.5099999998</v>
      </c>
      <c r="AJ188" s="456">
        <v>99269</v>
      </c>
      <c r="AK188" s="457">
        <v>1481076.9</v>
      </c>
      <c r="AL188" s="456">
        <v>0</v>
      </c>
      <c r="AM188" s="456">
        <v>148229.9</v>
      </c>
      <c r="AN188" s="457">
        <v>157414.74</v>
      </c>
      <c r="AO188" s="456">
        <v>93659</v>
      </c>
      <c r="AP188" s="456">
        <v>75958.070000000007</v>
      </c>
      <c r="AQ188" s="456">
        <v>138992.04999999999</v>
      </c>
      <c r="AR188" s="456">
        <v>94439</v>
      </c>
      <c r="AS188" s="456">
        <v>1555898.29</v>
      </c>
      <c r="AT188" s="456">
        <v>2235150.11</v>
      </c>
      <c r="AU188" s="457">
        <v>13184806.17</v>
      </c>
      <c r="AV188" s="456">
        <v>0</v>
      </c>
      <c r="AW188" s="456">
        <v>0</v>
      </c>
      <c r="AX188" s="456">
        <v>0</v>
      </c>
      <c r="AY188" s="457">
        <v>0</v>
      </c>
      <c r="AZ188" s="456">
        <v>0</v>
      </c>
      <c r="BA188" s="456">
        <v>0</v>
      </c>
      <c r="BB188" s="457">
        <v>0</v>
      </c>
      <c r="BC188" s="456">
        <v>0</v>
      </c>
      <c r="BD188" s="457">
        <v>84593</v>
      </c>
      <c r="BE188" s="457">
        <v>0</v>
      </c>
      <c r="BF188" s="456">
        <v>0</v>
      </c>
      <c r="BG188" s="457">
        <v>0</v>
      </c>
      <c r="BH188" s="457">
        <v>5176052.1398999998</v>
      </c>
      <c r="BI188" s="456">
        <v>212435</v>
      </c>
      <c r="BJ188" s="456">
        <v>412708.86</v>
      </c>
      <c r="BK188" s="456">
        <v>60470</v>
      </c>
      <c r="BL188" s="456">
        <v>0</v>
      </c>
      <c r="BM188" s="457">
        <v>68766262.140000001</v>
      </c>
      <c r="BN188" s="457">
        <v>21911654.100000001</v>
      </c>
      <c r="BO188" s="457">
        <v>1561443.37</v>
      </c>
      <c r="BP188" s="457">
        <v>0</v>
      </c>
      <c r="BQ188" s="457">
        <v>356840.71</v>
      </c>
      <c r="BR188" s="457">
        <v>0</v>
      </c>
      <c r="BS188" s="457">
        <v>0</v>
      </c>
      <c r="BT188" s="457">
        <v>1773729.18</v>
      </c>
      <c r="BU188" s="456">
        <v>42330</v>
      </c>
      <c r="BV188" s="456">
        <v>74186.31</v>
      </c>
      <c r="BW188" s="456">
        <v>7700</v>
      </c>
      <c r="BX188" s="457">
        <v>188800.8</v>
      </c>
      <c r="BY188" s="457">
        <v>801913.6</v>
      </c>
      <c r="BZ188" s="456">
        <v>182738.6</v>
      </c>
      <c r="CA188" s="456">
        <v>0</v>
      </c>
      <c r="CB188" s="457">
        <v>1009057.64</v>
      </c>
      <c r="CC188" s="336">
        <f t="shared" ref="CC188" si="33">SUM(H188:CB188)</f>
        <v>219447496.2899</v>
      </c>
    </row>
    <row r="189" spans="1:81" s="354" customFormat="1" ht="25.5" customHeight="1">
      <c r="A189" s="353" t="s">
        <v>838</v>
      </c>
      <c r="B189" s="330" t="s">
        <v>33</v>
      </c>
      <c r="C189" s="331" t="s">
        <v>34</v>
      </c>
      <c r="D189" s="332">
        <v>51030</v>
      </c>
      <c r="E189" s="343" t="s">
        <v>846</v>
      </c>
      <c r="F189" s="333" t="s">
        <v>847</v>
      </c>
      <c r="G189" s="334" t="s">
        <v>848</v>
      </c>
      <c r="H189" s="457">
        <v>87978862.959999993</v>
      </c>
      <c r="I189" s="457">
        <v>17698536.629999999</v>
      </c>
      <c r="J189" s="457">
        <v>28453061.379999999</v>
      </c>
      <c r="K189" s="457">
        <v>7608918.3099999996</v>
      </c>
      <c r="L189" s="457">
        <v>5298278.08</v>
      </c>
      <c r="M189" s="457">
        <v>2736322.59</v>
      </c>
      <c r="N189" s="457">
        <v>261557898.25</v>
      </c>
      <c r="O189" s="457">
        <v>3269745.88</v>
      </c>
      <c r="P189" s="457">
        <v>1381606.7</v>
      </c>
      <c r="Q189" s="457">
        <v>70554983.629999995</v>
      </c>
      <c r="R189" s="457">
        <v>2041406.12</v>
      </c>
      <c r="S189" s="457">
        <v>6090308.1100000003</v>
      </c>
      <c r="T189" s="457">
        <v>35978730.409999996</v>
      </c>
      <c r="U189" s="457">
        <v>20304508.809999999</v>
      </c>
      <c r="V189" s="457">
        <v>414287.21</v>
      </c>
      <c r="W189" s="457">
        <v>811862.19</v>
      </c>
      <c r="X189" s="457">
        <v>888459</v>
      </c>
      <c r="Y189" s="457">
        <v>2424786.04</v>
      </c>
      <c r="Z189" s="457">
        <v>156742049.09999999</v>
      </c>
      <c r="AA189" s="457">
        <v>23567171.559999999</v>
      </c>
      <c r="AB189" s="457">
        <v>1812719.08</v>
      </c>
      <c r="AC189" s="457">
        <v>20314502.84</v>
      </c>
      <c r="AD189" s="457">
        <v>2321127.63</v>
      </c>
      <c r="AE189" s="457">
        <v>3332707.96</v>
      </c>
      <c r="AF189" s="457">
        <v>8245479.5800000001</v>
      </c>
      <c r="AG189" s="457">
        <v>1373620.28</v>
      </c>
      <c r="AH189" s="457">
        <v>2821203.28</v>
      </c>
      <c r="AI189" s="457">
        <v>201119217.83000001</v>
      </c>
      <c r="AJ189" s="457">
        <v>3537499.58</v>
      </c>
      <c r="AK189" s="457">
        <v>903050.51</v>
      </c>
      <c r="AL189" s="457">
        <v>1510562.6</v>
      </c>
      <c r="AM189" s="457">
        <v>1151406.5</v>
      </c>
      <c r="AN189" s="457">
        <v>3625130.41</v>
      </c>
      <c r="AO189" s="457">
        <v>1875143.33</v>
      </c>
      <c r="AP189" s="457">
        <v>2007506.89</v>
      </c>
      <c r="AQ189" s="457">
        <v>5844043.1100000003</v>
      </c>
      <c r="AR189" s="457">
        <v>2389386.86</v>
      </c>
      <c r="AS189" s="457">
        <v>477661.2</v>
      </c>
      <c r="AT189" s="457">
        <v>185601.1</v>
      </c>
      <c r="AU189" s="457">
        <v>18189655.43</v>
      </c>
      <c r="AV189" s="457">
        <v>643618.82999999996</v>
      </c>
      <c r="AW189" s="457">
        <v>1325150.6000000001</v>
      </c>
      <c r="AX189" s="457">
        <v>1448087.77</v>
      </c>
      <c r="AY189" s="457">
        <v>768574.08</v>
      </c>
      <c r="AZ189" s="457">
        <v>319115.64</v>
      </c>
      <c r="BA189" s="457">
        <v>1400214.1</v>
      </c>
      <c r="BB189" s="457">
        <v>90475299.810000002</v>
      </c>
      <c r="BC189" s="457">
        <v>2816570.06</v>
      </c>
      <c r="BD189" s="457">
        <v>3886730.57</v>
      </c>
      <c r="BE189" s="457">
        <v>7797663.5</v>
      </c>
      <c r="BF189" s="457">
        <v>11726480.5</v>
      </c>
      <c r="BG189" s="457">
        <v>2117268.58</v>
      </c>
      <c r="BH189" s="457">
        <v>10881096.960000001</v>
      </c>
      <c r="BI189" s="457">
        <v>9465011.1999999993</v>
      </c>
      <c r="BJ189" s="457">
        <v>1986216.71</v>
      </c>
      <c r="BK189" s="457">
        <v>1239781.71</v>
      </c>
      <c r="BL189" s="457">
        <v>1064753.3600000001</v>
      </c>
      <c r="BM189" s="457">
        <v>12438523.6</v>
      </c>
      <c r="BN189" s="457">
        <v>15358965.130000001</v>
      </c>
      <c r="BO189" s="457">
        <v>1346227.8</v>
      </c>
      <c r="BP189" s="457">
        <v>1752899.07</v>
      </c>
      <c r="BQ189" s="457">
        <v>1938074.2</v>
      </c>
      <c r="BR189" s="457">
        <v>4256812.5999999996</v>
      </c>
      <c r="BS189" s="457">
        <v>1082248.51</v>
      </c>
      <c r="BT189" s="457">
        <v>52438037.07</v>
      </c>
      <c r="BU189" s="457">
        <v>1684986.5</v>
      </c>
      <c r="BV189" s="457">
        <v>2885873.6</v>
      </c>
      <c r="BW189" s="457">
        <v>2999414.23</v>
      </c>
      <c r="BX189" s="457">
        <v>3804434</v>
      </c>
      <c r="BY189" s="457">
        <v>19435897.289999999</v>
      </c>
      <c r="BZ189" s="457">
        <v>2192109.5699999998</v>
      </c>
      <c r="CA189" s="457">
        <v>1931293.77</v>
      </c>
      <c r="CB189" s="457">
        <v>288388</v>
      </c>
      <c r="CC189" s="336">
        <f>SUM(H189:CB189)</f>
        <v>1294034827.8799996</v>
      </c>
    </row>
    <row r="190" spans="1:81" s="354" customFormat="1" ht="25.5" customHeight="1">
      <c r="A190" s="353" t="s">
        <v>838</v>
      </c>
      <c r="B190" s="330" t="s">
        <v>33</v>
      </c>
      <c r="C190" s="331" t="s">
        <v>34</v>
      </c>
      <c r="D190" s="332"/>
      <c r="E190" s="343"/>
      <c r="F190" s="333" t="s">
        <v>849</v>
      </c>
      <c r="G190" s="334" t="s">
        <v>850</v>
      </c>
      <c r="H190" s="456">
        <v>0</v>
      </c>
      <c r="I190" s="456">
        <v>0</v>
      </c>
      <c r="J190" s="456">
        <v>0</v>
      </c>
      <c r="K190" s="456">
        <v>0</v>
      </c>
      <c r="L190" s="456">
        <v>0</v>
      </c>
      <c r="M190" s="456">
        <v>0</v>
      </c>
      <c r="N190" s="456">
        <v>0</v>
      </c>
      <c r="O190" s="456">
        <v>0</v>
      </c>
      <c r="P190" s="456">
        <v>0</v>
      </c>
      <c r="Q190" s="456">
        <v>0</v>
      </c>
      <c r="R190" s="456">
        <v>0</v>
      </c>
      <c r="S190" s="456">
        <v>0</v>
      </c>
      <c r="T190" s="456">
        <v>0</v>
      </c>
      <c r="U190" s="456">
        <v>0</v>
      </c>
      <c r="V190" s="456">
        <v>0</v>
      </c>
      <c r="W190" s="456">
        <v>0</v>
      </c>
      <c r="X190" s="456">
        <v>0</v>
      </c>
      <c r="Y190" s="456">
        <v>0</v>
      </c>
      <c r="Z190" s="456">
        <v>0</v>
      </c>
      <c r="AA190" s="456">
        <v>0</v>
      </c>
      <c r="AB190" s="456">
        <v>8600</v>
      </c>
      <c r="AC190" s="456">
        <v>0</v>
      </c>
      <c r="AD190" s="456">
        <v>0</v>
      </c>
      <c r="AE190" s="456">
        <v>0</v>
      </c>
      <c r="AF190" s="456">
        <v>0</v>
      </c>
      <c r="AG190" s="456">
        <v>0</v>
      </c>
      <c r="AH190" s="456">
        <v>2850</v>
      </c>
      <c r="AI190" s="456">
        <v>788503.5</v>
      </c>
      <c r="AJ190" s="456">
        <v>0</v>
      </c>
      <c r="AK190" s="456">
        <v>0</v>
      </c>
      <c r="AL190" s="456">
        <v>0</v>
      </c>
      <c r="AM190" s="456">
        <v>0</v>
      </c>
      <c r="AN190" s="456">
        <v>0</v>
      </c>
      <c r="AO190" s="456">
        <v>0</v>
      </c>
      <c r="AP190" s="456">
        <v>0</v>
      </c>
      <c r="AQ190" s="456">
        <v>0</v>
      </c>
      <c r="AR190" s="456">
        <v>0</v>
      </c>
      <c r="AS190" s="456">
        <v>0</v>
      </c>
      <c r="AT190" s="456">
        <v>0</v>
      </c>
      <c r="AU190" s="456">
        <v>0</v>
      </c>
      <c r="AV190" s="456">
        <v>0</v>
      </c>
      <c r="AW190" s="456">
        <v>0</v>
      </c>
      <c r="AX190" s="456">
        <v>0</v>
      </c>
      <c r="AY190" s="457">
        <v>0</v>
      </c>
      <c r="AZ190" s="456">
        <v>0</v>
      </c>
      <c r="BA190" s="456">
        <v>0</v>
      </c>
      <c r="BB190" s="456">
        <v>0</v>
      </c>
      <c r="BC190" s="456">
        <v>0</v>
      </c>
      <c r="BD190" s="456">
        <v>0</v>
      </c>
      <c r="BE190" s="456">
        <v>0</v>
      </c>
      <c r="BF190" s="456">
        <v>8795</v>
      </c>
      <c r="BG190" s="456">
        <v>0</v>
      </c>
      <c r="BH190" s="456">
        <v>0</v>
      </c>
      <c r="BI190" s="456">
        <v>0</v>
      </c>
      <c r="BJ190" s="456">
        <v>0</v>
      </c>
      <c r="BK190" s="456">
        <v>0</v>
      </c>
      <c r="BL190" s="456">
        <v>0</v>
      </c>
      <c r="BM190" s="456">
        <v>0</v>
      </c>
      <c r="BN190" s="456">
        <v>0</v>
      </c>
      <c r="BO190" s="456">
        <v>0</v>
      </c>
      <c r="BP190" s="456">
        <v>0</v>
      </c>
      <c r="BQ190" s="456">
        <v>0</v>
      </c>
      <c r="BR190" s="456">
        <v>0</v>
      </c>
      <c r="BS190" s="456">
        <v>0</v>
      </c>
      <c r="BT190" s="456">
        <v>14390</v>
      </c>
      <c r="BU190" s="456">
        <v>3635</v>
      </c>
      <c r="BV190" s="456">
        <v>0</v>
      </c>
      <c r="BW190" s="456">
        <v>0</v>
      </c>
      <c r="BX190" s="456">
        <v>0</v>
      </c>
      <c r="BY190" s="456">
        <v>0</v>
      </c>
      <c r="BZ190" s="456">
        <v>2430</v>
      </c>
      <c r="CA190" s="456">
        <v>410</v>
      </c>
      <c r="CB190" s="457">
        <v>0</v>
      </c>
      <c r="CC190" s="336">
        <f>SUM(H190:CB190)</f>
        <v>829613.5</v>
      </c>
    </row>
    <row r="191" spans="1:81" s="348" customFormat="1" ht="25.5" customHeight="1">
      <c r="A191" s="346"/>
      <c r="B191" s="532" t="s">
        <v>851</v>
      </c>
      <c r="C191" s="533"/>
      <c r="D191" s="533"/>
      <c r="E191" s="533"/>
      <c r="F191" s="533"/>
      <c r="G191" s="534"/>
      <c r="H191" s="347">
        <f t="shared" ref="H191:BS191" si="34">SUM(H188:H190)</f>
        <v>121790309.41999999</v>
      </c>
      <c r="I191" s="347">
        <f t="shared" si="34"/>
        <v>18371053.029999997</v>
      </c>
      <c r="J191" s="347">
        <f t="shared" si="34"/>
        <v>48356438.009999998</v>
      </c>
      <c r="K191" s="347">
        <f t="shared" si="34"/>
        <v>7608918.3099999996</v>
      </c>
      <c r="L191" s="347">
        <f t="shared" si="34"/>
        <v>5298278.08</v>
      </c>
      <c r="M191" s="347">
        <f t="shared" si="34"/>
        <v>2736322.59</v>
      </c>
      <c r="N191" s="347">
        <f t="shared" si="34"/>
        <v>269749646.05000001</v>
      </c>
      <c r="O191" s="347">
        <f t="shared" si="34"/>
        <v>18662453.309999999</v>
      </c>
      <c r="P191" s="347">
        <f t="shared" si="34"/>
        <v>2580827.1399999997</v>
      </c>
      <c r="Q191" s="347">
        <f t="shared" si="34"/>
        <v>71234645.089999989</v>
      </c>
      <c r="R191" s="347">
        <f t="shared" si="34"/>
        <v>2041406.12</v>
      </c>
      <c r="S191" s="347">
        <f t="shared" si="34"/>
        <v>6218868.3000000007</v>
      </c>
      <c r="T191" s="347">
        <f t="shared" si="34"/>
        <v>39322173.389999993</v>
      </c>
      <c r="U191" s="347">
        <f t="shared" si="34"/>
        <v>20459609.93</v>
      </c>
      <c r="V191" s="347">
        <f t="shared" si="34"/>
        <v>871388.3</v>
      </c>
      <c r="W191" s="347">
        <f t="shared" si="34"/>
        <v>3879405.79</v>
      </c>
      <c r="X191" s="347">
        <f t="shared" si="34"/>
        <v>4350382.26</v>
      </c>
      <c r="Y191" s="347">
        <f t="shared" si="34"/>
        <v>4175124.4699999997</v>
      </c>
      <c r="Z191" s="347">
        <f t="shared" si="34"/>
        <v>157694212.37</v>
      </c>
      <c r="AA191" s="347">
        <f t="shared" si="34"/>
        <v>23645657.82</v>
      </c>
      <c r="AB191" s="347">
        <f t="shared" si="34"/>
        <v>3264820.14</v>
      </c>
      <c r="AC191" s="347">
        <f t="shared" si="34"/>
        <v>20314502.84</v>
      </c>
      <c r="AD191" s="347">
        <f t="shared" si="34"/>
        <v>2348339.63</v>
      </c>
      <c r="AE191" s="347">
        <f t="shared" si="34"/>
        <v>3535871.18</v>
      </c>
      <c r="AF191" s="347">
        <f t="shared" si="34"/>
        <v>8245479.5800000001</v>
      </c>
      <c r="AG191" s="347">
        <f t="shared" si="34"/>
        <v>1373620.28</v>
      </c>
      <c r="AH191" s="347">
        <f t="shared" si="34"/>
        <v>2824053.28</v>
      </c>
      <c r="AI191" s="347">
        <f t="shared" si="34"/>
        <v>204548195.84</v>
      </c>
      <c r="AJ191" s="347">
        <f t="shared" si="34"/>
        <v>3636768.58</v>
      </c>
      <c r="AK191" s="347">
        <f t="shared" si="34"/>
        <v>2384127.41</v>
      </c>
      <c r="AL191" s="347">
        <f t="shared" si="34"/>
        <v>1510562.6</v>
      </c>
      <c r="AM191" s="347">
        <f t="shared" si="34"/>
        <v>1299636.3999999999</v>
      </c>
      <c r="AN191" s="347">
        <f t="shared" si="34"/>
        <v>3782545.1500000004</v>
      </c>
      <c r="AO191" s="347">
        <f t="shared" si="34"/>
        <v>1968802.33</v>
      </c>
      <c r="AP191" s="347">
        <f t="shared" si="34"/>
        <v>2083464.96</v>
      </c>
      <c r="AQ191" s="347">
        <f t="shared" si="34"/>
        <v>5983035.1600000001</v>
      </c>
      <c r="AR191" s="347">
        <f t="shared" si="34"/>
        <v>2483825.86</v>
      </c>
      <c r="AS191" s="347">
        <f t="shared" si="34"/>
        <v>2033559.49</v>
      </c>
      <c r="AT191" s="347">
        <f t="shared" si="34"/>
        <v>2420751.21</v>
      </c>
      <c r="AU191" s="347">
        <f t="shared" si="34"/>
        <v>31374461.600000001</v>
      </c>
      <c r="AV191" s="347">
        <f t="shared" si="34"/>
        <v>643618.82999999996</v>
      </c>
      <c r="AW191" s="347">
        <f t="shared" si="34"/>
        <v>1325150.6000000001</v>
      </c>
      <c r="AX191" s="347">
        <f t="shared" si="34"/>
        <v>1448087.77</v>
      </c>
      <c r="AY191" s="347">
        <f t="shared" si="34"/>
        <v>768574.08</v>
      </c>
      <c r="AZ191" s="347">
        <f t="shared" si="34"/>
        <v>319115.64</v>
      </c>
      <c r="BA191" s="347">
        <f t="shared" si="34"/>
        <v>1400214.1</v>
      </c>
      <c r="BB191" s="347">
        <f t="shared" si="34"/>
        <v>90475299.810000002</v>
      </c>
      <c r="BC191" s="347">
        <f t="shared" si="34"/>
        <v>2816570.06</v>
      </c>
      <c r="BD191" s="347">
        <f t="shared" si="34"/>
        <v>3971323.57</v>
      </c>
      <c r="BE191" s="347">
        <f t="shared" si="34"/>
        <v>7797663.5</v>
      </c>
      <c r="BF191" s="347">
        <f t="shared" si="34"/>
        <v>11735275.5</v>
      </c>
      <c r="BG191" s="347">
        <f t="shared" si="34"/>
        <v>2117268.58</v>
      </c>
      <c r="BH191" s="347">
        <f t="shared" si="34"/>
        <v>16057149.0999</v>
      </c>
      <c r="BI191" s="347">
        <f t="shared" si="34"/>
        <v>9677446.1999999993</v>
      </c>
      <c r="BJ191" s="347">
        <f t="shared" si="34"/>
        <v>2398925.5699999998</v>
      </c>
      <c r="BK191" s="347">
        <f t="shared" si="34"/>
        <v>1300251.71</v>
      </c>
      <c r="BL191" s="347">
        <f t="shared" si="34"/>
        <v>1064753.3600000001</v>
      </c>
      <c r="BM191" s="347">
        <f t="shared" si="34"/>
        <v>81204785.739999995</v>
      </c>
      <c r="BN191" s="347">
        <f t="shared" si="34"/>
        <v>37270619.230000004</v>
      </c>
      <c r="BO191" s="347">
        <f t="shared" si="34"/>
        <v>2907671.17</v>
      </c>
      <c r="BP191" s="347">
        <f t="shared" si="34"/>
        <v>1752899.07</v>
      </c>
      <c r="BQ191" s="347">
        <f t="shared" si="34"/>
        <v>2294914.91</v>
      </c>
      <c r="BR191" s="347">
        <f t="shared" si="34"/>
        <v>4256812.5999999996</v>
      </c>
      <c r="BS191" s="347">
        <f t="shared" si="34"/>
        <v>1082248.51</v>
      </c>
      <c r="BT191" s="347">
        <f t="shared" ref="BT191:CC191" si="35">SUM(BT188:BT190)</f>
        <v>54226156.25</v>
      </c>
      <c r="BU191" s="347">
        <f t="shared" si="35"/>
        <v>1730951.5</v>
      </c>
      <c r="BV191" s="347">
        <f t="shared" si="35"/>
        <v>2960059.91</v>
      </c>
      <c r="BW191" s="347">
        <f t="shared" si="35"/>
        <v>3007114.23</v>
      </c>
      <c r="BX191" s="347">
        <f t="shared" si="35"/>
        <v>3993234.8</v>
      </c>
      <c r="BY191" s="347">
        <f t="shared" si="35"/>
        <v>20237810.890000001</v>
      </c>
      <c r="BZ191" s="347">
        <f t="shared" si="35"/>
        <v>2377278.17</v>
      </c>
      <c r="CA191" s="347">
        <f t="shared" si="35"/>
        <v>1931703.77</v>
      </c>
      <c r="CB191" s="347">
        <f t="shared" si="35"/>
        <v>1297445.6400000001</v>
      </c>
      <c r="CC191" s="347">
        <f t="shared" si="35"/>
        <v>1514311937.6698997</v>
      </c>
    </row>
    <row r="192" spans="1:81" s="354" customFormat="1" ht="25.5" customHeight="1">
      <c r="A192" s="353" t="s">
        <v>838</v>
      </c>
      <c r="B192" s="330" t="s">
        <v>35</v>
      </c>
      <c r="C192" s="331" t="s">
        <v>36</v>
      </c>
      <c r="D192" s="332">
        <v>51050</v>
      </c>
      <c r="E192" s="356" t="s">
        <v>852</v>
      </c>
      <c r="F192" s="333" t="s">
        <v>853</v>
      </c>
      <c r="G192" s="334" t="s">
        <v>854</v>
      </c>
      <c r="H192" s="457">
        <v>1605897.53</v>
      </c>
      <c r="I192" s="457">
        <v>243941.41</v>
      </c>
      <c r="J192" s="457">
        <v>1246523.8999999999</v>
      </c>
      <c r="K192" s="457">
        <v>318271.28999999998</v>
      </c>
      <c r="L192" s="457">
        <v>66959.3</v>
      </c>
      <c r="M192" s="456">
        <v>205594.74</v>
      </c>
      <c r="N192" s="457">
        <v>2476869.6</v>
      </c>
      <c r="O192" s="457">
        <v>1937562.06</v>
      </c>
      <c r="P192" s="457">
        <v>269538.07</v>
      </c>
      <c r="Q192" s="457">
        <v>520331.13</v>
      </c>
      <c r="R192" s="457">
        <v>201193.67</v>
      </c>
      <c r="S192" s="457">
        <v>645264.31999999995</v>
      </c>
      <c r="T192" s="457">
        <v>1291420.02</v>
      </c>
      <c r="U192" s="457">
        <v>1506318.36</v>
      </c>
      <c r="V192" s="457">
        <v>36722.31</v>
      </c>
      <c r="W192" s="457">
        <v>165032.78</v>
      </c>
      <c r="X192" s="457">
        <v>203935.47</v>
      </c>
      <c r="Y192" s="456">
        <v>74418.2</v>
      </c>
      <c r="Z192" s="457">
        <v>2212241.41</v>
      </c>
      <c r="AA192" s="457">
        <v>407229.42</v>
      </c>
      <c r="AB192" s="457">
        <v>303619.65000000002</v>
      </c>
      <c r="AC192" s="457">
        <v>689124.04</v>
      </c>
      <c r="AD192" s="457">
        <v>196470.08</v>
      </c>
      <c r="AE192" s="457">
        <v>399213.64</v>
      </c>
      <c r="AF192" s="457">
        <v>52685.23</v>
      </c>
      <c r="AG192" s="457">
        <v>45413.26</v>
      </c>
      <c r="AH192" s="457">
        <v>307832.88</v>
      </c>
      <c r="AI192" s="457">
        <v>2154528.83</v>
      </c>
      <c r="AJ192" s="457">
        <v>430740.84</v>
      </c>
      <c r="AK192" s="457">
        <v>328151.96999999997</v>
      </c>
      <c r="AL192" s="457">
        <v>174489.81</v>
      </c>
      <c r="AM192" s="456">
        <v>213383.48</v>
      </c>
      <c r="AN192" s="457">
        <v>300019.98</v>
      </c>
      <c r="AO192" s="457">
        <v>263083.17</v>
      </c>
      <c r="AP192" s="457">
        <v>425277.65</v>
      </c>
      <c r="AQ192" s="457">
        <v>277105.13</v>
      </c>
      <c r="AR192" s="456">
        <v>139462.04</v>
      </c>
      <c r="AS192" s="457">
        <v>110062.89</v>
      </c>
      <c r="AT192" s="457">
        <v>194567.04000000001</v>
      </c>
      <c r="AU192" s="457">
        <v>1833917.97</v>
      </c>
      <c r="AV192" s="457">
        <v>328210.31</v>
      </c>
      <c r="AW192" s="457">
        <v>356635.21</v>
      </c>
      <c r="AX192" s="457">
        <v>350545.55</v>
      </c>
      <c r="AY192" s="457">
        <v>187335.1</v>
      </c>
      <c r="AZ192" s="457">
        <v>66354.66</v>
      </c>
      <c r="BA192" s="457">
        <v>92565.24</v>
      </c>
      <c r="BB192" s="457">
        <v>428987.17</v>
      </c>
      <c r="BC192" s="456">
        <v>397673.7</v>
      </c>
      <c r="BD192" s="457">
        <v>140560.85999999999</v>
      </c>
      <c r="BE192" s="457">
        <v>252576.06</v>
      </c>
      <c r="BF192" s="457">
        <v>274461.39</v>
      </c>
      <c r="BG192" s="457">
        <v>169701.31</v>
      </c>
      <c r="BH192" s="457">
        <v>756890.08</v>
      </c>
      <c r="BI192" s="457">
        <v>358269.27</v>
      </c>
      <c r="BJ192" s="457">
        <v>224531.86</v>
      </c>
      <c r="BK192" s="456">
        <v>167575.51999999999</v>
      </c>
      <c r="BL192" s="456">
        <v>49077.3</v>
      </c>
      <c r="BM192" s="457">
        <v>4854285.7</v>
      </c>
      <c r="BN192" s="457">
        <v>858650.56</v>
      </c>
      <c r="BO192" s="456">
        <v>859278.94</v>
      </c>
      <c r="BP192" s="457">
        <v>131217.56</v>
      </c>
      <c r="BQ192" s="457">
        <v>510543.7</v>
      </c>
      <c r="BR192" s="457">
        <v>170177.77</v>
      </c>
      <c r="BS192" s="457">
        <v>236832.96</v>
      </c>
      <c r="BT192" s="457">
        <v>892460.14</v>
      </c>
      <c r="BU192" s="457">
        <v>67283.820000000007</v>
      </c>
      <c r="BV192" s="457">
        <v>277636.43</v>
      </c>
      <c r="BW192" s="457">
        <v>533656.80000000005</v>
      </c>
      <c r="BX192" s="457">
        <v>340051.07</v>
      </c>
      <c r="BY192" s="457">
        <v>247577</v>
      </c>
      <c r="BZ192" s="457">
        <v>161352.54999999999</v>
      </c>
      <c r="CA192" s="457">
        <v>274304.34000000003</v>
      </c>
      <c r="CB192" s="457">
        <v>188399.55</v>
      </c>
      <c r="CC192" s="336">
        <f>SUM(H192:CB192)</f>
        <v>39680074.049999997</v>
      </c>
    </row>
    <row r="193" spans="1:81" s="348" customFormat="1" ht="25.5" customHeight="1">
      <c r="A193" s="346"/>
      <c r="B193" s="532" t="s">
        <v>855</v>
      </c>
      <c r="C193" s="533"/>
      <c r="D193" s="533"/>
      <c r="E193" s="533"/>
      <c r="F193" s="533"/>
      <c r="G193" s="534"/>
      <c r="H193" s="347">
        <f>SUM(H192)</f>
        <v>1605897.53</v>
      </c>
      <c r="I193" s="347">
        <f t="shared" ref="I193:BT193" si="36">SUM(I192)</f>
        <v>243941.41</v>
      </c>
      <c r="J193" s="347">
        <f t="shared" si="36"/>
        <v>1246523.8999999999</v>
      </c>
      <c r="K193" s="347">
        <f t="shared" si="36"/>
        <v>318271.28999999998</v>
      </c>
      <c r="L193" s="347">
        <f t="shared" si="36"/>
        <v>66959.3</v>
      </c>
      <c r="M193" s="347">
        <f t="shared" si="36"/>
        <v>205594.74</v>
      </c>
      <c r="N193" s="347">
        <f t="shared" si="36"/>
        <v>2476869.6</v>
      </c>
      <c r="O193" s="347">
        <f t="shared" si="36"/>
        <v>1937562.06</v>
      </c>
      <c r="P193" s="347">
        <f t="shared" si="36"/>
        <v>269538.07</v>
      </c>
      <c r="Q193" s="347">
        <f t="shared" si="36"/>
        <v>520331.13</v>
      </c>
      <c r="R193" s="347">
        <f t="shared" si="36"/>
        <v>201193.67</v>
      </c>
      <c r="S193" s="347">
        <f t="shared" si="36"/>
        <v>645264.31999999995</v>
      </c>
      <c r="T193" s="347">
        <f t="shared" si="36"/>
        <v>1291420.02</v>
      </c>
      <c r="U193" s="347">
        <f t="shared" si="36"/>
        <v>1506318.36</v>
      </c>
      <c r="V193" s="347">
        <f t="shared" si="36"/>
        <v>36722.31</v>
      </c>
      <c r="W193" s="347">
        <f t="shared" si="36"/>
        <v>165032.78</v>
      </c>
      <c r="X193" s="347">
        <f t="shared" si="36"/>
        <v>203935.47</v>
      </c>
      <c r="Y193" s="347">
        <f t="shared" si="36"/>
        <v>74418.2</v>
      </c>
      <c r="Z193" s="347">
        <f t="shared" si="36"/>
        <v>2212241.41</v>
      </c>
      <c r="AA193" s="347">
        <f t="shared" si="36"/>
        <v>407229.42</v>
      </c>
      <c r="AB193" s="347">
        <f t="shared" si="36"/>
        <v>303619.65000000002</v>
      </c>
      <c r="AC193" s="347">
        <f t="shared" si="36"/>
        <v>689124.04</v>
      </c>
      <c r="AD193" s="347">
        <f t="shared" si="36"/>
        <v>196470.08</v>
      </c>
      <c r="AE193" s="347">
        <f t="shared" si="36"/>
        <v>399213.64</v>
      </c>
      <c r="AF193" s="347">
        <f t="shared" si="36"/>
        <v>52685.23</v>
      </c>
      <c r="AG193" s="347">
        <f t="shared" si="36"/>
        <v>45413.26</v>
      </c>
      <c r="AH193" s="347">
        <f t="shared" si="36"/>
        <v>307832.88</v>
      </c>
      <c r="AI193" s="347">
        <f t="shared" si="36"/>
        <v>2154528.83</v>
      </c>
      <c r="AJ193" s="347">
        <f t="shared" si="36"/>
        <v>430740.84</v>
      </c>
      <c r="AK193" s="347">
        <f t="shared" si="36"/>
        <v>328151.96999999997</v>
      </c>
      <c r="AL193" s="347">
        <f t="shared" si="36"/>
        <v>174489.81</v>
      </c>
      <c r="AM193" s="347">
        <f t="shared" si="36"/>
        <v>213383.48</v>
      </c>
      <c r="AN193" s="347">
        <f t="shared" si="36"/>
        <v>300019.98</v>
      </c>
      <c r="AO193" s="347">
        <f t="shared" si="36"/>
        <v>263083.17</v>
      </c>
      <c r="AP193" s="347">
        <f t="shared" si="36"/>
        <v>425277.65</v>
      </c>
      <c r="AQ193" s="347">
        <f t="shared" si="36"/>
        <v>277105.13</v>
      </c>
      <c r="AR193" s="347">
        <f t="shared" si="36"/>
        <v>139462.04</v>
      </c>
      <c r="AS193" s="347">
        <f t="shared" si="36"/>
        <v>110062.89</v>
      </c>
      <c r="AT193" s="347">
        <f t="shared" si="36"/>
        <v>194567.04000000001</v>
      </c>
      <c r="AU193" s="347">
        <f t="shared" si="36"/>
        <v>1833917.97</v>
      </c>
      <c r="AV193" s="347">
        <f t="shared" si="36"/>
        <v>328210.31</v>
      </c>
      <c r="AW193" s="347">
        <f t="shared" si="36"/>
        <v>356635.21</v>
      </c>
      <c r="AX193" s="347">
        <f t="shared" si="36"/>
        <v>350545.55</v>
      </c>
      <c r="AY193" s="347">
        <f t="shared" si="36"/>
        <v>187335.1</v>
      </c>
      <c r="AZ193" s="347">
        <f t="shared" si="36"/>
        <v>66354.66</v>
      </c>
      <c r="BA193" s="347">
        <f t="shared" si="36"/>
        <v>92565.24</v>
      </c>
      <c r="BB193" s="347">
        <f t="shared" si="36"/>
        <v>428987.17</v>
      </c>
      <c r="BC193" s="347">
        <f t="shared" si="36"/>
        <v>397673.7</v>
      </c>
      <c r="BD193" s="347">
        <f t="shared" si="36"/>
        <v>140560.85999999999</v>
      </c>
      <c r="BE193" s="347">
        <f t="shared" si="36"/>
        <v>252576.06</v>
      </c>
      <c r="BF193" s="347">
        <f t="shared" si="36"/>
        <v>274461.39</v>
      </c>
      <c r="BG193" s="347">
        <f t="shared" si="36"/>
        <v>169701.31</v>
      </c>
      <c r="BH193" s="347">
        <f t="shared" si="36"/>
        <v>756890.08</v>
      </c>
      <c r="BI193" s="347">
        <f t="shared" si="36"/>
        <v>358269.27</v>
      </c>
      <c r="BJ193" s="347">
        <f t="shared" si="36"/>
        <v>224531.86</v>
      </c>
      <c r="BK193" s="347">
        <f t="shared" si="36"/>
        <v>167575.51999999999</v>
      </c>
      <c r="BL193" s="347">
        <f t="shared" si="36"/>
        <v>49077.3</v>
      </c>
      <c r="BM193" s="347">
        <f t="shared" si="36"/>
        <v>4854285.7</v>
      </c>
      <c r="BN193" s="347">
        <f t="shared" si="36"/>
        <v>858650.56</v>
      </c>
      <c r="BO193" s="347">
        <f t="shared" si="36"/>
        <v>859278.94</v>
      </c>
      <c r="BP193" s="347">
        <f t="shared" si="36"/>
        <v>131217.56</v>
      </c>
      <c r="BQ193" s="347">
        <f t="shared" si="36"/>
        <v>510543.7</v>
      </c>
      <c r="BR193" s="347">
        <f t="shared" si="36"/>
        <v>170177.77</v>
      </c>
      <c r="BS193" s="347">
        <f t="shared" si="36"/>
        <v>236832.96</v>
      </c>
      <c r="BT193" s="347">
        <f t="shared" si="36"/>
        <v>892460.14</v>
      </c>
      <c r="BU193" s="347">
        <f t="shared" ref="BU193:CB193" si="37">SUM(BU192)</f>
        <v>67283.820000000007</v>
      </c>
      <c r="BV193" s="347">
        <f t="shared" si="37"/>
        <v>277636.43</v>
      </c>
      <c r="BW193" s="347">
        <f t="shared" si="37"/>
        <v>533656.80000000005</v>
      </c>
      <c r="BX193" s="347">
        <f t="shared" si="37"/>
        <v>340051.07</v>
      </c>
      <c r="BY193" s="347">
        <f t="shared" si="37"/>
        <v>247577</v>
      </c>
      <c r="BZ193" s="347">
        <f t="shared" si="37"/>
        <v>161352.54999999999</v>
      </c>
      <c r="CA193" s="347">
        <f t="shared" si="37"/>
        <v>274304.34000000003</v>
      </c>
      <c r="CB193" s="347">
        <f t="shared" si="37"/>
        <v>188399.55</v>
      </c>
      <c r="CC193" s="347">
        <f>SUM(CC192)</f>
        <v>39680074.049999997</v>
      </c>
    </row>
    <row r="194" spans="1:81" s="354" customFormat="1" ht="25.5" customHeight="1">
      <c r="A194" s="353" t="s">
        <v>838</v>
      </c>
      <c r="B194" s="330" t="s">
        <v>37</v>
      </c>
      <c r="C194" s="331" t="s">
        <v>38</v>
      </c>
      <c r="D194" s="332">
        <v>51040</v>
      </c>
      <c r="E194" s="343" t="s">
        <v>856</v>
      </c>
      <c r="F194" s="333" t="s">
        <v>857</v>
      </c>
      <c r="G194" s="334" t="s">
        <v>858</v>
      </c>
      <c r="H194" s="457">
        <v>107172458</v>
      </c>
      <c r="I194" s="457">
        <v>12078921.92</v>
      </c>
      <c r="J194" s="457">
        <v>13754510.25</v>
      </c>
      <c r="K194" s="457">
        <v>10597814.970000001</v>
      </c>
      <c r="L194" s="457">
        <v>7068277.4500000002</v>
      </c>
      <c r="M194" s="457">
        <v>3321508.07</v>
      </c>
      <c r="N194" s="457">
        <v>149238357.74000001</v>
      </c>
      <c r="O194" s="457">
        <v>9408391.4800000004</v>
      </c>
      <c r="P194" s="457">
        <v>2873621</v>
      </c>
      <c r="Q194" s="457">
        <v>146224992.96000001</v>
      </c>
      <c r="R194" s="456">
        <v>2290834.4900000002</v>
      </c>
      <c r="S194" s="457">
        <v>2328488.25</v>
      </c>
      <c r="T194" s="457">
        <v>14380979.369999999</v>
      </c>
      <c r="U194" s="457">
        <v>12456580.359999999</v>
      </c>
      <c r="V194" s="457">
        <v>466605</v>
      </c>
      <c r="W194" s="457">
        <v>6591875.5700000003</v>
      </c>
      <c r="X194" s="457">
        <v>2406011.4</v>
      </c>
      <c r="Y194" s="457">
        <v>1418913</v>
      </c>
      <c r="Z194" s="457">
        <v>223355362.75</v>
      </c>
      <c r="AA194" s="457">
        <v>10146938.1</v>
      </c>
      <c r="AB194" s="457">
        <v>3875214.96</v>
      </c>
      <c r="AC194" s="457">
        <v>14157931.15</v>
      </c>
      <c r="AD194" s="457">
        <v>3178116</v>
      </c>
      <c r="AE194" s="457">
        <v>3721135.1</v>
      </c>
      <c r="AF194" s="457">
        <v>5646367.2800000003</v>
      </c>
      <c r="AG194" s="456">
        <v>2676993.6</v>
      </c>
      <c r="AH194" s="456">
        <v>2149789.8199999998</v>
      </c>
      <c r="AI194" s="457">
        <v>142344433.37</v>
      </c>
      <c r="AJ194" s="457">
        <v>4117391.7</v>
      </c>
      <c r="AK194" s="457">
        <v>1753346.1</v>
      </c>
      <c r="AL194" s="456">
        <v>3772714.96</v>
      </c>
      <c r="AM194" s="456">
        <v>1738263.5</v>
      </c>
      <c r="AN194" s="457">
        <v>4996144.21</v>
      </c>
      <c r="AO194" s="457">
        <v>3202902.4</v>
      </c>
      <c r="AP194" s="457">
        <v>2202103.21</v>
      </c>
      <c r="AQ194" s="457">
        <v>4492997.5</v>
      </c>
      <c r="AR194" s="456">
        <v>2234169.7999999998</v>
      </c>
      <c r="AS194" s="457">
        <v>2567482.5499999998</v>
      </c>
      <c r="AT194" s="457">
        <v>3281683.25</v>
      </c>
      <c r="AU194" s="457">
        <v>79452471.780000001</v>
      </c>
      <c r="AV194" s="457">
        <v>3036367.55</v>
      </c>
      <c r="AW194" s="457">
        <v>2022189.7</v>
      </c>
      <c r="AX194" s="457">
        <v>2201644.5</v>
      </c>
      <c r="AY194" s="457">
        <v>1357058.25</v>
      </c>
      <c r="AZ194" s="456">
        <v>385625.58</v>
      </c>
      <c r="BA194" s="456">
        <v>1273369.03</v>
      </c>
      <c r="BB194" s="457">
        <v>61657219.240000002</v>
      </c>
      <c r="BC194" s="456">
        <v>4141569.91</v>
      </c>
      <c r="BD194" s="457">
        <v>2295757</v>
      </c>
      <c r="BE194" s="457">
        <v>3369917.06</v>
      </c>
      <c r="BF194" s="457">
        <v>4445555.38</v>
      </c>
      <c r="BG194" s="457">
        <v>2908961.54</v>
      </c>
      <c r="BH194" s="457">
        <v>5152630.91</v>
      </c>
      <c r="BI194" s="457">
        <v>3750890.6</v>
      </c>
      <c r="BJ194" s="457">
        <v>2462667.9</v>
      </c>
      <c r="BK194" s="457">
        <v>1187407.8999999999</v>
      </c>
      <c r="BL194" s="457">
        <v>1032284.3</v>
      </c>
      <c r="BM194" s="457">
        <v>92305775.569999993</v>
      </c>
      <c r="BN194" s="457">
        <v>16648379</v>
      </c>
      <c r="BO194" s="457">
        <v>2878786.4</v>
      </c>
      <c r="BP194" s="457">
        <v>2423057.2999999998</v>
      </c>
      <c r="BQ194" s="456">
        <v>3286281.5</v>
      </c>
      <c r="BR194" s="457">
        <v>3475734.12</v>
      </c>
      <c r="BS194" s="457">
        <v>1781809.8</v>
      </c>
      <c r="BT194" s="457">
        <v>79234770.519999996</v>
      </c>
      <c r="BU194" s="457">
        <v>1168674.05</v>
      </c>
      <c r="BV194" s="457">
        <v>1054669.55</v>
      </c>
      <c r="BW194" s="457">
        <v>4074823.41</v>
      </c>
      <c r="BX194" s="457">
        <v>3752700.29</v>
      </c>
      <c r="BY194" s="457">
        <v>25792994.879999999</v>
      </c>
      <c r="BZ194" s="457">
        <v>2473051.96</v>
      </c>
      <c r="CA194" s="456">
        <v>1292448.55</v>
      </c>
      <c r="CB194" s="457">
        <v>1724714.19</v>
      </c>
      <c r="CC194" s="336">
        <f>SUM(H194:CB194)</f>
        <v>1375192881.8100002</v>
      </c>
    </row>
    <row r="195" spans="1:81" s="348" customFormat="1" ht="25.5" customHeight="1">
      <c r="A195" s="346"/>
      <c r="B195" s="532" t="s">
        <v>859</v>
      </c>
      <c r="C195" s="533"/>
      <c r="D195" s="533"/>
      <c r="E195" s="533"/>
      <c r="F195" s="533"/>
      <c r="G195" s="534"/>
      <c r="H195" s="347">
        <f>SUM(H194)</f>
        <v>107172458</v>
      </c>
      <c r="I195" s="347">
        <f t="shared" ref="I195:BT195" si="38">SUM(I194)</f>
        <v>12078921.92</v>
      </c>
      <c r="J195" s="347">
        <f t="shared" si="38"/>
        <v>13754510.25</v>
      </c>
      <c r="K195" s="347">
        <f t="shared" si="38"/>
        <v>10597814.970000001</v>
      </c>
      <c r="L195" s="347">
        <f t="shared" si="38"/>
        <v>7068277.4500000002</v>
      </c>
      <c r="M195" s="347">
        <f t="shared" si="38"/>
        <v>3321508.07</v>
      </c>
      <c r="N195" s="347">
        <f t="shared" si="38"/>
        <v>149238357.74000001</v>
      </c>
      <c r="O195" s="347">
        <f t="shared" si="38"/>
        <v>9408391.4800000004</v>
      </c>
      <c r="P195" s="347">
        <f t="shared" si="38"/>
        <v>2873621</v>
      </c>
      <c r="Q195" s="347">
        <f t="shared" si="38"/>
        <v>146224992.96000001</v>
      </c>
      <c r="R195" s="347">
        <f t="shared" si="38"/>
        <v>2290834.4900000002</v>
      </c>
      <c r="S195" s="347">
        <f t="shared" si="38"/>
        <v>2328488.25</v>
      </c>
      <c r="T195" s="347">
        <f t="shared" si="38"/>
        <v>14380979.369999999</v>
      </c>
      <c r="U195" s="347">
        <f t="shared" si="38"/>
        <v>12456580.359999999</v>
      </c>
      <c r="V195" s="347">
        <f t="shared" si="38"/>
        <v>466605</v>
      </c>
      <c r="W195" s="347">
        <f t="shared" si="38"/>
        <v>6591875.5700000003</v>
      </c>
      <c r="X195" s="347">
        <f t="shared" si="38"/>
        <v>2406011.4</v>
      </c>
      <c r="Y195" s="347">
        <f t="shared" si="38"/>
        <v>1418913</v>
      </c>
      <c r="Z195" s="347">
        <f t="shared" si="38"/>
        <v>223355362.75</v>
      </c>
      <c r="AA195" s="347">
        <f t="shared" si="38"/>
        <v>10146938.1</v>
      </c>
      <c r="AB195" s="347">
        <f t="shared" si="38"/>
        <v>3875214.96</v>
      </c>
      <c r="AC195" s="347">
        <f t="shared" si="38"/>
        <v>14157931.15</v>
      </c>
      <c r="AD195" s="347">
        <f t="shared" si="38"/>
        <v>3178116</v>
      </c>
      <c r="AE195" s="347">
        <f t="shared" si="38"/>
        <v>3721135.1</v>
      </c>
      <c r="AF195" s="347">
        <f t="shared" si="38"/>
        <v>5646367.2800000003</v>
      </c>
      <c r="AG195" s="347">
        <f t="shared" si="38"/>
        <v>2676993.6</v>
      </c>
      <c r="AH195" s="347">
        <f t="shared" si="38"/>
        <v>2149789.8199999998</v>
      </c>
      <c r="AI195" s="347">
        <f t="shared" si="38"/>
        <v>142344433.37</v>
      </c>
      <c r="AJ195" s="347">
        <f t="shared" si="38"/>
        <v>4117391.7</v>
      </c>
      <c r="AK195" s="347">
        <f t="shared" si="38"/>
        <v>1753346.1</v>
      </c>
      <c r="AL195" s="347">
        <f t="shared" si="38"/>
        <v>3772714.96</v>
      </c>
      <c r="AM195" s="347">
        <f t="shared" si="38"/>
        <v>1738263.5</v>
      </c>
      <c r="AN195" s="347">
        <f t="shared" si="38"/>
        <v>4996144.21</v>
      </c>
      <c r="AO195" s="347">
        <f t="shared" si="38"/>
        <v>3202902.4</v>
      </c>
      <c r="AP195" s="347">
        <f t="shared" si="38"/>
        <v>2202103.21</v>
      </c>
      <c r="AQ195" s="347">
        <f t="shared" si="38"/>
        <v>4492997.5</v>
      </c>
      <c r="AR195" s="347">
        <f t="shared" si="38"/>
        <v>2234169.7999999998</v>
      </c>
      <c r="AS195" s="347">
        <f t="shared" si="38"/>
        <v>2567482.5499999998</v>
      </c>
      <c r="AT195" s="347">
        <f t="shared" si="38"/>
        <v>3281683.25</v>
      </c>
      <c r="AU195" s="347">
        <f t="shared" si="38"/>
        <v>79452471.780000001</v>
      </c>
      <c r="AV195" s="347">
        <f t="shared" si="38"/>
        <v>3036367.55</v>
      </c>
      <c r="AW195" s="347">
        <f t="shared" si="38"/>
        <v>2022189.7</v>
      </c>
      <c r="AX195" s="347">
        <f t="shared" si="38"/>
        <v>2201644.5</v>
      </c>
      <c r="AY195" s="347">
        <f t="shared" si="38"/>
        <v>1357058.25</v>
      </c>
      <c r="AZ195" s="347">
        <f t="shared" si="38"/>
        <v>385625.58</v>
      </c>
      <c r="BA195" s="347">
        <f t="shared" si="38"/>
        <v>1273369.03</v>
      </c>
      <c r="BB195" s="347">
        <f t="shared" si="38"/>
        <v>61657219.240000002</v>
      </c>
      <c r="BC195" s="347">
        <f t="shared" si="38"/>
        <v>4141569.91</v>
      </c>
      <c r="BD195" s="347">
        <f t="shared" si="38"/>
        <v>2295757</v>
      </c>
      <c r="BE195" s="347">
        <f t="shared" si="38"/>
        <v>3369917.06</v>
      </c>
      <c r="BF195" s="347">
        <f t="shared" si="38"/>
        <v>4445555.38</v>
      </c>
      <c r="BG195" s="347">
        <f t="shared" si="38"/>
        <v>2908961.54</v>
      </c>
      <c r="BH195" s="347">
        <f t="shared" si="38"/>
        <v>5152630.91</v>
      </c>
      <c r="BI195" s="347">
        <f t="shared" si="38"/>
        <v>3750890.6</v>
      </c>
      <c r="BJ195" s="347">
        <f t="shared" si="38"/>
        <v>2462667.9</v>
      </c>
      <c r="BK195" s="347">
        <f t="shared" si="38"/>
        <v>1187407.8999999999</v>
      </c>
      <c r="BL195" s="347">
        <f t="shared" si="38"/>
        <v>1032284.3</v>
      </c>
      <c r="BM195" s="347">
        <f t="shared" si="38"/>
        <v>92305775.569999993</v>
      </c>
      <c r="BN195" s="347">
        <f t="shared" si="38"/>
        <v>16648379</v>
      </c>
      <c r="BO195" s="347">
        <f t="shared" si="38"/>
        <v>2878786.4</v>
      </c>
      <c r="BP195" s="347">
        <f t="shared" si="38"/>
        <v>2423057.2999999998</v>
      </c>
      <c r="BQ195" s="347">
        <f t="shared" si="38"/>
        <v>3286281.5</v>
      </c>
      <c r="BR195" s="347">
        <f t="shared" si="38"/>
        <v>3475734.12</v>
      </c>
      <c r="BS195" s="347">
        <f t="shared" si="38"/>
        <v>1781809.8</v>
      </c>
      <c r="BT195" s="347">
        <f t="shared" si="38"/>
        <v>79234770.519999996</v>
      </c>
      <c r="BU195" s="347">
        <f t="shared" ref="BU195:CB195" si="39">SUM(BU194)</f>
        <v>1168674.05</v>
      </c>
      <c r="BV195" s="347">
        <f t="shared" si="39"/>
        <v>1054669.55</v>
      </c>
      <c r="BW195" s="347">
        <f t="shared" si="39"/>
        <v>4074823.41</v>
      </c>
      <c r="BX195" s="347">
        <f t="shared" si="39"/>
        <v>3752700.29</v>
      </c>
      <c r="BY195" s="347">
        <f t="shared" si="39"/>
        <v>25792994.879999999</v>
      </c>
      <c r="BZ195" s="347">
        <f t="shared" si="39"/>
        <v>2473051.96</v>
      </c>
      <c r="CA195" s="347">
        <f t="shared" si="39"/>
        <v>1292448.55</v>
      </c>
      <c r="CB195" s="347">
        <f t="shared" si="39"/>
        <v>1724714.19</v>
      </c>
      <c r="CC195" s="347">
        <f>SUM(CC194)</f>
        <v>1375192881.8100002</v>
      </c>
    </row>
    <row r="196" spans="1:81" s="354" customFormat="1" ht="25.5" customHeight="1">
      <c r="A196" s="353" t="s">
        <v>860</v>
      </c>
      <c r="B196" s="330" t="s">
        <v>39</v>
      </c>
      <c r="C196" s="331" t="s">
        <v>40</v>
      </c>
      <c r="D196" s="332">
        <v>52010</v>
      </c>
      <c r="E196" s="356" t="s">
        <v>861</v>
      </c>
      <c r="F196" s="333" t="s">
        <v>862</v>
      </c>
      <c r="G196" s="334" t="s">
        <v>863</v>
      </c>
      <c r="H196" s="453">
        <v>275011462.38</v>
      </c>
      <c r="I196" s="458">
        <v>85183599.930000007</v>
      </c>
      <c r="J196" s="458">
        <v>96201857.900000006</v>
      </c>
      <c r="K196" s="458">
        <v>53915239</v>
      </c>
      <c r="L196" s="458">
        <v>37843961.289999999</v>
      </c>
      <c r="M196" s="458">
        <v>15818598.189999999</v>
      </c>
      <c r="N196" s="458">
        <v>514852067.57999998</v>
      </c>
      <c r="O196" s="458">
        <v>64490913.880000003</v>
      </c>
      <c r="P196" s="458">
        <v>23497353.73</v>
      </c>
      <c r="Q196" s="458">
        <v>164249716.56</v>
      </c>
      <c r="R196" s="458">
        <v>22772640.57</v>
      </c>
      <c r="S196" s="458">
        <v>52357965.289999999</v>
      </c>
      <c r="T196" s="458">
        <v>102436216.79000001</v>
      </c>
      <c r="U196" s="458">
        <v>90299055.019999996</v>
      </c>
      <c r="V196" s="458">
        <v>11073040</v>
      </c>
      <c r="W196" s="458">
        <v>45086007.270000003</v>
      </c>
      <c r="X196" s="458">
        <v>35807930.969999999</v>
      </c>
      <c r="Y196" s="458">
        <v>14868110</v>
      </c>
      <c r="Z196" s="458">
        <v>329251337.97000003</v>
      </c>
      <c r="AA196" s="458">
        <v>85109907.939999998</v>
      </c>
      <c r="AB196" s="458">
        <v>46178490.640000001</v>
      </c>
      <c r="AC196" s="458">
        <v>101366470.76000001</v>
      </c>
      <c r="AD196" s="458">
        <v>31854690.969999999</v>
      </c>
      <c r="AE196" s="458">
        <v>49103203.490000002</v>
      </c>
      <c r="AF196" s="458">
        <v>35938203.740000002</v>
      </c>
      <c r="AG196" s="458">
        <v>17921858.670000002</v>
      </c>
      <c r="AH196" s="458">
        <v>14638333.33</v>
      </c>
      <c r="AI196" s="458">
        <v>429268743.08999997</v>
      </c>
      <c r="AJ196" s="458">
        <v>23373463.66</v>
      </c>
      <c r="AK196" s="458">
        <v>20940624.52</v>
      </c>
      <c r="AL196" s="458">
        <v>22335245.879999999</v>
      </c>
      <c r="AM196" s="458">
        <v>21933419.68</v>
      </c>
      <c r="AN196" s="458">
        <v>31605181.420000002</v>
      </c>
      <c r="AO196" s="458">
        <v>24363136.780000001</v>
      </c>
      <c r="AP196" s="458">
        <v>24263890</v>
      </c>
      <c r="AQ196" s="458">
        <v>39304032.740000002</v>
      </c>
      <c r="AR196" s="458">
        <v>19550489.030000001</v>
      </c>
      <c r="AS196" s="458">
        <v>24529951.289999999</v>
      </c>
      <c r="AT196" s="458">
        <v>23246835.59</v>
      </c>
      <c r="AU196" s="458">
        <v>174739155.47999999</v>
      </c>
      <c r="AV196" s="458">
        <v>19664180</v>
      </c>
      <c r="AW196" s="458">
        <v>28620373.489999998</v>
      </c>
      <c r="AX196" s="458">
        <v>25898464.190000001</v>
      </c>
      <c r="AY196" s="458">
        <v>26706388.739999998</v>
      </c>
      <c r="AZ196" s="458">
        <v>6754974.1299999999</v>
      </c>
      <c r="BA196" s="458">
        <v>11335925.48</v>
      </c>
      <c r="BB196" s="458">
        <v>344058364.25999999</v>
      </c>
      <c r="BC196" s="458">
        <v>26831922.109999999</v>
      </c>
      <c r="BD196" s="458">
        <v>37177227.740000002</v>
      </c>
      <c r="BE196" s="458">
        <v>55914572.030000001</v>
      </c>
      <c r="BF196" s="458">
        <v>57473400.579999998</v>
      </c>
      <c r="BG196" s="458">
        <v>37942738.439999998</v>
      </c>
      <c r="BH196" s="458">
        <v>60868335.130000003</v>
      </c>
      <c r="BI196" s="458">
        <v>62773007.549999997</v>
      </c>
      <c r="BJ196" s="458">
        <v>31603678.02</v>
      </c>
      <c r="BK196" s="458">
        <v>14104485.9</v>
      </c>
      <c r="BL196" s="458">
        <v>10667506.58</v>
      </c>
      <c r="BM196" s="458">
        <v>276938058.58999997</v>
      </c>
      <c r="BN196" s="458">
        <v>107641018.89</v>
      </c>
      <c r="BO196" s="458">
        <v>31042830.940000001</v>
      </c>
      <c r="BP196" s="458">
        <v>25601962.07</v>
      </c>
      <c r="BQ196" s="458">
        <v>36859929.75</v>
      </c>
      <c r="BR196" s="458">
        <v>45189203.670000002</v>
      </c>
      <c r="BS196" s="458">
        <v>23229977.09</v>
      </c>
      <c r="BT196" s="458">
        <v>175976553.83000001</v>
      </c>
      <c r="BU196" s="458">
        <v>21684982.800000001</v>
      </c>
      <c r="BV196" s="458">
        <v>23553038.879999999</v>
      </c>
      <c r="BW196" s="458">
        <v>42191585.200000003</v>
      </c>
      <c r="BX196" s="458">
        <v>44131120.810000002</v>
      </c>
      <c r="BY196" s="458">
        <v>76004672.799999997</v>
      </c>
      <c r="BZ196" s="458">
        <v>27327893.879999999</v>
      </c>
      <c r="CA196" s="458">
        <v>11550732.58</v>
      </c>
      <c r="CB196" s="458">
        <v>12899167.42</v>
      </c>
      <c r="CC196" s="336">
        <f t="shared" ref="CC196:CC260" si="40">SUM(H196:CB196)</f>
        <v>5136800676.5900002</v>
      </c>
    </row>
    <row r="197" spans="1:81" s="354" customFormat="1" ht="25.5" customHeight="1">
      <c r="A197" s="353" t="s">
        <v>860</v>
      </c>
      <c r="B197" s="330" t="s">
        <v>39</v>
      </c>
      <c r="C197" s="331" t="s">
        <v>40</v>
      </c>
      <c r="D197" s="332">
        <v>52010</v>
      </c>
      <c r="E197" s="356" t="s">
        <v>861</v>
      </c>
      <c r="F197" s="333" t="s">
        <v>864</v>
      </c>
      <c r="G197" s="334" t="s">
        <v>865</v>
      </c>
      <c r="H197" s="453">
        <v>22883410</v>
      </c>
      <c r="I197" s="458">
        <v>520600</v>
      </c>
      <c r="J197" s="458">
        <v>1514742.33</v>
      </c>
      <c r="K197" s="458">
        <v>1052400</v>
      </c>
      <c r="L197" s="458">
        <v>1938110</v>
      </c>
      <c r="M197" s="458">
        <v>740430</v>
      </c>
      <c r="N197" s="458">
        <v>22763216.390000001</v>
      </c>
      <c r="O197" s="458">
        <v>8226876.1200000001</v>
      </c>
      <c r="P197" s="458">
        <v>3466193.33</v>
      </c>
      <c r="Q197" s="458">
        <v>3794270</v>
      </c>
      <c r="R197" s="458">
        <v>3529766.66</v>
      </c>
      <c r="S197" s="458">
        <v>4670037.12</v>
      </c>
      <c r="T197" s="458">
        <v>4574770.6500000004</v>
      </c>
      <c r="U197" s="458">
        <v>8395880</v>
      </c>
      <c r="V197" s="458">
        <v>169950</v>
      </c>
      <c r="W197" s="458">
        <v>4658948.71</v>
      </c>
      <c r="X197" s="458">
        <v>1568540</v>
      </c>
      <c r="Y197" s="458">
        <v>270310</v>
      </c>
      <c r="Z197" s="458">
        <v>18955244.670000002</v>
      </c>
      <c r="AA197" s="458">
        <v>3797354.2</v>
      </c>
      <c r="AB197" s="458">
        <v>2152350</v>
      </c>
      <c r="AC197" s="458">
        <v>3274840</v>
      </c>
      <c r="AD197" s="458">
        <v>1477108.33</v>
      </c>
      <c r="AE197" s="458">
        <v>3332050</v>
      </c>
      <c r="AF197" s="458">
        <v>1603670</v>
      </c>
      <c r="AG197" s="458">
        <v>151140</v>
      </c>
      <c r="AH197" s="458">
        <v>0</v>
      </c>
      <c r="AI197" s="458">
        <v>28356935</v>
      </c>
      <c r="AJ197" s="458">
        <v>8665506</v>
      </c>
      <c r="AK197" s="458">
        <v>1830190</v>
      </c>
      <c r="AL197" s="458">
        <v>1088100</v>
      </c>
      <c r="AM197" s="458">
        <v>1361602.58</v>
      </c>
      <c r="AN197" s="458">
        <v>1833400</v>
      </c>
      <c r="AO197" s="458">
        <v>3728840</v>
      </c>
      <c r="AP197" s="458">
        <v>1929499</v>
      </c>
      <c r="AQ197" s="458">
        <v>1142760</v>
      </c>
      <c r="AR197" s="458">
        <v>1180310</v>
      </c>
      <c r="AS197" s="458">
        <v>675890</v>
      </c>
      <c r="AT197" s="458">
        <v>1900410</v>
      </c>
      <c r="AU197" s="458">
        <v>19633469.43</v>
      </c>
      <c r="AV197" s="458">
        <v>11270013.33</v>
      </c>
      <c r="AW197" s="458">
        <v>1308460</v>
      </c>
      <c r="AX197" s="458">
        <v>987764.52</v>
      </c>
      <c r="AY197" s="458">
        <v>856970</v>
      </c>
      <c r="AZ197" s="458">
        <v>546510</v>
      </c>
      <c r="BA197" s="458">
        <v>1243410</v>
      </c>
      <c r="BB197" s="458">
        <v>0</v>
      </c>
      <c r="BC197" s="458">
        <v>0</v>
      </c>
      <c r="BD197" s="458">
        <v>1095430</v>
      </c>
      <c r="BE197" s="458">
        <v>0</v>
      </c>
      <c r="BF197" s="458">
        <v>2044350</v>
      </c>
      <c r="BG197" s="458">
        <v>0</v>
      </c>
      <c r="BH197" s="458">
        <v>2735330</v>
      </c>
      <c r="BI197" s="458">
        <v>0</v>
      </c>
      <c r="BJ197" s="458">
        <v>1070139</v>
      </c>
      <c r="BK197" s="458">
        <v>843676</v>
      </c>
      <c r="BL197" s="458">
        <v>0</v>
      </c>
      <c r="BM197" s="458">
        <v>28224550.16</v>
      </c>
      <c r="BN197" s="458">
        <v>4542180</v>
      </c>
      <c r="BO197" s="458">
        <v>1756032.27</v>
      </c>
      <c r="BP197" s="458">
        <v>0</v>
      </c>
      <c r="BQ197" s="458">
        <v>0</v>
      </c>
      <c r="BR197" s="458">
        <v>758510</v>
      </c>
      <c r="BS197" s="458">
        <v>0</v>
      </c>
      <c r="BT197" s="458">
        <v>11594179.15</v>
      </c>
      <c r="BU197" s="458">
        <v>2279450.3199999998</v>
      </c>
      <c r="BV197" s="458">
        <v>999500</v>
      </c>
      <c r="BW197" s="458">
        <v>331900</v>
      </c>
      <c r="BX197" s="458">
        <v>1784390</v>
      </c>
      <c r="BY197" s="458">
        <v>4753502.32</v>
      </c>
      <c r="BZ197" s="458">
        <v>694930</v>
      </c>
      <c r="CA197" s="458">
        <v>252140</v>
      </c>
      <c r="CB197" s="458">
        <v>0</v>
      </c>
      <c r="CC197" s="336">
        <f t="shared" si="40"/>
        <v>284782437.59000003</v>
      </c>
    </row>
    <row r="198" spans="1:81" s="354" customFormat="1" ht="25.5" customHeight="1">
      <c r="A198" s="353" t="s">
        <v>860</v>
      </c>
      <c r="B198" s="330" t="s">
        <v>39</v>
      </c>
      <c r="C198" s="331" t="s">
        <v>40</v>
      </c>
      <c r="D198" s="332">
        <v>52010</v>
      </c>
      <c r="E198" s="356" t="s">
        <v>861</v>
      </c>
      <c r="F198" s="333" t="s">
        <v>866</v>
      </c>
      <c r="G198" s="334" t="s">
        <v>867</v>
      </c>
      <c r="H198" s="453">
        <v>110000</v>
      </c>
      <c r="I198" s="458">
        <v>0</v>
      </c>
      <c r="J198" s="458">
        <v>0</v>
      </c>
      <c r="K198" s="458">
        <v>0</v>
      </c>
      <c r="L198" s="458">
        <v>0</v>
      </c>
      <c r="M198" s="458">
        <v>0</v>
      </c>
      <c r="N198" s="458">
        <v>100000</v>
      </c>
      <c r="O198" s="458">
        <v>0</v>
      </c>
      <c r="P198" s="458">
        <v>0</v>
      </c>
      <c r="Q198" s="458">
        <v>110000</v>
      </c>
      <c r="R198" s="458">
        <v>0</v>
      </c>
      <c r="S198" s="458">
        <v>38500</v>
      </c>
      <c r="T198" s="458">
        <v>1193672.03</v>
      </c>
      <c r="U198" s="458">
        <v>0</v>
      </c>
      <c r="V198" s="458">
        <v>0</v>
      </c>
      <c r="W198" s="458">
        <v>0</v>
      </c>
      <c r="X198" s="458">
        <v>0</v>
      </c>
      <c r="Y198" s="458">
        <v>184800</v>
      </c>
      <c r="Z198" s="458">
        <v>319000</v>
      </c>
      <c r="AA198" s="458">
        <v>148500</v>
      </c>
      <c r="AB198" s="458">
        <v>0</v>
      </c>
      <c r="AC198" s="458">
        <v>110000</v>
      </c>
      <c r="AD198" s="458">
        <v>246400</v>
      </c>
      <c r="AE198" s="458">
        <v>0</v>
      </c>
      <c r="AF198" s="458">
        <v>0</v>
      </c>
      <c r="AG198" s="458">
        <v>0</v>
      </c>
      <c r="AH198" s="458">
        <v>0</v>
      </c>
      <c r="AI198" s="458">
        <v>110000</v>
      </c>
      <c r="AJ198" s="458">
        <v>0</v>
      </c>
      <c r="AK198" s="458">
        <v>0</v>
      </c>
      <c r="AL198" s="458">
        <v>0</v>
      </c>
      <c r="AM198" s="458">
        <v>0</v>
      </c>
      <c r="AN198" s="458">
        <v>0</v>
      </c>
      <c r="AO198" s="458">
        <v>0</v>
      </c>
      <c r="AP198" s="458">
        <v>0</v>
      </c>
      <c r="AQ198" s="458">
        <v>0</v>
      </c>
      <c r="AR198" s="458">
        <v>0</v>
      </c>
      <c r="AS198" s="458">
        <v>0</v>
      </c>
      <c r="AT198" s="458">
        <v>0</v>
      </c>
      <c r="AU198" s="458">
        <v>110000</v>
      </c>
      <c r="AV198" s="458">
        <v>0</v>
      </c>
      <c r="AW198" s="458">
        <v>0</v>
      </c>
      <c r="AX198" s="458">
        <v>0</v>
      </c>
      <c r="AY198" s="458">
        <v>0</v>
      </c>
      <c r="AZ198" s="458">
        <v>0</v>
      </c>
      <c r="BA198" s="458">
        <v>0</v>
      </c>
      <c r="BB198" s="458">
        <v>110000</v>
      </c>
      <c r="BC198" s="458">
        <v>0</v>
      </c>
      <c r="BD198" s="458">
        <v>0</v>
      </c>
      <c r="BE198" s="458">
        <v>0</v>
      </c>
      <c r="BF198" s="458">
        <v>0</v>
      </c>
      <c r="BG198" s="458">
        <v>0</v>
      </c>
      <c r="BH198" s="458">
        <v>0</v>
      </c>
      <c r="BI198" s="458">
        <v>0</v>
      </c>
      <c r="BJ198" s="458">
        <v>0</v>
      </c>
      <c r="BK198" s="458">
        <v>0</v>
      </c>
      <c r="BL198" s="458">
        <v>0</v>
      </c>
      <c r="BM198" s="458">
        <v>110000</v>
      </c>
      <c r="BN198" s="458">
        <v>0</v>
      </c>
      <c r="BO198" s="458">
        <v>0</v>
      </c>
      <c r="BP198" s="458">
        <v>0</v>
      </c>
      <c r="BQ198" s="458">
        <v>0</v>
      </c>
      <c r="BR198" s="458">
        <v>0</v>
      </c>
      <c r="BS198" s="458">
        <v>0</v>
      </c>
      <c r="BT198" s="458">
        <v>111000</v>
      </c>
      <c r="BU198" s="458">
        <v>0</v>
      </c>
      <c r="BV198" s="458">
        <v>0</v>
      </c>
      <c r="BW198" s="458">
        <v>0</v>
      </c>
      <c r="BX198" s="458">
        <v>0</v>
      </c>
      <c r="BY198" s="458">
        <v>0</v>
      </c>
      <c r="BZ198" s="458">
        <v>0</v>
      </c>
      <c r="CA198" s="458">
        <v>0</v>
      </c>
      <c r="CB198" s="458">
        <v>0</v>
      </c>
      <c r="CC198" s="336">
        <f t="shared" si="40"/>
        <v>3111872.0300000003</v>
      </c>
    </row>
    <row r="199" spans="1:81" s="354" customFormat="1" ht="25.5" customHeight="1">
      <c r="A199" s="353" t="s">
        <v>860</v>
      </c>
      <c r="B199" s="330" t="s">
        <v>39</v>
      </c>
      <c r="C199" s="331" t="s">
        <v>40</v>
      </c>
      <c r="D199" s="332">
        <v>52010</v>
      </c>
      <c r="E199" s="356" t="s">
        <v>861</v>
      </c>
      <c r="F199" s="333" t="s">
        <v>868</v>
      </c>
      <c r="G199" s="334" t="s">
        <v>869</v>
      </c>
      <c r="H199" s="453">
        <v>14166644.390000001</v>
      </c>
      <c r="I199" s="458">
        <v>3499253.33</v>
      </c>
      <c r="J199" s="458">
        <v>3646345.16</v>
      </c>
      <c r="K199" s="458">
        <v>0</v>
      </c>
      <c r="L199" s="458">
        <v>1442000</v>
      </c>
      <c r="M199" s="458">
        <v>207041.93</v>
      </c>
      <c r="N199" s="458">
        <v>18683237.969999999</v>
      </c>
      <c r="O199" s="458">
        <v>2796674</v>
      </c>
      <c r="P199" s="458">
        <v>943600</v>
      </c>
      <c r="Q199" s="458">
        <v>4692510.21</v>
      </c>
      <c r="R199" s="458">
        <v>1016968.28</v>
      </c>
      <c r="S199" s="458">
        <v>2000716.67</v>
      </c>
      <c r="T199" s="458">
        <v>4218477.9800000004</v>
      </c>
      <c r="U199" s="458">
        <v>3680670</v>
      </c>
      <c r="V199" s="458">
        <v>0</v>
      </c>
      <c r="W199" s="458">
        <v>2504500</v>
      </c>
      <c r="X199" s="458">
        <v>1250900</v>
      </c>
      <c r="Y199" s="458">
        <v>261800</v>
      </c>
      <c r="Z199" s="458">
        <v>16619946.23</v>
      </c>
      <c r="AA199" s="458">
        <v>2591806.9700000002</v>
      </c>
      <c r="AB199" s="458">
        <v>2606258.06</v>
      </c>
      <c r="AC199" s="458">
        <v>4080006.45</v>
      </c>
      <c r="AD199" s="458">
        <v>1641383.33</v>
      </c>
      <c r="AE199" s="458">
        <v>2319800</v>
      </c>
      <c r="AF199" s="458">
        <v>1178800</v>
      </c>
      <c r="AG199" s="458">
        <v>123200</v>
      </c>
      <c r="AH199" s="458">
        <v>254100</v>
      </c>
      <c r="AI199" s="458">
        <v>19044118.879999999</v>
      </c>
      <c r="AJ199" s="458">
        <v>1466577.42</v>
      </c>
      <c r="AK199" s="458">
        <v>914830</v>
      </c>
      <c r="AL199" s="458">
        <v>1079633.3400000001</v>
      </c>
      <c r="AM199" s="458">
        <v>1075900</v>
      </c>
      <c r="AN199" s="458">
        <v>1395235.48</v>
      </c>
      <c r="AO199" s="458">
        <v>0</v>
      </c>
      <c r="AP199" s="458">
        <v>1047316.67</v>
      </c>
      <c r="AQ199" s="458">
        <v>1683033.33</v>
      </c>
      <c r="AR199" s="458">
        <v>764268.29</v>
      </c>
      <c r="AS199" s="458">
        <v>271148.39</v>
      </c>
      <c r="AT199" s="458">
        <v>1143542.53</v>
      </c>
      <c r="AU199" s="458">
        <v>10468623.43</v>
      </c>
      <c r="AV199" s="458">
        <v>1119412.8999999999</v>
      </c>
      <c r="AW199" s="458">
        <v>1093866.67</v>
      </c>
      <c r="AX199" s="458">
        <v>1308170</v>
      </c>
      <c r="AY199" s="458">
        <v>1160600</v>
      </c>
      <c r="AZ199" s="458">
        <v>201600</v>
      </c>
      <c r="BA199" s="458">
        <v>473200</v>
      </c>
      <c r="BB199" s="458">
        <v>15658053.390000001</v>
      </c>
      <c r="BC199" s="458">
        <v>544200</v>
      </c>
      <c r="BD199" s="458">
        <v>1794800</v>
      </c>
      <c r="BE199" s="458">
        <v>772200</v>
      </c>
      <c r="BF199" s="458">
        <v>2471700</v>
      </c>
      <c r="BG199" s="458">
        <v>2032124.94</v>
      </c>
      <c r="BH199" s="458">
        <v>2584860</v>
      </c>
      <c r="BI199" s="458">
        <v>2305935.4900000002</v>
      </c>
      <c r="BJ199" s="458">
        <v>1393116.67</v>
      </c>
      <c r="BK199" s="458">
        <v>711200</v>
      </c>
      <c r="BL199" s="458">
        <v>278600</v>
      </c>
      <c r="BM199" s="458">
        <v>13975461.66</v>
      </c>
      <c r="BN199" s="458">
        <v>0</v>
      </c>
      <c r="BO199" s="458">
        <v>1512801.67</v>
      </c>
      <c r="BP199" s="458">
        <v>1499336.02</v>
      </c>
      <c r="BQ199" s="458">
        <v>1935364.52</v>
      </c>
      <c r="BR199" s="458">
        <v>2075883.87</v>
      </c>
      <c r="BS199" s="458">
        <v>1024167.74</v>
      </c>
      <c r="BT199" s="458">
        <v>8401393.2400000002</v>
      </c>
      <c r="BU199" s="458">
        <v>1150800</v>
      </c>
      <c r="BV199" s="458">
        <v>952000</v>
      </c>
      <c r="BW199" s="458">
        <v>1203066.67</v>
      </c>
      <c r="BX199" s="458">
        <v>1519767.75</v>
      </c>
      <c r="BY199" s="458">
        <v>2734209.15</v>
      </c>
      <c r="BZ199" s="458">
        <v>1107400</v>
      </c>
      <c r="CA199" s="458">
        <v>223841.94</v>
      </c>
      <c r="CB199" s="458">
        <v>138600</v>
      </c>
      <c r="CC199" s="336">
        <f t="shared" si="40"/>
        <v>212138603.01000002</v>
      </c>
    </row>
    <row r="200" spans="1:81" s="354" customFormat="1" ht="25.5" customHeight="1">
      <c r="A200" s="353" t="s">
        <v>860</v>
      </c>
      <c r="B200" s="330" t="s">
        <v>39</v>
      </c>
      <c r="C200" s="331" t="s">
        <v>40</v>
      </c>
      <c r="D200" s="332">
        <v>52010</v>
      </c>
      <c r="E200" s="356" t="s">
        <v>861</v>
      </c>
      <c r="F200" s="333" t="s">
        <v>870</v>
      </c>
      <c r="G200" s="334" t="s">
        <v>871</v>
      </c>
      <c r="H200" s="453">
        <v>1743822.58</v>
      </c>
      <c r="I200" s="458">
        <v>217800</v>
      </c>
      <c r="J200" s="458">
        <v>110000</v>
      </c>
      <c r="K200" s="458">
        <v>2926950.87</v>
      </c>
      <c r="L200" s="458">
        <v>217800</v>
      </c>
      <c r="M200" s="458">
        <v>108900</v>
      </c>
      <c r="N200" s="458">
        <v>3979696.77</v>
      </c>
      <c r="O200" s="458">
        <v>0</v>
      </c>
      <c r="P200" s="458">
        <v>0</v>
      </c>
      <c r="Q200" s="458">
        <v>290673.33</v>
      </c>
      <c r="R200" s="458">
        <v>123200</v>
      </c>
      <c r="S200" s="458">
        <v>464200</v>
      </c>
      <c r="T200" s="458">
        <v>0</v>
      </c>
      <c r="U200" s="458">
        <v>544500</v>
      </c>
      <c r="V200" s="458">
        <v>400400</v>
      </c>
      <c r="W200" s="458">
        <v>0</v>
      </c>
      <c r="X200" s="458">
        <v>0</v>
      </c>
      <c r="Y200" s="458">
        <v>0</v>
      </c>
      <c r="Z200" s="458">
        <v>4401050.54</v>
      </c>
      <c r="AA200" s="458">
        <v>89100</v>
      </c>
      <c r="AB200" s="458">
        <v>217800</v>
      </c>
      <c r="AC200" s="458">
        <v>217800</v>
      </c>
      <c r="AD200" s="458">
        <v>0</v>
      </c>
      <c r="AE200" s="458">
        <v>207900</v>
      </c>
      <c r="AF200" s="458">
        <v>0</v>
      </c>
      <c r="AG200" s="458">
        <v>0</v>
      </c>
      <c r="AH200" s="458">
        <v>0</v>
      </c>
      <c r="AI200" s="458">
        <v>1643400</v>
      </c>
      <c r="AJ200" s="458">
        <v>0</v>
      </c>
      <c r="AK200" s="458">
        <v>220546.67</v>
      </c>
      <c r="AL200" s="458">
        <v>0</v>
      </c>
      <c r="AM200" s="458">
        <v>0</v>
      </c>
      <c r="AN200" s="458">
        <v>0</v>
      </c>
      <c r="AO200" s="458">
        <v>1146712.8999999999</v>
      </c>
      <c r="AP200" s="458">
        <v>108900</v>
      </c>
      <c r="AQ200" s="458">
        <v>108900</v>
      </c>
      <c r="AR200" s="458">
        <v>0</v>
      </c>
      <c r="AS200" s="458">
        <v>0</v>
      </c>
      <c r="AT200" s="458">
        <v>0</v>
      </c>
      <c r="AU200" s="458">
        <v>205983.87</v>
      </c>
      <c r="AV200" s="458">
        <v>0</v>
      </c>
      <c r="AW200" s="458">
        <v>0</v>
      </c>
      <c r="AX200" s="458">
        <v>0</v>
      </c>
      <c r="AY200" s="458">
        <v>0</v>
      </c>
      <c r="AZ200" s="458">
        <v>0</v>
      </c>
      <c r="BA200" s="458">
        <v>0</v>
      </c>
      <c r="BB200" s="458">
        <v>1918428.57</v>
      </c>
      <c r="BC200" s="458">
        <v>211700</v>
      </c>
      <c r="BD200" s="458">
        <v>108900</v>
      </c>
      <c r="BE200" s="458">
        <v>2495883.87</v>
      </c>
      <c r="BF200" s="458">
        <v>866800</v>
      </c>
      <c r="BG200" s="458">
        <v>0</v>
      </c>
      <c r="BH200" s="458">
        <v>369860</v>
      </c>
      <c r="BI200" s="458">
        <v>108900</v>
      </c>
      <c r="BJ200" s="458">
        <v>99000</v>
      </c>
      <c r="BK200" s="458">
        <v>89100</v>
      </c>
      <c r="BL200" s="458">
        <v>108900</v>
      </c>
      <c r="BM200" s="458">
        <v>1197900</v>
      </c>
      <c r="BN200" s="458">
        <v>4046266.76</v>
      </c>
      <c r="BO200" s="458">
        <v>0</v>
      </c>
      <c r="BP200" s="458">
        <v>0</v>
      </c>
      <c r="BQ200" s="458">
        <v>185119.8</v>
      </c>
      <c r="BR200" s="458">
        <v>0</v>
      </c>
      <c r="BS200" s="458">
        <v>123200</v>
      </c>
      <c r="BT200" s="458">
        <v>498312.9</v>
      </c>
      <c r="BU200" s="458">
        <v>0</v>
      </c>
      <c r="BV200" s="458">
        <v>0</v>
      </c>
      <c r="BW200" s="458">
        <v>108900</v>
      </c>
      <c r="BX200" s="458">
        <v>0</v>
      </c>
      <c r="BY200" s="458">
        <v>217800</v>
      </c>
      <c r="BZ200" s="458">
        <v>0</v>
      </c>
      <c r="CA200" s="458">
        <v>0</v>
      </c>
      <c r="CB200" s="458">
        <v>0</v>
      </c>
      <c r="CC200" s="336">
        <f t="shared" si="40"/>
        <v>32451009.430000003</v>
      </c>
    </row>
    <row r="201" spans="1:81" s="354" customFormat="1" ht="25.5" customHeight="1">
      <c r="A201" s="353" t="s">
        <v>860</v>
      </c>
      <c r="B201" s="330" t="s">
        <v>39</v>
      </c>
      <c r="C201" s="331" t="s">
        <v>40</v>
      </c>
      <c r="D201" s="332">
        <v>52010</v>
      </c>
      <c r="E201" s="356" t="s">
        <v>861</v>
      </c>
      <c r="F201" s="333" t="s">
        <v>872</v>
      </c>
      <c r="G201" s="334" t="s">
        <v>873</v>
      </c>
      <c r="H201" s="453">
        <v>0</v>
      </c>
      <c r="I201" s="453">
        <v>2192.6</v>
      </c>
      <c r="J201" s="453">
        <v>98029</v>
      </c>
      <c r="K201" s="453">
        <v>4161.6499999999996</v>
      </c>
      <c r="L201" s="453">
        <v>742.3</v>
      </c>
      <c r="M201" s="453">
        <v>0</v>
      </c>
      <c r="N201" s="453">
        <v>604292.18000000005</v>
      </c>
      <c r="O201" s="453">
        <v>710810</v>
      </c>
      <c r="P201" s="453">
        <v>0</v>
      </c>
      <c r="Q201" s="453">
        <v>64829.34</v>
      </c>
      <c r="R201" s="453">
        <v>9330</v>
      </c>
      <c r="S201" s="453">
        <v>46734.879999999997</v>
      </c>
      <c r="T201" s="453">
        <v>0</v>
      </c>
      <c r="U201" s="453">
        <v>103380.52</v>
      </c>
      <c r="V201" s="453">
        <v>0</v>
      </c>
      <c r="W201" s="453">
        <v>353.37</v>
      </c>
      <c r="X201" s="453">
        <v>0</v>
      </c>
      <c r="Y201" s="453">
        <v>0</v>
      </c>
      <c r="Z201" s="453">
        <v>161301.45000000001</v>
      </c>
      <c r="AA201" s="453">
        <v>0</v>
      </c>
      <c r="AB201" s="453">
        <v>19618.27</v>
      </c>
      <c r="AC201" s="453">
        <v>31825.8</v>
      </c>
      <c r="AD201" s="453">
        <v>0</v>
      </c>
      <c r="AE201" s="453">
        <v>0</v>
      </c>
      <c r="AF201" s="453">
        <v>0</v>
      </c>
      <c r="AG201" s="453">
        <v>0</v>
      </c>
      <c r="AH201" s="453">
        <v>0</v>
      </c>
      <c r="AI201" s="453">
        <v>341112.88</v>
      </c>
      <c r="AJ201" s="453">
        <v>0</v>
      </c>
      <c r="AK201" s="453">
        <v>0</v>
      </c>
      <c r="AL201" s="453">
        <v>0</v>
      </c>
      <c r="AM201" s="453">
        <v>0</v>
      </c>
      <c r="AN201" s="453">
        <v>0</v>
      </c>
      <c r="AO201" s="453">
        <v>970.5</v>
      </c>
      <c r="AP201" s="453">
        <v>13237.86</v>
      </c>
      <c r="AQ201" s="453">
        <v>15759.06</v>
      </c>
      <c r="AR201" s="453">
        <v>0</v>
      </c>
      <c r="AS201" s="453">
        <v>0</v>
      </c>
      <c r="AT201" s="453">
        <v>282.25</v>
      </c>
      <c r="AU201" s="453">
        <v>107353.58</v>
      </c>
      <c r="AV201" s="453">
        <v>0</v>
      </c>
      <c r="AW201" s="453">
        <v>0</v>
      </c>
      <c r="AX201" s="453">
        <v>0</v>
      </c>
      <c r="AY201" s="453">
        <v>61600</v>
      </c>
      <c r="AZ201" s="453">
        <v>0</v>
      </c>
      <c r="BA201" s="453">
        <v>0</v>
      </c>
      <c r="BB201" s="453">
        <v>479844.85</v>
      </c>
      <c r="BC201" s="453">
        <v>0</v>
      </c>
      <c r="BD201" s="453">
        <v>0</v>
      </c>
      <c r="BE201" s="453">
        <v>90474.67</v>
      </c>
      <c r="BF201" s="453">
        <v>0</v>
      </c>
      <c r="BG201" s="453">
        <v>0</v>
      </c>
      <c r="BH201" s="453">
        <v>0</v>
      </c>
      <c r="BI201" s="453">
        <v>34342.67</v>
      </c>
      <c r="BJ201" s="453">
        <v>0</v>
      </c>
      <c r="BK201" s="453">
        <v>0</v>
      </c>
      <c r="BL201" s="453">
        <v>0</v>
      </c>
      <c r="BM201" s="453">
        <v>174089.93</v>
      </c>
      <c r="BN201" s="453">
        <v>31500</v>
      </c>
      <c r="BO201" s="453">
        <v>0</v>
      </c>
      <c r="BP201" s="453">
        <v>0</v>
      </c>
      <c r="BQ201" s="453">
        <v>11122.25</v>
      </c>
      <c r="BR201" s="453">
        <v>0</v>
      </c>
      <c r="BS201" s="453">
        <v>0</v>
      </c>
      <c r="BT201" s="453">
        <v>124404.73</v>
      </c>
      <c r="BU201" s="453">
        <v>0</v>
      </c>
      <c r="BV201" s="453">
        <v>0</v>
      </c>
      <c r="BW201" s="453">
        <v>40363.26</v>
      </c>
      <c r="BX201" s="453">
        <v>19613.59</v>
      </c>
      <c r="BY201" s="453">
        <v>47853.1</v>
      </c>
      <c r="BZ201" s="453">
        <v>0</v>
      </c>
      <c r="CA201" s="453">
        <v>0</v>
      </c>
      <c r="CB201" s="453">
        <v>61600</v>
      </c>
      <c r="CC201" s="336">
        <f t="shared" si="40"/>
        <v>3513126.54</v>
      </c>
    </row>
    <row r="202" spans="1:81" s="354" customFormat="1" ht="25.5" customHeight="1">
      <c r="A202" s="353" t="s">
        <v>860</v>
      </c>
      <c r="B202" s="330" t="s">
        <v>39</v>
      </c>
      <c r="C202" s="331" t="s">
        <v>40</v>
      </c>
      <c r="D202" s="332">
        <v>52010</v>
      </c>
      <c r="E202" s="356" t="s">
        <v>861</v>
      </c>
      <c r="F202" s="333" t="s">
        <v>874</v>
      </c>
      <c r="G202" s="334" t="s">
        <v>875</v>
      </c>
      <c r="H202" s="453">
        <v>0</v>
      </c>
      <c r="I202" s="458">
        <v>0</v>
      </c>
      <c r="J202" s="458">
        <v>0</v>
      </c>
      <c r="K202" s="458">
        <v>0</v>
      </c>
      <c r="L202" s="458">
        <v>1113.45</v>
      </c>
      <c r="M202" s="458">
        <v>0</v>
      </c>
      <c r="N202" s="458">
        <v>3734.4</v>
      </c>
      <c r="O202" s="458">
        <v>16800</v>
      </c>
      <c r="P202" s="458">
        <v>0</v>
      </c>
      <c r="Q202" s="458">
        <v>0</v>
      </c>
      <c r="R202" s="458">
        <v>0</v>
      </c>
      <c r="S202" s="458">
        <v>0</v>
      </c>
      <c r="T202" s="458">
        <v>0</v>
      </c>
      <c r="U202" s="458">
        <v>5903.37</v>
      </c>
      <c r="V202" s="458">
        <v>0</v>
      </c>
      <c r="W202" s="458">
        <v>0</v>
      </c>
      <c r="X202" s="458">
        <v>0</v>
      </c>
      <c r="Y202" s="458">
        <v>0</v>
      </c>
      <c r="Z202" s="458">
        <v>87025.47</v>
      </c>
      <c r="AA202" s="458">
        <v>0</v>
      </c>
      <c r="AB202" s="458">
        <v>0</v>
      </c>
      <c r="AC202" s="458">
        <v>0</v>
      </c>
      <c r="AD202" s="458">
        <v>0</v>
      </c>
      <c r="AE202" s="458">
        <v>0</v>
      </c>
      <c r="AF202" s="458">
        <v>0</v>
      </c>
      <c r="AG202" s="458">
        <v>0</v>
      </c>
      <c r="AH202" s="458">
        <v>0</v>
      </c>
      <c r="AI202" s="458">
        <v>37508.9</v>
      </c>
      <c r="AJ202" s="458">
        <v>23811.05</v>
      </c>
      <c r="AK202" s="458">
        <v>0</v>
      </c>
      <c r="AL202" s="458">
        <v>0</v>
      </c>
      <c r="AM202" s="458">
        <v>0</v>
      </c>
      <c r="AN202" s="458">
        <v>0</v>
      </c>
      <c r="AO202" s="458">
        <v>0</v>
      </c>
      <c r="AP202" s="458">
        <v>0</v>
      </c>
      <c r="AQ202" s="458">
        <v>0</v>
      </c>
      <c r="AR202" s="458">
        <v>0</v>
      </c>
      <c r="AS202" s="458">
        <v>0</v>
      </c>
      <c r="AT202" s="458">
        <v>0</v>
      </c>
      <c r="AU202" s="458">
        <v>57244.32</v>
      </c>
      <c r="AV202" s="458">
        <v>0</v>
      </c>
      <c r="AW202" s="458">
        <v>0</v>
      </c>
      <c r="AX202" s="458">
        <v>0</v>
      </c>
      <c r="AY202" s="458">
        <v>0</v>
      </c>
      <c r="AZ202" s="458">
        <v>0</v>
      </c>
      <c r="BA202" s="458">
        <v>0</v>
      </c>
      <c r="BB202" s="458">
        <v>0</v>
      </c>
      <c r="BC202" s="458">
        <v>0</v>
      </c>
      <c r="BD202" s="458">
        <v>0</v>
      </c>
      <c r="BE202" s="458">
        <v>0</v>
      </c>
      <c r="BF202" s="458">
        <v>0</v>
      </c>
      <c r="BG202" s="458">
        <v>0</v>
      </c>
      <c r="BH202" s="458">
        <v>0</v>
      </c>
      <c r="BI202" s="458">
        <v>0</v>
      </c>
      <c r="BJ202" s="458">
        <v>0</v>
      </c>
      <c r="BK202" s="458">
        <v>0</v>
      </c>
      <c r="BL202" s="458">
        <v>0</v>
      </c>
      <c r="BM202" s="458">
        <v>10359.299999999999</v>
      </c>
      <c r="BN202" s="458">
        <v>0</v>
      </c>
      <c r="BO202" s="458">
        <v>0</v>
      </c>
      <c r="BP202" s="458">
        <v>0</v>
      </c>
      <c r="BQ202" s="458">
        <v>0</v>
      </c>
      <c r="BR202" s="458">
        <v>0</v>
      </c>
      <c r="BS202" s="458">
        <v>0</v>
      </c>
      <c r="BT202" s="458">
        <v>0</v>
      </c>
      <c r="BU202" s="458">
        <v>0</v>
      </c>
      <c r="BV202" s="458">
        <v>0</v>
      </c>
      <c r="BW202" s="458">
        <v>0</v>
      </c>
      <c r="BX202" s="458">
        <v>0</v>
      </c>
      <c r="BY202" s="458">
        <v>0</v>
      </c>
      <c r="BZ202" s="458">
        <v>0</v>
      </c>
      <c r="CA202" s="458">
        <v>0</v>
      </c>
      <c r="CB202" s="458">
        <v>0</v>
      </c>
      <c r="CC202" s="336">
        <f t="shared" si="40"/>
        <v>243500.25999999998</v>
      </c>
    </row>
    <row r="203" spans="1:81" s="354" customFormat="1" ht="25.5" customHeight="1">
      <c r="A203" s="353" t="s">
        <v>860</v>
      </c>
      <c r="B203" s="330" t="s">
        <v>39</v>
      </c>
      <c r="C203" s="331" t="s">
        <v>40</v>
      </c>
      <c r="D203" s="332">
        <v>52010</v>
      </c>
      <c r="E203" s="356" t="s">
        <v>861</v>
      </c>
      <c r="F203" s="333" t="s">
        <v>876</v>
      </c>
      <c r="G203" s="334" t="s">
        <v>877</v>
      </c>
      <c r="H203" s="453">
        <v>111749.88</v>
      </c>
      <c r="I203" s="453">
        <v>8824.2000000000007</v>
      </c>
      <c r="J203" s="453">
        <v>0</v>
      </c>
      <c r="K203" s="453">
        <v>28573</v>
      </c>
      <c r="L203" s="453">
        <v>6722.8</v>
      </c>
      <c r="M203" s="453">
        <v>0</v>
      </c>
      <c r="N203" s="453">
        <v>0</v>
      </c>
      <c r="O203" s="453">
        <v>0</v>
      </c>
      <c r="P203" s="453">
        <v>0</v>
      </c>
      <c r="Q203" s="453">
        <v>0</v>
      </c>
      <c r="R203" s="453">
        <v>21847.200000000001</v>
      </c>
      <c r="S203" s="453">
        <v>0</v>
      </c>
      <c r="T203" s="453">
        <v>0</v>
      </c>
      <c r="U203" s="453">
        <v>0</v>
      </c>
      <c r="V203" s="453">
        <v>0</v>
      </c>
      <c r="W203" s="453">
        <v>5042.3999999999996</v>
      </c>
      <c r="X203" s="453">
        <v>0</v>
      </c>
      <c r="Y203" s="453">
        <v>0</v>
      </c>
      <c r="Z203" s="453">
        <v>15967.6</v>
      </c>
      <c r="AA203" s="453">
        <v>0</v>
      </c>
      <c r="AB203" s="453">
        <v>14707</v>
      </c>
      <c r="AC203" s="453">
        <v>7187.6</v>
      </c>
      <c r="AD203" s="453">
        <v>0</v>
      </c>
      <c r="AE203" s="453">
        <v>7187.6</v>
      </c>
      <c r="AF203" s="453">
        <v>0</v>
      </c>
      <c r="AG203" s="453">
        <v>0</v>
      </c>
      <c r="AH203" s="453">
        <v>0</v>
      </c>
      <c r="AI203" s="453">
        <v>76329.399999999994</v>
      </c>
      <c r="AJ203" s="453">
        <v>11808.2</v>
      </c>
      <c r="AK203" s="453">
        <v>23153.599999999999</v>
      </c>
      <c r="AL203" s="453">
        <v>0</v>
      </c>
      <c r="AM203" s="453">
        <v>0</v>
      </c>
      <c r="AN203" s="453">
        <v>37811.599999999999</v>
      </c>
      <c r="AO203" s="453">
        <v>0</v>
      </c>
      <c r="AP203" s="453">
        <v>0</v>
      </c>
      <c r="AQ203" s="453">
        <v>9244.4</v>
      </c>
      <c r="AR203" s="453">
        <v>0</v>
      </c>
      <c r="AS203" s="453">
        <v>2101</v>
      </c>
      <c r="AT203" s="453">
        <v>7983.8</v>
      </c>
      <c r="AU203" s="453">
        <v>44863.8</v>
      </c>
      <c r="AV203" s="453">
        <v>0</v>
      </c>
      <c r="AW203" s="453">
        <v>0</v>
      </c>
      <c r="AX203" s="453">
        <v>5042.3999999999996</v>
      </c>
      <c r="AY203" s="453">
        <v>0</v>
      </c>
      <c r="AZ203" s="453">
        <v>3361.6</v>
      </c>
      <c r="BA203" s="453">
        <v>0</v>
      </c>
      <c r="BB203" s="453">
        <v>23103</v>
      </c>
      <c r="BC203" s="453">
        <v>0</v>
      </c>
      <c r="BD203" s="453">
        <v>0</v>
      </c>
      <c r="BE203" s="453">
        <v>0</v>
      </c>
      <c r="BF203" s="453">
        <v>0</v>
      </c>
      <c r="BG203" s="453">
        <v>0</v>
      </c>
      <c r="BH203" s="453">
        <v>0</v>
      </c>
      <c r="BI203" s="453">
        <v>0</v>
      </c>
      <c r="BJ203" s="453">
        <v>1026.8</v>
      </c>
      <c r="BK203" s="453">
        <v>0</v>
      </c>
      <c r="BL203" s="453">
        <v>0</v>
      </c>
      <c r="BM203" s="453">
        <v>93222.6</v>
      </c>
      <c r="BN203" s="453">
        <v>25787.95</v>
      </c>
      <c r="BO203" s="453">
        <v>0</v>
      </c>
      <c r="BP203" s="453">
        <v>0</v>
      </c>
      <c r="BQ203" s="453">
        <v>0</v>
      </c>
      <c r="BR203" s="453">
        <v>513.4</v>
      </c>
      <c r="BS203" s="453">
        <v>0</v>
      </c>
      <c r="BT203" s="453">
        <v>0</v>
      </c>
      <c r="BU203" s="453">
        <v>0</v>
      </c>
      <c r="BV203" s="453">
        <v>0</v>
      </c>
      <c r="BW203" s="453">
        <v>0</v>
      </c>
      <c r="BX203" s="453">
        <v>0</v>
      </c>
      <c r="BY203" s="453">
        <v>5042.3999999999996</v>
      </c>
      <c r="BZ203" s="453">
        <v>0</v>
      </c>
      <c r="CA203" s="453">
        <v>0</v>
      </c>
      <c r="CB203" s="453">
        <v>0</v>
      </c>
      <c r="CC203" s="336">
        <f t="shared" si="40"/>
        <v>598205.23</v>
      </c>
    </row>
    <row r="204" spans="1:81" s="354" customFormat="1" ht="25.5" customHeight="1">
      <c r="A204" s="353" t="s">
        <v>860</v>
      </c>
      <c r="B204" s="330" t="s">
        <v>39</v>
      </c>
      <c r="C204" s="331" t="s">
        <v>40</v>
      </c>
      <c r="D204" s="332">
        <v>52010</v>
      </c>
      <c r="E204" s="356" t="s">
        <v>861</v>
      </c>
      <c r="F204" s="333" t="s">
        <v>878</v>
      </c>
      <c r="G204" s="334" t="s">
        <v>879</v>
      </c>
      <c r="H204" s="453">
        <v>2521.1999999999998</v>
      </c>
      <c r="I204" s="453">
        <v>3781.8</v>
      </c>
      <c r="J204" s="453">
        <v>2101</v>
      </c>
      <c r="K204" s="453">
        <v>0</v>
      </c>
      <c r="L204" s="453">
        <v>0</v>
      </c>
      <c r="M204" s="453">
        <v>0</v>
      </c>
      <c r="N204" s="453">
        <v>42527</v>
      </c>
      <c r="O204" s="453">
        <v>0</v>
      </c>
      <c r="P204" s="453">
        <v>0</v>
      </c>
      <c r="Q204" s="453">
        <v>7143.4</v>
      </c>
      <c r="R204" s="453">
        <v>8122.8</v>
      </c>
      <c r="S204" s="453">
        <v>0</v>
      </c>
      <c r="T204" s="453">
        <v>0</v>
      </c>
      <c r="U204" s="453">
        <v>3080.4</v>
      </c>
      <c r="V204" s="453">
        <v>0</v>
      </c>
      <c r="W204" s="453">
        <v>0</v>
      </c>
      <c r="X204" s="453">
        <v>0</v>
      </c>
      <c r="Y204" s="453">
        <v>0</v>
      </c>
      <c r="Z204" s="453">
        <v>10084.799999999999</v>
      </c>
      <c r="AA204" s="453">
        <v>0</v>
      </c>
      <c r="AB204" s="453">
        <v>9336</v>
      </c>
      <c r="AC204" s="453">
        <v>0</v>
      </c>
      <c r="AD204" s="453">
        <v>3080.4</v>
      </c>
      <c r="AE204" s="453">
        <v>0</v>
      </c>
      <c r="AF204" s="453">
        <v>0</v>
      </c>
      <c r="AG204" s="453">
        <v>0</v>
      </c>
      <c r="AH204" s="453">
        <v>0</v>
      </c>
      <c r="AI204" s="453">
        <v>17697.8</v>
      </c>
      <c r="AJ204" s="453">
        <v>0</v>
      </c>
      <c r="AK204" s="453">
        <v>15823.8</v>
      </c>
      <c r="AL204" s="453">
        <v>4622.2</v>
      </c>
      <c r="AM204" s="453">
        <v>0</v>
      </c>
      <c r="AN204" s="453">
        <v>0</v>
      </c>
      <c r="AO204" s="453">
        <v>0</v>
      </c>
      <c r="AP204" s="453">
        <v>0</v>
      </c>
      <c r="AQ204" s="453">
        <v>4622.2</v>
      </c>
      <c r="AR204" s="453">
        <v>31828</v>
      </c>
      <c r="AS204" s="453">
        <v>0</v>
      </c>
      <c r="AT204" s="453">
        <v>6303</v>
      </c>
      <c r="AU204" s="453">
        <v>77509</v>
      </c>
      <c r="AV204" s="453">
        <v>0</v>
      </c>
      <c r="AW204" s="453">
        <v>0</v>
      </c>
      <c r="AX204" s="453">
        <v>0</v>
      </c>
      <c r="AY204" s="453">
        <v>0</v>
      </c>
      <c r="AZ204" s="453">
        <v>0</v>
      </c>
      <c r="BA204" s="453">
        <v>0</v>
      </c>
      <c r="BB204" s="453">
        <v>0</v>
      </c>
      <c r="BC204" s="453">
        <v>0</v>
      </c>
      <c r="BD204" s="453">
        <v>0</v>
      </c>
      <c r="BE204" s="453">
        <v>0</v>
      </c>
      <c r="BF204" s="453">
        <v>0</v>
      </c>
      <c r="BG204" s="453">
        <v>0</v>
      </c>
      <c r="BH204" s="453">
        <v>0</v>
      </c>
      <c r="BI204" s="453">
        <v>8727.7999999999993</v>
      </c>
      <c r="BJ204" s="453">
        <v>0</v>
      </c>
      <c r="BK204" s="453">
        <v>0</v>
      </c>
      <c r="BL204" s="453">
        <v>0</v>
      </c>
      <c r="BM204" s="453">
        <v>20877.490000000002</v>
      </c>
      <c r="BN204" s="453">
        <v>0</v>
      </c>
      <c r="BO204" s="453">
        <v>0</v>
      </c>
      <c r="BP204" s="453">
        <v>0</v>
      </c>
      <c r="BQ204" s="453">
        <v>0</v>
      </c>
      <c r="BR204" s="453">
        <v>2053.6</v>
      </c>
      <c r="BS204" s="453">
        <v>0</v>
      </c>
      <c r="BT204" s="453">
        <v>0</v>
      </c>
      <c r="BU204" s="453">
        <v>0</v>
      </c>
      <c r="BV204" s="453">
        <v>0</v>
      </c>
      <c r="BW204" s="453">
        <v>0</v>
      </c>
      <c r="BX204" s="453">
        <v>0</v>
      </c>
      <c r="BY204" s="453">
        <v>0</v>
      </c>
      <c r="BZ204" s="453">
        <v>0</v>
      </c>
      <c r="CA204" s="453">
        <v>0</v>
      </c>
      <c r="CB204" s="453">
        <v>0</v>
      </c>
      <c r="CC204" s="336">
        <f t="shared" si="40"/>
        <v>281843.68999999994</v>
      </c>
    </row>
    <row r="205" spans="1:81" s="354" customFormat="1" ht="25.5" customHeight="1">
      <c r="A205" s="353" t="s">
        <v>860</v>
      </c>
      <c r="B205" s="330" t="s">
        <v>39</v>
      </c>
      <c r="C205" s="331" t="s">
        <v>40</v>
      </c>
      <c r="D205" s="332">
        <v>52010</v>
      </c>
      <c r="E205" s="356" t="s">
        <v>861</v>
      </c>
      <c r="F205" s="333" t="s">
        <v>880</v>
      </c>
      <c r="G205" s="334" t="s">
        <v>881</v>
      </c>
      <c r="H205" s="453">
        <v>5374460</v>
      </c>
      <c r="I205" s="458">
        <v>2265103.67</v>
      </c>
      <c r="J205" s="458">
        <v>1824250</v>
      </c>
      <c r="K205" s="458">
        <v>1510890</v>
      </c>
      <c r="L205" s="458">
        <v>1067280</v>
      </c>
      <c r="M205" s="458">
        <v>0</v>
      </c>
      <c r="N205" s="458">
        <v>12260030</v>
      </c>
      <c r="O205" s="458">
        <v>1074970</v>
      </c>
      <c r="P205" s="458">
        <v>2658700</v>
      </c>
      <c r="Q205" s="458">
        <v>2075900.15</v>
      </c>
      <c r="R205" s="458">
        <v>1291750</v>
      </c>
      <c r="S205" s="458">
        <v>1701150</v>
      </c>
      <c r="T205" s="458">
        <v>1617990</v>
      </c>
      <c r="U205" s="458">
        <v>2263580</v>
      </c>
      <c r="V205" s="458">
        <v>713736.4</v>
      </c>
      <c r="W205" s="458">
        <v>773010</v>
      </c>
      <c r="X205" s="458">
        <v>1975790</v>
      </c>
      <c r="Y205" s="458">
        <v>0</v>
      </c>
      <c r="Z205" s="458">
        <v>7705118.7199999997</v>
      </c>
      <c r="AA205" s="458">
        <v>209930</v>
      </c>
      <c r="AB205" s="458">
        <v>1946890</v>
      </c>
      <c r="AC205" s="458">
        <v>2810390</v>
      </c>
      <c r="AD205" s="458">
        <v>518765.81</v>
      </c>
      <c r="AE205" s="458">
        <v>778240</v>
      </c>
      <c r="AF205" s="458">
        <v>513590</v>
      </c>
      <c r="AG205" s="458">
        <v>0</v>
      </c>
      <c r="AH205" s="458">
        <v>0</v>
      </c>
      <c r="AI205" s="458">
        <v>14522029.68</v>
      </c>
      <c r="AJ205" s="458">
        <v>1387800</v>
      </c>
      <c r="AK205" s="458">
        <v>1540223.2</v>
      </c>
      <c r="AL205" s="458">
        <v>501020</v>
      </c>
      <c r="AM205" s="458">
        <v>517160</v>
      </c>
      <c r="AN205" s="458">
        <v>2681724.63</v>
      </c>
      <c r="AO205" s="458">
        <v>0</v>
      </c>
      <c r="AP205" s="458">
        <v>0</v>
      </c>
      <c r="AQ205" s="458">
        <v>1283970</v>
      </c>
      <c r="AR205" s="458">
        <v>253830</v>
      </c>
      <c r="AS205" s="458">
        <v>231110</v>
      </c>
      <c r="AT205" s="458">
        <v>1036220</v>
      </c>
      <c r="AU205" s="458">
        <v>7383130</v>
      </c>
      <c r="AV205" s="458">
        <v>0</v>
      </c>
      <c r="AW205" s="458">
        <v>958651.61</v>
      </c>
      <c r="AX205" s="458">
        <v>2173450</v>
      </c>
      <c r="AY205" s="458">
        <v>493640</v>
      </c>
      <c r="AZ205" s="458">
        <v>234891.8</v>
      </c>
      <c r="BA205" s="458">
        <v>770240</v>
      </c>
      <c r="BB205" s="458">
        <v>15828330</v>
      </c>
      <c r="BC205" s="458">
        <v>1336370</v>
      </c>
      <c r="BD205" s="458">
        <v>1423800</v>
      </c>
      <c r="BE205" s="458">
        <v>2144220</v>
      </c>
      <c r="BF205" s="458">
        <v>1102630</v>
      </c>
      <c r="BG205" s="458">
        <v>1170774.68</v>
      </c>
      <c r="BH205" s="458">
        <v>2000340</v>
      </c>
      <c r="BI205" s="458">
        <v>2707450</v>
      </c>
      <c r="BJ205" s="458">
        <v>1803620</v>
      </c>
      <c r="BK205" s="458">
        <v>1209026.8</v>
      </c>
      <c r="BL205" s="458">
        <v>0</v>
      </c>
      <c r="BM205" s="458">
        <v>11468154.66</v>
      </c>
      <c r="BN205" s="458">
        <v>1943889.76</v>
      </c>
      <c r="BO205" s="458">
        <v>1551240</v>
      </c>
      <c r="BP205" s="458">
        <v>1594150</v>
      </c>
      <c r="BQ205" s="458">
        <v>1053800</v>
      </c>
      <c r="BR205" s="458">
        <v>2128450</v>
      </c>
      <c r="BS205" s="458">
        <v>0</v>
      </c>
      <c r="BT205" s="458">
        <v>2750600</v>
      </c>
      <c r="BU205" s="458">
        <v>824260</v>
      </c>
      <c r="BV205" s="458">
        <v>1598490</v>
      </c>
      <c r="BW205" s="458">
        <v>1044560</v>
      </c>
      <c r="BX205" s="458">
        <v>1618470</v>
      </c>
      <c r="BY205" s="458">
        <v>982850</v>
      </c>
      <c r="BZ205" s="458">
        <v>944890</v>
      </c>
      <c r="CA205" s="458">
        <v>0</v>
      </c>
      <c r="CB205" s="458">
        <v>0</v>
      </c>
      <c r="CC205" s="336">
        <f t="shared" si="40"/>
        <v>151130971.56999999</v>
      </c>
    </row>
    <row r="206" spans="1:81" s="354" customFormat="1" ht="25.5" customHeight="1">
      <c r="A206" s="353" t="s">
        <v>860</v>
      </c>
      <c r="B206" s="330" t="s">
        <v>39</v>
      </c>
      <c r="C206" s="331" t="s">
        <v>40</v>
      </c>
      <c r="D206" s="332">
        <v>52010</v>
      </c>
      <c r="E206" s="356" t="s">
        <v>861</v>
      </c>
      <c r="F206" s="333" t="s">
        <v>882</v>
      </c>
      <c r="G206" s="334" t="s">
        <v>883</v>
      </c>
      <c r="H206" s="453">
        <v>11132440</v>
      </c>
      <c r="I206" s="458">
        <v>1335378.53</v>
      </c>
      <c r="J206" s="458">
        <v>860340</v>
      </c>
      <c r="K206" s="458">
        <v>337570</v>
      </c>
      <c r="L206" s="458">
        <v>876110</v>
      </c>
      <c r="M206" s="458">
        <v>0</v>
      </c>
      <c r="N206" s="458">
        <v>12852720</v>
      </c>
      <c r="O206" s="458">
        <v>2916760</v>
      </c>
      <c r="P206" s="458">
        <v>282370</v>
      </c>
      <c r="Q206" s="458">
        <v>1350280</v>
      </c>
      <c r="R206" s="458">
        <v>1632510</v>
      </c>
      <c r="S206" s="458">
        <v>961418.71</v>
      </c>
      <c r="T206" s="458">
        <v>939812.4</v>
      </c>
      <c r="U206" s="458">
        <v>1861038.71</v>
      </c>
      <c r="V206" s="458">
        <v>0</v>
      </c>
      <c r="W206" s="458">
        <v>1347970</v>
      </c>
      <c r="X206" s="458">
        <v>543220</v>
      </c>
      <c r="Y206" s="458">
        <v>0</v>
      </c>
      <c r="Z206" s="458">
        <v>5849140</v>
      </c>
      <c r="AA206" s="458">
        <v>194860</v>
      </c>
      <c r="AB206" s="458">
        <v>1040380</v>
      </c>
      <c r="AC206" s="458">
        <v>2543310</v>
      </c>
      <c r="AD206" s="458">
        <v>594478.71</v>
      </c>
      <c r="AE206" s="458">
        <v>322710</v>
      </c>
      <c r="AF206" s="458">
        <v>500050</v>
      </c>
      <c r="AG206" s="458">
        <v>0</v>
      </c>
      <c r="AH206" s="458">
        <v>0</v>
      </c>
      <c r="AI206" s="458">
        <v>10447080</v>
      </c>
      <c r="AJ206" s="458">
        <v>329180</v>
      </c>
      <c r="AK206" s="458">
        <v>282370</v>
      </c>
      <c r="AL206" s="458">
        <v>1451770.6</v>
      </c>
      <c r="AM206" s="458">
        <v>0</v>
      </c>
      <c r="AN206" s="458">
        <v>970195.37</v>
      </c>
      <c r="AO206" s="458">
        <v>0</v>
      </c>
      <c r="AP206" s="458">
        <v>1481790</v>
      </c>
      <c r="AQ206" s="458">
        <v>809740</v>
      </c>
      <c r="AR206" s="458">
        <v>1359850</v>
      </c>
      <c r="AS206" s="458">
        <v>829210</v>
      </c>
      <c r="AT206" s="458">
        <v>495620</v>
      </c>
      <c r="AU206" s="458">
        <v>11143850</v>
      </c>
      <c r="AV206" s="458">
        <v>1719730</v>
      </c>
      <c r="AW206" s="458">
        <v>370850</v>
      </c>
      <c r="AX206" s="458">
        <v>571110</v>
      </c>
      <c r="AY206" s="458">
        <v>932430</v>
      </c>
      <c r="AZ206" s="458">
        <v>0</v>
      </c>
      <c r="BA206" s="458">
        <v>607630</v>
      </c>
      <c r="BB206" s="458">
        <v>0</v>
      </c>
      <c r="BC206" s="458">
        <v>0</v>
      </c>
      <c r="BD206" s="458">
        <v>265650</v>
      </c>
      <c r="BE206" s="458">
        <v>0</v>
      </c>
      <c r="BF206" s="458">
        <v>773230</v>
      </c>
      <c r="BG206" s="458">
        <v>0</v>
      </c>
      <c r="BH206" s="458">
        <v>953650</v>
      </c>
      <c r="BI206" s="458">
        <v>0</v>
      </c>
      <c r="BJ206" s="458">
        <v>1027970</v>
      </c>
      <c r="BK206" s="458">
        <v>539871.6</v>
      </c>
      <c r="BL206" s="458">
        <v>0</v>
      </c>
      <c r="BM206" s="458">
        <v>7491314.6699999999</v>
      </c>
      <c r="BN206" s="458">
        <v>716940</v>
      </c>
      <c r="BO206" s="458">
        <v>601051</v>
      </c>
      <c r="BP206" s="458">
        <v>0</v>
      </c>
      <c r="BQ206" s="458">
        <v>0</v>
      </c>
      <c r="BR206" s="458">
        <v>575980</v>
      </c>
      <c r="BS206" s="458">
        <v>1647890</v>
      </c>
      <c r="BT206" s="458">
        <v>1131240</v>
      </c>
      <c r="BU206" s="458">
        <v>1348420.97</v>
      </c>
      <c r="BV206" s="458">
        <v>544180</v>
      </c>
      <c r="BW206" s="458">
        <v>0</v>
      </c>
      <c r="BX206" s="458">
        <v>1030830</v>
      </c>
      <c r="BY206" s="458">
        <v>320210</v>
      </c>
      <c r="BZ206" s="458">
        <v>516010</v>
      </c>
      <c r="CA206" s="458">
        <v>0</v>
      </c>
      <c r="CB206" s="458">
        <v>0</v>
      </c>
      <c r="CC206" s="336">
        <f t="shared" si="40"/>
        <v>103561711.27</v>
      </c>
    </row>
    <row r="207" spans="1:81" s="354" customFormat="1" ht="25.5" customHeight="1">
      <c r="A207" s="353" t="s">
        <v>860</v>
      </c>
      <c r="B207" s="330" t="s">
        <v>39</v>
      </c>
      <c r="C207" s="331" t="s">
        <v>40</v>
      </c>
      <c r="D207" s="332">
        <v>52010</v>
      </c>
      <c r="E207" s="356" t="s">
        <v>861</v>
      </c>
      <c r="F207" s="333" t="s">
        <v>884</v>
      </c>
      <c r="G207" s="334" t="s">
        <v>885</v>
      </c>
      <c r="H207" s="453">
        <v>1370486</v>
      </c>
      <c r="I207" s="458">
        <v>0</v>
      </c>
      <c r="J207" s="458">
        <v>940900</v>
      </c>
      <c r="K207" s="458">
        <v>0</v>
      </c>
      <c r="L207" s="458">
        <v>0</v>
      </c>
      <c r="M207" s="458">
        <v>0</v>
      </c>
      <c r="N207" s="458">
        <v>5113136.58</v>
      </c>
      <c r="O207" s="458">
        <v>0</v>
      </c>
      <c r="P207" s="458">
        <v>0</v>
      </c>
      <c r="Q207" s="458">
        <v>762731.29</v>
      </c>
      <c r="R207" s="458">
        <v>0</v>
      </c>
      <c r="S207" s="458">
        <v>0</v>
      </c>
      <c r="T207" s="458">
        <v>176660</v>
      </c>
      <c r="U207" s="458">
        <v>406620</v>
      </c>
      <c r="V207" s="458">
        <v>0</v>
      </c>
      <c r="W207" s="458">
        <v>0</v>
      </c>
      <c r="X207" s="458">
        <v>245675</v>
      </c>
      <c r="Y207" s="458">
        <v>0</v>
      </c>
      <c r="Z207" s="458">
        <v>2938818.32</v>
      </c>
      <c r="AA207" s="458">
        <v>533220</v>
      </c>
      <c r="AB207" s="458">
        <v>0</v>
      </c>
      <c r="AC207" s="458">
        <v>2445756.81</v>
      </c>
      <c r="AD207" s="458">
        <v>405200</v>
      </c>
      <c r="AE207" s="458">
        <v>0</v>
      </c>
      <c r="AF207" s="458">
        <v>0</v>
      </c>
      <c r="AG207" s="458">
        <v>276839.33</v>
      </c>
      <c r="AH207" s="458">
        <v>0</v>
      </c>
      <c r="AI207" s="458">
        <v>6516488.25</v>
      </c>
      <c r="AJ207" s="458">
        <v>0</v>
      </c>
      <c r="AK207" s="458">
        <v>0</v>
      </c>
      <c r="AL207" s="458">
        <v>0</v>
      </c>
      <c r="AM207" s="458">
        <v>0</v>
      </c>
      <c r="AN207" s="458">
        <v>0</v>
      </c>
      <c r="AO207" s="458">
        <v>45500</v>
      </c>
      <c r="AP207" s="458">
        <v>198000</v>
      </c>
      <c r="AQ207" s="458">
        <v>0</v>
      </c>
      <c r="AR207" s="458">
        <v>250250</v>
      </c>
      <c r="AS207" s="458">
        <v>0</v>
      </c>
      <c r="AT207" s="458">
        <v>0</v>
      </c>
      <c r="AU207" s="458">
        <v>781367</v>
      </c>
      <c r="AV207" s="458">
        <v>0</v>
      </c>
      <c r="AW207" s="458">
        <v>0</v>
      </c>
      <c r="AX207" s="458">
        <v>0</v>
      </c>
      <c r="AY207" s="458">
        <v>250100</v>
      </c>
      <c r="AZ207" s="458">
        <v>227500</v>
      </c>
      <c r="BA207" s="458">
        <v>250250</v>
      </c>
      <c r="BB207" s="458">
        <v>11642318.640000001</v>
      </c>
      <c r="BC207" s="458">
        <v>188666.13</v>
      </c>
      <c r="BD207" s="458">
        <v>0</v>
      </c>
      <c r="BE207" s="458">
        <v>0</v>
      </c>
      <c r="BF207" s="458">
        <v>250175</v>
      </c>
      <c r="BG207" s="458">
        <v>0</v>
      </c>
      <c r="BH207" s="458">
        <v>240750</v>
      </c>
      <c r="BI207" s="458">
        <v>6580</v>
      </c>
      <c r="BJ207" s="458">
        <v>163800</v>
      </c>
      <c r="BK207" s="458">
        <v>329583.73</v>
      </c>
      <c r="BL207" s="458">
        <v>0</v>
      </c>
      <c r="BM207" s="458">
        <v>2036960</v>
      </c>
      <c r="BN207" s="458">
        <v>1127170.5</v>
      </c>
      <c r="BO207" s="458">
        <v>285070.53999999998</v>
      </c>
      <c r="BP207" s="458">
        <v>107464.35</v>
      </c>
      <c r="BQ207" s="458">
        <v>0</v>
      </c>
      <c r="BR207" s="458">
        <v>45510</v>
      </c>
      <c r="BS207" s="458">
        <v>0</v>
      </c>
      <c r="BT207" s="458">
        <v>1104400.43</v>
      </c>
      <c r="BU207" s="458">
        <v>250550</v>
      </c>
      <c r="BV207" s="458">
        <v>250250</v>
      </c>
      <c r="BW207" s="458">
        <v>415496.66</v>
      </c>
      <c r="BX207" s="458">
        <v>0</v>
      </c>
      <c r="BY207" s="458">
        <v>648125</v>
      </c>
      <c r="BZ207" s="458">
        <v>0</v>
      </c>
      <c r="CA207" s="458">
        <v>0</v>
      </c>
      <c r="CB207" s="458">
        <v>0</v>
      </c>
      <c r="CC207" s="336">
        <f t="shared" si="40"/>
        <v>43228369.559999995</v>
      </c>
    </row>
    <row r="208" spans="1:81" s="354" customFormat="1" ht="25.5" customHeight="1">
      <c r="A208" s="353" t="s">
        <v>860</v>
      </c>
      <c r="B208" s="330" t="s">
        <v>39</v>
      </c>
      <c r="C208" s="331" t="s">
        <v>40</v>
      </c>
      <c r="D208" s="332">
        <v>52010</v>
      </c>
      <c r="E208" s="356" t="s">
        <v>861</v>
      </c>
      <c r="F208" s="333" t="s">
        <v>886</v>
      </c>
      <c r="G208" s="334" t="s">
        <v>887</v>
      </c>
      <c r="H208" s="453">
        <v>7189567</v>
      </c>
      <c r="I208" s="458">
        <v>809328</v>
      </c>
      <c r="J208" s="458">
        <v>1923017.49</v>
      </c>
      <c r="K208" s="458">
        <v>736505</v>
      </c>
      <c r="L208" s="458">
        <v>244530</v>
      </c>
      <c r="M208" s="458">
        <v>204975</v>
      </c>
      <c r="N208" s="458">
        <v>9003485.6199999992</v>
      </c>
      <c r="O208" s="458">
        <v>930710</v>
      </c>
      <c r="P208" s="458">
        <v>376450</v>
      </c>
      <c r="Q208" s="458">
        <v>1657040</v>
      </c>
      <c r="R208" s="458">
        <v>432190</v>
      </c>
      <c r="S208" s="458">
        <v>253110</v>
      </c>
      <c r="T208" s="458">
        <v>294258</v>
      </c>
      <c r="U208" s="458">
        <v>209880</v>
      </c>
      <c r="V208" s="458">
        <v>446750</v>
      </c>
      <c r="W208" s="458">
        <v>904885</v>
      </c>
      <c r="X208" s="458">
        <v>529050</v>
      </c>
      <c r="Y208" s="458">
        <v>269215</v>
      </c>
      <c r="Z208" s="458">
        <v>5914926.9900000002</v>
      </c>
      <c r="AA208" s="458">
        <v>1824797.33</v>
      </c>
      <c r="AB208" s="458">
        <v>216150</v>
      </c>
      <c r="AC208" s="458">
        <v>0</v>
      </c>
      <c r="AD208" s="458">
        <v>407921.67</v>
      </c>
      <c r="AE208" s="458">
        <v>0</v>
      </c>
      <c r="AF208" s="458">
        <v>442420</v>
      </c>
      <c r="AG208" s="458">
        <v>391940</v>
      </c>
      <c r="AH208" s="458">
        <v>0</v>
      </c>
      <c r="AI208" s="458">
        <v>9431929.3200000003</v>
      </c>
      <c r="AJ208" s="458">
        <v>521180</v>
      </c>
      <c r="AK208" s="458">
        <v>214740</v>
      </c>
      <c r="AL208" s="458">
        <v>236350</v>
      </c>
      <c r="AM208" s="458">
        <v>305567.90000000002</v>
      </c>
      <c r="AN208" s="458">
        <v>398239.35</v>
      </c>
      <c r="AO208" s="458">
        <v>309980</v>
      </c>
      <c r="AP208" s="458">
        <v>469621.65</v>
      </c>
      <c r="AQ208" s="458">
        <v>727599.35</v>
      </c>
      <c r="AR208" s="458">
        <v>585200</v>
      </c>
      <c r="AS208" s="458">
        <v>304639.34999999998</v>
      </c>
      <c r="AT208" s="458">
        <v>348059.35</v>
      </c>
      <c r="AU208" s="458">
        <v>4769021.9400000004</v>
      </c>
      <c r="AV208" s="458">
        <v>205305</v>
      </c>
      <c r="AW208" s="458">
        <v>451990</v>
      </c>
      <c r="AX208" s="458">
        <v>420310</v>
      </c>
      <c r="AY208" s="458">
        <v>301950</v>
      </c>
      <c r="AZ208" s="458">
        <v>555314.52</v>
      </c>
      <c r="BA208" s="458">
        <v>392360</v>
      </c>
      <c r="BB208" s="458">
        <v>0</v>
      </c>
      <c r="BC208" s="458">
        <v>950917.08</v>
      </c>
      <c r="BD208" s="458">
        <v>480040</v>
      </c>
      <c r="BE208" s="458">
        <v>1002972.9</v>
      </c>
      <c r="BF208" s="458">
        <v>528315</v>
      </c>
      <c r="BG208" s="458">
        <v>317799.03000000003</v>
      </c>
      <c r="BH208" s="458">
        <v>936861.93</v>
      </c>
      <c r="BI208" s="458">
        <v>817440</v>
      </c>
      <c r="BJ208" s="458">
        <v>250022</v>
      </c>
      <c r="BK208" s="458">
        <v>315983.40000000002</v>
      </c>
      <c r="BL208" s="458">
        <v>271040</v>
      </c>
      <c r="BM208" s="458">
        <v>5590981.3899999997</v>
      </c>
      <c r="BN208" s="458">
        <v>2021831.22</v>
      </c>
      <c r="BO208" s="458">
        <v>871110.09</v>
      </c>
      <c r="BP208" s="458">
        <v>640801.97</v>
      </c>
      <c r="BQ208" s="458">
        <v>527833.35</v>
      </c>
      <c r="BR208" s="458">
        <v>472529.35</v>
      </c>
      <c r="BS208" s="458">
        <v>738100</v>
      </c>
      <c r="BT208" s="458">
        <v>4301084</v>
      </c>
      <c r="BU208" s="458">
        <v>766840</v>
      </c>
      <c r="BV208" s="458">
        <v>517040</v>
      </c>
      <c r="BW208" s="458">
        <v>1008440</v>
      </c>
      <c r="BX208" s="458">
        <v>847550</v>
      </c>
      <c r="BY208" s="458">
        <v>3033912.91</v>
      </c>
      <c r="BZ208" s="458">
        <v>1051050</v>
      </c>
      <c r="CA208" s="458">
        <v>213180</v>
      </c>
      <c r="CB208" s="458">
        <v>436590</v>
      </c>
      <c r="CC208" s="336">
        <f t="shared" si="40"/>
        <v>85472725.449999988</v>
      </c>
    </row>
    <row r="209" spans="1:81" s="354" customFormat="1" ht="25.5" customHeight="1">
      <c r="A209" s="353" t="s">
        <v>860</v>
      </c>
      <c r="B209" s="330" t="s">
        <v>39</v>
      </c>
      <c r="C209" s="331" t="s">
        <v>40</v>
      </c>
      <c r="D209" s="332">
        <v>52010</v>
      </c>
      <c r="E209" s="356" t="s">
        <v>861</v>
      </c>
      <c r="F209" s="333" t="s">
        <v>888</v>
      </c>
      <c r="G209" s="334" t="s">
        <v>889</v>
      </c>
      <c r="H209" s="453">
        <v>87595.33</v>
      </c>
      <c r="I209" s="458">
        <v>5900</v>
      </c>
      <c r="J209" s="458">
        <v>0</v>
      </c>
      <c r="K209" s="458">
        <v>26720</v>
      </c>
      <c r="L209" s="458">
        <v>0</v>
      </c>
      <c r="M209" s="458">
        <v>0</v>
      </c>
      <c r="N209" s="458">
        <v>156645</v>
      </c>
      <c r="O209" s="458">
        <v>0</v>
      </c>
      <c r="P209" s="458">
        <v>0</v>
      </c>
      <c r="Q209" s="458">
        <v>48005</v>
      </c>
      <c r="R209" s="458">
        <v>0</v>
      </c>
      <c r="S209" s="458">
        <v>18660</v>
      </c>
      <c r="T209" s="458">
        <v>3907.17</v>
      </c>
      <c r="U209" s="458">
        <v>44306.7</v>
      </c>
      <c r="V209" s="458">
        <v>0</v>
      </c>
      <c r="W209" s="458">
        <v>416900</v>
      </c>
      <c r="X209" s="458">
        <v>0</v>
      </c>
      <c r="Y209" s="458">
        <v>0</v>
      </c>
      <c r="Z209" s="458">
        <v>11730.5</v>
      </c>
      <c r="AA209" s="458">
        <v>8761.6200000000008</v>
      </c>
      <c r="AB209" s="458">
        <v>0</v>
      </c>
      <c r="AC209" s="458">
        <v>21917.17</v>
      </c>
      <c r="AD209" s="458">
        <v>0</v>
      </c>
      <c r="AE209" s="458">
        <v>1470</v>
      </c>
      <c r="AF209" s="458">
        <v>0</v>
      </c>
      <c r="AG209" s="458">
        <v>6420</v>
      </c>
      <c r="AH209" s="458">
        <v>4040</v>
      </c>
      <c r="AI209" s="458">
        <v>60040</v>
      </c>
      <c r="AJ209" s="458">
        <v>0</v>
      </c>
      <c r="AK209" s="458">
        <v>0</v>
      </c>
      <c r="AL209" s="458">
        <v>19340</v>
      </c>
      <c r="AM209" s="458">
        <v>0</v>
      </c>
      <c r="AN209" s="458">
        <v>0</v>
      </c>
      <c r="AO209" s="458">
        <v>48535</v>
      </c>
      <c r="AP209" s="458">
        <v>0</v>
      </c>
      <c r="AQ209" s="458">
        <v>25960</v>
      </c>
      <c r="AR209" s="458">
        <v>11200</v>
      </c>
      <c r="AS209" s="458">
        <v>1309297.32</v>
      </c>
      <c r="AT209" s="458">
        <v>0</v>
      </c>
      <c r="AU209" s="458">
        <v>27630</v>
      </c>
      <c r="AV209" s="458">
        <v>0</v>
      </c>
      <c r="AW209" s="458">
        <v>12140</v>
      </c>
      <c r="AX209" s="458">
        <v>18895</v>
      </c>
      <c r="AY209" s="458">
        <v>0</v>
      </c>
      <c r="AZ209" s="458">
        <v>0</v>
      </c>
      <c r="BA209" s="458">
        <v>0</v>
      </c>
      <c r="BB209" s="458">
        <v>44010</v>
      </c>
      <c r="BC209" s="458">
        <v>16560</v>
      </c>
      <c r="BD209" s="458">
        <v>0</v>
      </c>
      <c r="BE209" s="458">
        <v>0</v>
      </c>
      <c r="BF209" s="458">
        <v>0</v>
      </c>
      <c r="BG209" s="458">
        <v>0</v>
      </c>
      <c r="BH209" s="458">
        <v>0</v>
      </c>
      <c r="BI209" s="458">
        <v>34365</v>
      </c>
      <c r="BJ209" s="458">
        <v>5660</v>
      </c>
      <c r="BK209" s="458">
        <v>0</v>
      </c>
      <c r="BL209" s="458">
        <v>25375</v>
      </c>
      <c r="BM209" s="458">
        <v>194842.5</v>
      </c>
      <c r="BN209" s="458">
        <v>0</v>
      </c>
      <c r="BO209" s="458">
        <v>0</v>
      </c>
      <c r="BP209" s="458">
        <v>0</v>
      </c>
      <c r="BQ209" s="458">
        <v>0</v>
      </c>
      <c r="BR209" s="458">
        <v>15455</v>
      </c>
      <c r="BS209" s="458">
        <v>2155</v>
      </c>
      <c r="BT209" s="458">
        <v>0</v>
      </c>
      <c r="BU209" s="458">
        <v>5445</v>
      </c>
      <c r="BV209" s="458">
        <v>7915</v>
      </c>
      <c r="BW209" s="458">
        <v>14035</v>
      </c>
      <c r="BX209" s="458">
        <v>1050</v>
      </c>
      <c r="BY209" s="458">
        <v>33930</v>
      </c>
      <c r="BZ209" s="458">
        <v>0</v>
      </c>
      <c r="CA209" s="458">
        <v>0</v>
      </c>
      <c r="CB209" s="458">
        <v>0</v>
      </c>
      <c r="CC209" s="336">
        <f t="shared" si="40"/>
        <v>2796813.31</v>
      </c>
    </row>
    <row r="210" spans="1:81" s="354" customFormat="1" ht="25.5" customHeight="1">
      <c r="A210" s="353" t="s">
        <v>860</v>
      </c>
      <c r="B210" s="330" t="s">
        <v>39</v>
      </c>
      <c r="C210" s="331" t="s">
        <v>40</v>
      </c>
      <c r="D210" s="332">
        <v>52010</v>
      </c>
      <c r="E210" s="356" t="s">
        <v>861</v>
      </c>
      <c r="F210" s="333" t="s">
        <v>890</v>
      </c>
      <c r="G210" s="334" t="s">
        <v>891</v>
      </c>
      <c r="H210" s="453">
        <v>0</v>
      </c>
      <c r="I210" s="453">
        <v>0</v>
      </c>
      <c r="J210" s="453">
        <v>98630</v>
      </c>
      <c r="K210" s="453">
        <v>0</v>
      </c>
      <c r="L210" s="453">
        <v>0</v>
      </c>
      <c r="M210" s="453">
        <v>330</v>
      </c>
      <c r="N210" s="453">
        <v>0</v>
      </c>
      <c r="O210" s="453">
        <v>0</v>
      </c>
      <c r="P210" s="453">
        <v>0</v>
      </c>
      <c r="Q210" s="453">
        <v>0</v>
      </c>
      <c r="R210" s="453">
        <v>0</v>
      </c>
      <c r="S210" s="453">
        <v>0</v>
      </c>
      <c r="T210" s="453">
        <v>9240</v>
      </c>
      <c r="U210" s="453">
        <v>5903.37</v>
      </c>
      <c r="V210" s="453">
        <v>0</v>
      </c>
      <c r="W210" s="453">
        <v>170500</v>
      </c>
      <c r="X210" s="453">
        <v>0</v>
      </c>
      <c r="Y210" s="453">
        <v>0</v>
      </c>
      <c r="Z210" s="453">
        <v>19464.5</v>
      </c>
      <c r="AA210" s="453">
        <v>7251.3</v>
      </c>
      <c r="AB210" s="453">
        <v>0</v>
      </c>
      <c r="AC210" s="453">
        <v>0</v>
      </c>
      <c r="AD210" s="453">
        <v>11550</v>
      </c>
      <c r="AE210" s="453">
        <v>0</v>
      </c>
      <c r="AF210" s="453">
        <v>4245</v>
      </c>
      <c r="AG210" s="453">
        <v>0</v>
      </c>
      <c r="AH210" s="453">
        <v>0</v>
      </c>
      <c r="AI210" s="453">
        <v>2970</v>
      </c>
      <c r="AJ210" s="453">
        <v>0</v>
      </c>
      <c r="AK210" s="453">
        <v>0</v>
      </c>
      <c r="AL210" s="453">
        <v>0</v>
      </c>
      <c r="AM210" s="453">
        <v>0</v>
      </c>
      <c r="AN210" s="453">
        <v>0</v>
      </c>
      <c r="AO210" s="453">
        <v>0</v>
      </c>
      <c r="AP210" s="453">
        <v>0</v>
      </c>
      <c r="AQ210" s="453">
        <v>0</v>
      </c>
      <c r="AR210" s="453">
        <v>0</v>
      </c>
      <c r="AS210" s="453">
        <v>0</v>
      </c>
      <c r="AT210" s="453">
        <v>0</v>
      </c>
      <c r="AU210" s="453">
        <v>35960</v>
      </c>
      <c r="AV210" s="453">
        <v>0</v>
      </c>
      <c r="AW210" s="453">
        <v>0</v>
      </c>
      <c r="AX210" s="453">
        <v>0</v>
      </c>
      <c r="AY210" s="453">
        <v>0</v>
      </c>
      <c r="AZ210" s="453">
        <v>0</v>
      </c>
      <c r="BA210" s="453">
        <v>0</v>
      </c>
      <c r="BB210" s="453">
        <v>0</v>
      </c>
      <c r="BC210" s="453">
        <v>0</v>
      </c>
      <c r="BD210" s="453">
        <v>0</v>
      </c>
      <c r="BE210" s="453">
        <v>0</v>
      </c>
      <c r="BF210" s="453">
        <v>0</v>
      </c>
      <c r="BG210" s="453">
        <v>0</v>
      </c>
      <c r="BH210" s="453">
        <v>0</v>
      </c>
      <c r="BI210" s="453">
        <v>0</v>
      </c>
      <c r="BJ210" s="453">
        <v>0</v>
      </c>
      <c r="BK210" s="453">
        <v>0</v>
      </c>
      <c r="BL210" s="453">
        <v>0</v>
      </c>
      <c r="BM210" s="453">
        <v>0</v>
      </c>
      <c r="BN210" s="453">
        <v>0</v>
      </c>
      <c r="BO210" s="453">
        <v>0</v>
      </c>
      <c r="BP210" s="453">
        <v>0</v>
      </c>
      <c r="BQ210" s="453">
        <v>0</v>
      </c>
      <c r="BR210" s="453">
        <v>16015</v>
      </c>
      <c r="BS210" s="453">
        <v>0</v>
      </c>
      <c r="BT210" s="453">
        <v>39355</v>
      </c>
      <c r="BU210" s="453">
        <v>0</v>
      </c>
      <c r="BV210" s="453">
        <v>0</v>
      </c>
      <c r="BW210" s="453">
        <v>0</v>
      </c>
      <c r="BX210" s="453">
        <v>4015</v>
      </c>
      <c r="BY210" s="453">
        <v>1990.54</v>
      </c>
      <c r="BZ210" s="453">
        <v>0</v>
      </c>
      <c r="CA210" s="453">
        <v>0</v>
      </c>
      <c r="CB210" s="453">
        <v>0</v>
      </c>
      <c r="CC210" s="336">
        <f t="shared" si="40"/>
        <v>427419.70999999996</v>
      </c>
    </row>
    <row r="211" spans="1:81" s="354" customFormat="1" ht="25.5" customHeight="1">
      <c r="A211" s="353" t="s">
        <v>860</v>
      </c>
      <c r="B211" s="330" t="s">
        <v>39</v>
      </c>
      <c r="C211" s="331" t="s">
        <v>40</v>
      </c>
      <c r="D211" s="332">
        <v>52010</v>
      </c>
      <c r="E211" s="356" t="s">
        <v>861</v>
      </c>
      <c r="F211" s="333" t="s">
        <v>892</v>
      </c>
      <c r="G211" s="334" t="s">
        <v>893</v>
      </c>
      <c r="H211" s="335">
        <v>0</v>
      </c>
      <c r="I211" s="335">
        <v>0</v>
      </c>
      <c r="J211" s="335">
        <v>0</v>
      </c>
      <c r="K211" s="335">
        <v>0</v>
      </c>
      <c r="L211" s="335">
        <v>0</v>
      </c>
      <c r="M211" s="335">
        <v>0</v>
      </c>
      <c r="N211" s="335">
        <v>0</v>
      </c>
      <c r="O211" s="335">
        <v>0</v>
      </c>
      <c r="P211" s="335">
        <v>0</v>
      </c>
      <c r="Q211" s="335">
        <v>0</v>
      </c>
      <c r="R211" s="335">
        <v>0</v>
      </c>
      <c r="S211" s="335">
        <v>0</v>
      </c>
      <c r="T211" s="335">
        <v>0</v>
      </c>
      <c r="U211" s="335">
        <v>0</v>
      </c>
      <c r="V211" s="335">
        <v>0</v>
      </c>
      <c r="W211" s="335">
        <v>0</v>
      </c>
      <c r="X211" s="335">
        <v>0</v>
      </c>
      <c r="Y211" s="335">
        <v>0</v>
      </c>
      <c r="Z211" s="335">
        <v>0</v>
      </c>
      <c r="AA211" s="335">
        <v>0</v>
      </c>
      <c r="AB211" s="335">
        <v>0</v>
      </c>
      <c r="AC211" s="335">
        <v>0</v>
      </c>
      <c r="AD211" s="335">
        <v>0</v>
      </c>
      <c r="AE211" s="335">
        <v>0</v>
      </c>
      <c r="AF211" s="335">
        <v>0</v>
      </c>
      <c r="AG211" s="335">
        <v>0</v>
      </c>
      <c r="AH211" s="335">
        <v>0</v>
      </c>
      <c r="AI211" s="335">
        <v>0</v>
      </c>
      <c r="AJ211" s="335">
        <v>0</v>
      </c>
      <c r="AK211" s="335">
        <v>0</v>
      </c>
      <c r="AL211" s="335">
        <v>0</v>
      </c>
      <c r="AM211" s="335">
        <v>0</v>
      </c>
      <c r="AN211" s="335">
        <v>0</v>
      </c>
      <c r="AO211" s="335">
        <v>0</v>
      </c>
      <c r="AP211" s="335">
        <v>0</v>
      </c>
      <c r="AQ211" s="335">
        <v>0</v>
      </c>
      <c r="AR211" s="335">
        <v>0</v>
      </c>
      <c r="AS211" s="335">
        <v>0</v>
      </c>
      <c r="AT211" s="335">
        <v>0</v>
      </c>
      <c r="AU211" s="335">
        <v>0</v>
      </c>
      <c r="AV211" s="335">
        <v>0</v>
      </c>
      <c r="AW211" s="335">
        <v>0</v>
      </c>
      <c r="AX211" s="335">
        <v>0</v>
      </c>
      <c r="AY211" s="335">
        <v>0</v>
      </c>
      <c r="AZ211" s="335">
        <v>0</v>
      </c>
      <c r="BA211" s="335">
        <v>0</v>
      </c>
      <c r="BB211" s="335">
        <v>0</v>
      </c>
      <c r="BC211" s="335">
        <v>0</v>
      </c>
      <c r="BD211" s="335">
        <v>0</v>
      </c>
      <c r="BE211" s="335">
        <v>0</v>
      </c>
      <c r="BF211" s="335">
        <v>0</v>
      </c>
      <c r="BG211" s="335">
        <v>0</v>
      </c>
      <c r="BH211" s="335">
        <v>0</v>
      </c>
      <c r="BI211" s="335">
        <v>0</v>
      </c>
      <c r="BJ211" s="335">
        <v>0</v>
      </c>
      <c r="BK211" s="335">
        <v>0</v>
      </c>
      <c r="BL211" s="335">
        <v>0</v>
      </c>
      <c r="BM211" s="335">
        <v>0</v>
      </c>
      <c r="BN211" s="335">
        <v>0</v>
      </c>
      <c r="BO211" s="335">
        <v>0</v>
      </c>
      <c r="BP211" s="335">
        <v>0</v>
      </c>
      <c r="BQ211" s="335">
        <v>0</v>
      </c>
      <c r="BR211" s="335">
        <v>0</v>
      </c>
      <c r="BS211" s="335">
        <v>0</v>
      </c>
      <c r="BT211" s="335">
        <v>0</v>
      </c>
      <c r="BU211" s="335">
        <v>0</v>
      </c>
      <c r="BV211" s="335">
        <v>0</v>
      </c>
      <c r="BW211" s="335">
        <v>0</v>
      </c>
      <c r="BX211" s="335">
        <v>0</v>
      </c>
      <c r="BY211" s="335">
        <v>0</v>
      </c>
      <c r="BZ211" s="335">
        <v>0</v>
      </c>
      <c r="CA211" s="335">
        <v>0</v>
      </c>
      <c r="CB211" s="335">
        <v>0</v>
      </c>
      <c r="CC211" s="336">
        <f t="shared" si="40"/>
        <v>0</v>
      </c>
    </row>
    <row r="212" spans="1:81" s="354" customFormat="1" ht="25.5" customHeight="1">
      <c r="A212" s="353" t="s">
        <v>860</v>
      </c>
      <c r="B212" s="330" t="s">
        <v>39</v>
      </c>
      <c r="C212" s="331" t="s">
        <v>40</v>
      </c>
      <c r="D212" s="332">
        <v>52010</v>
      </c>
      <c r="E212" s="356" t="s">
        <v>861</v>
      </c>
      <c r="F212" s="333" t="s">
        <v>894</v>
      </c>
      <c r="G212" s="334" t="s">
        <v>895</v>
      </c>
      <c r="H212" s="453">
        <v>0</v>
      </c>
      <c r="I212" s="453">
        <v>0</v>
      </c>
      <c r="J212" s="453">
        <v>0</v>
      </c>
      <c r="K212" s="453">
        <v>0</v>
      </c>
      <c r="L212" s="453">
        <v>0</v>
      </c>
      <c r="M212" s="453">
        <v>0</v>
      </c>
      <c r="N212" s="453">
        <v>0</v>
      </c>
      <c r="O212" s="453">
        <v>0</v>
      </c>
      <c r="P212" s="453">
        <v>0</v>
      </c>
      <c r="Q212" s="453">
        <v>0</v>
      </c>
      <c r="R212" s="453">
        <v>0</v>
      </c>
      <c r="S212" s="453">
        <v>0</v>
      </c>
      <c r="T212" s="453">
        <v>0</v>
      </c>
      <c r="U212" s="453">
        <v>3080.4</v>
      </c>
      <c r="V212" s="453">
        <v>0</v>
      </c>
      <c r="W212" s="453">
        <v>0</v>
      </c>
      <c r="X212" s="453">
        <v>0</v>
      </c>
      <c r="Y212" s="453">
        <v>0</v>
      </c>
      <c r="Z212" s="453">
        <v>0</v>
      </c>
      <c r="AA212" s="453">
        <v>0</v>
      </c>
      <c r="AB212" s="453">
        <v>0</v>
      </c>
      <c r="AC212" s="453">
        <v>0</v>
      </c>
      <c r="AD212" s="453">
        <v>0</v>
      </c>
      <c r="AE212" s="453">
        <v>0</v>
      </c>
      <c r="AF212" s="453">
        <v>0</v>
      </c>
      <c r="AG212" s="453">
        <v>0</v>
      </c>
      <c r="AH212" s="453">
        <v>0</v>
      </c>
      <c r="AI212" s="453">
        <v>0</v>
      </c>
      <c r="AJ212" s="453">
        <v>0</v>
      </c>
      <c r="AK212" s="453">
        <v>0</v>
      </c>
      <c r="AL212" s="453">
        <v>0</v>
      </c>
      <c r="AM212" s="453">
        <v>0</v>
      </c>
      <c r="AN212" s="453">
        <v>0</v>
      </c>
      <c r="AO212" s="453">
        <v>0</v>
      </c>
      <c r="AP212" s="453">
        <v>0</v>
      </c>
      <c r="AQ212" s="453">
        <v>0</v>
      </c>
      <c r="AR212" s="453">
        <v>0</v>
      </c>
      <c r="AS212" s="453">
        <v>0</v>
      </c>
      <c r="AT212" s="453">
        <v>0</v>
      </c>
      <c r="AU212" s="453">
        <v>0</v>
      </c>
      <c r="AV212" s="453">
        <v>0</v>
      </c>
      <c r="AW212" s="453">
        <v>0</v>
      </c>
      <c r="AX212" s="453">
        <v>0</v>
      </c>
      <c r="AY212" s="453">
        <v>0</v>
      </c>
      <c r="AZ212" s="453">
        <v>0</v>
      </c>
      <c r="BA212" s="453">
        <v>0</v>
      </c>
      <c r="BB212" s="453">
        <v>0</v>
      </c>
      <c r="BC212" s="453">
        <v>0</v>
      </c>
      <c r="BD212" s="453">
        <v>0</v>
      </c>
      <c r="BE212" s="453">
        <v>0</v>
      </c>
      <c r="BF212" s="453">
        <v>0</v>
      </c>
      <c r="BG212" s="453">
        <v>0</v>
      </c>
      <c r="BH212" s="453">
        <v>0</v>
      </c>
      <c r="BI212" s="453">
        <v>0</v>
      </c>
      <c r="BJ212" s="453">
        <v>0</v>
      </c>
      <c r="BK212" s="453">
        <v>0</v>
      </c>
      <c r="BL212" s="453">
        <v>0</v>
      </c>
      <c r="BM212" s="453">
        <v>0</v>
      </c>
      <c r="BN212" s="453">
        <v>0</v>
      </c>
      <c r="BO212" s="453">
        <v>0</v>
      </c>
      <c r="BP212" s="453">
        <v>0</v>
      </c>
      <c r="BQ212" s="453">
        <v>0</v>
      </c>
      <c r="BR212" s="453">
        <v>0</v>
      </c>
      <c r="BS212" s="453">
        <v>0</v>
      </c>
      <c r="BT212" s="453">
        <v>0</v>
      </c>
      <c r="BU212" s="453">
        <v>19803.62</v>
      </c>
      <c r="BV212" s="453">
        <v>0</v>
      </c>
      <c r="BW212" s="453">
        <v>0</v>
      </c>
      <c r="BX212" s="453">
        <v>0</v>
      </c>
      <c r="BY212" s="453">
        <v>0</v>
      </c>
      <c r="BZ212" s="453">
        <v>0</v>
      </c>
      <c r="CA212" s="453">
        <v>0</v>
      </c>
      <c r="CB212" s="453">
        <v>0</v>
      </c>
      <c r="CC212" s="336">
        <f t="shared" si="40"/>
        <v>22884.02</v>
      </c>
    </row>
    <row r="213" spans="1:81" s="354" customFormat="1" ht="25.5" customHeight="1">
      <c r="A213" s="353" t="s">
        <v>860</v>
      </c>
      <c r="B213" s="330" t="s">
        <v>39</v>
      </c>
      <c r="C213" s="331" t="s">
        <v>40</v>
      </c>
      <c r="D213" s="332">
        <v>52010</v>
      </c>
      <c r="E213" s="356" t="s">
        <v>861</v>
      </c>
      <c r="F213" s="333" t="s">
        <v>896</v>
      </c>
      <c r="G213" s="334" t="s">
        <v>897</v>
      </c>
      <c r="H213" s="453">
        <v>16500</v>
      </c>
      <c r="I213" s="453">
        <v>0</v>
      </c>
      <c r="J213" s="453">
        <v>0</v>
      </c>
      <c r="K213" s="453">
        <v>10500</v>
      </c>
      <c r="L213" s="453">
        <v>0</v>
      </c>
      <c r="M213" s="453">
        <v>0</v>
      </c>
      <c r="N213" s="453">
        <v>195767.88</v>
      </c>
      <c r="O213" s="453">
        <v>0</v>
      </c>
      <c r="P213" s="453">
        <v>0</v>
      </c>
      <c r="Q213" s="453">
        <v>0</v>
      </c>
      <c r="R213" s="453">
        <v>0</v>
      </c>
      <c r="S213" s="453">
        <v>0</v>
      </c>
      <c r="T213" s="453">
        <v>0</v>
      </c>
      <c r="U213" s="453">
        <v>0</v>
      </c>
      <c r="V213" s="453">
        <v>0</v>
      </c>
      <c r="W213" s="453">
        <v>0</v>
      </c>
      <c r="X213" s="453">
        <v>0</v>
      </c>
      <c r="Y213" s="453">
        <v>0</v>
      </c>
      <c r="Z213" s="453">
        <v>133538</v>
      </c>
      <c r="AA213" s="453">
        <v>0</v>
      </c>
      <c r="AB213" s="453">
        <v>0</v>
      </c>
      <c r="AC213" s="453">
        <v>0</v>
      </c>
      <c r="AD213" s="453">
        <v>0</v>
      </c>
      <c r="AE213" s="453">
        <v>0</v>
      </c>
      <c r="AF213" s="453">
        <v>0</v>
      </c>
      <c r="AG213" s="453">
        <v>0</v>
      </c>
      <c r="AH213" s="453">
        <v>0</v>
      </c>
      <c r="AI213" s="453">
        <v>171404.21</v>
      </c>
      <c r="AJ213" s="453">
        <v>0</v>
      </c>
      <c r="AK213" s="453">
        <v>0</v>
      </c>
      <c r="AL213" s="453">
        <v>0</v>
      </c>
      <c r="AM213" s="453">
        <v>0</v>
      </c>
      <c r="AN213" s="453">
        <v>0</v>
      </c>
      <c r="AO213" s="453">
        <v>0</v>
      </c>
      <c r="AP213" s="453">
        <v>0</v>
      </c>
      <c r="AQ213" s="453">
        <v>0</v>
      </c>
      <c r="AR213" s="453">
        <v>0</v>
      </c>
      <c r="AS213" s="453">
        <v>0</v>
      </c>
      <c r="AT213" s="453">
        <v>0</v>
      </c>
      <c r="AU213" s="453">
        <v>67925</v>
      </c>
      <c r="AV213" s="453">
        <v>0</v>
      </c>
      <c r="AW213" s="453">
        <v>0</v>
      </c>
      <c r="AX213" s="453">
        <v>0</v>
      </c>
      <c r="AY213" s="453">
        <v>0</v>
      </c>
      <c r="AZ213" s="453">
        <v>0</v>
      </c>
      <c r="BA213" s="453">
        <v>0</v>
      </c>
      <c r="BB213" s="453">
        <v>110275</v>
      </c>
      <c r="BC213" s="453">
        <v>0</v>
      </c>
      <c r="BD213" s="453">
        <v>0</v>
      </c>
      <c r="BE213" s="453">
        <v>0</v>
      </c>
      <c r="BF213" s="453">
        <v>0</v>
      </c>
      <c r="BG213" s="453">
        <v>0</v>
      </c>
      <c r="BH213" s="453">
        <v>0</v>
      </c>
      <c r="BI213" s="453">
        <v>0</v>
      </c>
      <c r="BJ213" s="453">
        <v>0</v>
      </c>
      <c r="BK213" s="453">
        <v>0</v>
      </c>
      <c r="BL213" s="453">
        <v>0</v>
      </c>
      <c r="BM213" s="453">
        <v>19855</v>
      </c>
      <c r="BN213" s="453">
        <v>56190</v>
      </c>
      <c r="BO213" s="453">
        <v>0</v>
      </c>
      <c r="BP213" s="453">
        <v>0</v>
      </c>
      <c r="BQ213" s="453">
        <v>0</v>
      </c>
      <c r="BR213" s="453">
        <v>0</v>
      </c>
      <c r="BS213" s="453">
        <v>0</v>
      </c>
      <c r="BT213" s="453">
        <v>1925</v>
      </c>
      <c r="BU213" s="453">
        <v>16500</v>
      </c>
      <c r="BV213" s="453">
        <v>33000</v>
      </c>
      <c r="BW213" s="453">
        <v>43936</v>
      </c>
      <c r="BX213" s="453">
        <v>0</v>
      </c>
      <c r="BY213" s="453">
        <v>57871</v>
      </c>
      <c r="BZ213" s="453">
        <v>0</v>
      </c>
      <c r="CA213" s="453">
        <v>0</v>
      </c>
      <c r="CB213" s="453">
        <v>0</v>
      </c>
      <c r="CC213" s="336">
        <f t="shared" si="40"/>
        <v>935187.09</v>
      </c>
    </row>
    <row r="214" spans="1:81" s="354" customFormat="1" ht="25.5" customHeight="1">
      <c r="A214" s="353" t="s">
        <v>860</v>
      </c>
      <c r="B214" s="330" t="s">
        <v>39</v>
      </c>
      <c r="C214" s="331" t="s">
        <v>40</v>
      </c>
      <c r="D214" s="332">
        <v>52010</v>
      </c>
      <c r="E214" s="356" t="s">
        <v>861</v>
      </c>
      <c r="F214" s="333" t="s">
        <v>898</v>
      </c>
      <c r="G214" s="334" t="s">
        <v>899</v>
      </c>
      <c r="H214" s="453">
        <v>72375</v>
      </c>
      <c r="I214" s="453">
        <v>0</v>
      </c>
      <c r="J214" s="453">
        <v>0</v>
      </c>
      <c r="K214" s="453">
        <v>0</v>
      </c>
      <c r="L214" s="453">
        <v>0</v>
      </c>
      <c r="M214" s="453">
        <v>0</v>
      </c>
      <c r="N214" s="453">
        <v>0</v>
      </c>
      <c r="O214" s="453">
        <v>0</v>
      </c>
      <c r="P214" s="453">
        <v>0</v>
      </c>
      <c r="Q214" s="453">
        <v>0</v>
      </c>
      <c r="R214" s="453">
        <v>0</v>
      </c>
      <c r="S214" s="453">
        <v>0</v>
      </c>
      <c r="T214" s="453">
        <v>0</v>
      </c>
      <c r="U214" s="453">
        <v>0</v>
      </c>
      <c r="V214" s="453">
        <v>0</v>
      </c>
      <c r="W214" s="453">
        <v>0</v>
      </c>
      <c r="X214" s="453">
        <v>0</v>
      </c>
      <c r="Y214" s="453">
        <v>0</v>
      </c>
      <c r="Z214" s="453">
        <v>0</v>
      </c>
      <c r="AA214" s="453">
        <v>0</v>
      </c>
      <c r="AB214" s="453">
        <v>0</v>
      </c>
      <c r="AC214" s="453">
        <v>0</v>
      </c>
      <c r="AD214" s="453">
        <v>53740</v>
      </c>
      <c r="AE214" s="453">
        <v>0</v>
      </c>
      <c r="AF214" s="453">
        <v>0</v>
      </c>
      <c r="AG214" s="453">
        <v>0</v>
      </c>
      <c r="AH214" s="453">
        <v>0</v>
      </c>
      <c r="AI214" s="453">
        <v>30085</v>
      </c>
      <c r="AJ214" s="453">
        <v>0</v>
      </c>
      <c r="AK214" s="453">
        <v>0</v>
      </c>
      <c r="AL214" s="453">
        <v>0</v>
      </c>
      <c r="AM214" s="453">
        <v>0</v>
      </c>
      <c r="AN214" s="453">
        <v>0</v>
      </c>
      <c r="AO214" s="453">
        <v>0</v>
      </c>
      <c r="AP214" s="453">
        <v>0</v>
      </c>
      <c r="AQ214" s="453">
        <v>0</v>
      </c>
      <c r="AR214" s="453">
        <v>0</v>
      </c>
      <c r="AS214" s="453">
        <v>0</v>
      </c>
      <c r="AT214" s="453">
        <v>0</v>
      </c>
      <c r="AU214" s="453">
        <v>0</v>
      </c>
      <c r="AV214" s="453">
        <v>0</v>
      </c>
      <c r="AW214" s="453">
        <v>0</v>
      </c>
      <c r="AX214" s="453">
        <v>0</v>
      </c>
      <c r="AY214" s="453">
        <v>0</v>
      </c>
      <c r="AZ214" s="453">
        <v>0</v>
      </c>
      <c r="BA214" s="453">
        <v>0</v>
      </c>
      <c r="BB214" s="453">
        <v>0</v>
      </c>
      <c r="BC214" s="453">
        <v>0</v>
      </c>
      <c r="BD214" s="453">
        <v>0</v>
      </c>
      <c r="BE214" s="453">
        <v>0</v>
      </c>
      <c r="BF214" s="453">
        <v>0</v>
      </c>
      <c r="BG214" s="453">
        <v>0</v>
      </c>
      <c r="BH214" s="453">
        <v>0</v>
      </c>
      <c r="BI214" s="453">
        <v>0</v>
      </c>
      <c r="BJ214" s="453">
        <v>0</v>
      </c>
      <c r="BK214" s="453">
        <v>0</v>
      </c>
      <c r="BL214" s="453">
        <v>0</v>
      </c>
      <c r="BM214" s="453">
        <v>5335</v>
      </c>
      <c r="BN214" s="453">
        <v>0</v>
      </c>
      <c r="BO214" s="453">
        <v>0</v>
      </c>
      <c r="BP214" s="453">
        <v>0</v>
      </c>
      <c r="BQ214" s="453">
        <v>0</v>
      </c>
      <c r="BR214" s="453">
        <v>0</v>
      </c>
      <c r="BS214" s="453">
        <v>0</v>
      </c>
      <c r="BT214" s="453">
        <v>0</v>
      </c>
      <c r="BU214" s="453">
        <v>0</v>
      </c>
      <c r="BV214" s="453">
        <v>0</v>
      </c>
      <c r="BW214" s="453">
        <v>0</v>
      </c>
      <c r="BX214" s="453">
        <v>0</v>
      </c>
      <c r="BY214" s="453">
        <v>0</v>
      </c>
      <c r="BZ214" s="453">
        <v>0</v>
      </c>
      <c r="CA214" s="453">
        <v>0</v>
      </c>
      <c r="CB214" s="453">
        <v>0</v>
      </c>
      <c r="CC214" s="336">
        <f t="shared" si="40"/>
        <v>161535</v>
      </c>
    </row>
    <row r="215" spans="1:81" s="354" customFormat="1" ht="25.5" customHeight="1">
      <c r="A215" s="353" t="s">
        <v>860</v>
      </c>
      <c r="B215" s="330" t="s">
        <v>39</v>
      </c>
      <c r="C215" s="331" t="s">
        <v>40</v>
      </c>
      <c r="D215" s="332"/>
      <c r="E215" s="356"/>
      <c r="F215" s="357" t="s">
        <v>900</v>
      </c>
      <c r="G215" s="358" t="s">
        <v>901</v>
      </c>
      <c r="H215" s="453">
        <v>5918597.6299999999</v>
      </c>
      <c r="I215" s="458">
        <v>741891.48</v>
      </c>
      <c r="J215" s="458">
        <v>1687182.8</v>
      </c>
      <c r="K215" s="458">
        <v>0</v>
      </c>
      <c r="L215" s="458">
        <v>581800</v>
      </c>
      <c r="M215" s="458">
        <v>278345.15999999997</v>
      </c>
      <c r="N215" s="458">
        <v>8994263.2200000007</v>
      </c>
      <c r="O215" s="458">
        <v>0</v>
      </c>
      <c r="P215" s="458">
        <v>61600</v>
      </c>
      <c r="Q215" s="458">
        <v>1632673.33</v>
      </c>
      <c r="R215" s="458">
        <v>0</v>
      </c>
      <c r="S215" s="458">
        <v>0</v>
      </c>
      <c r="T215" s="458">
        <v>0</v>
      </c>
      <c r="U215" s="458">
        <v>1222467.1100000001</v>
      </c>
      <c r="V215" s="458">
        <v>0</v>
      </c>
      <c r="W215" s="458">
        <v>0</v>
      </c>
      <c r="X215" s="458">
        <v>0</v>
      </c>
      <c r="Y215" s="458">
        <v>0</v>
      </c>
      <c r="Z215" s="458">
        <v>0</v>
      </c>
      <c r="AA215" s="458">
        <v>884580.65</v>
      </c>
      <c r="AB215" s="458">
        <v>650445.16</v>
      </c>
      <c r="AC215" s="458">
        <v>1210913.98</v>
      </c>
      <c r="AD215" s="458">
        <v>0</v>
      </c>
      <c r="AE215" s="458">
        <v>448700</v>
      </c>
      <c r="AF215" s="458">
        <v>156800</v>
      </c>
      <c r="AG215" s="458">
        <v>552010.23</v>
      </c>
      <c r="AH215" s="458">
        <v>61600</v>
      </c>
      <c r="AI215" s="458">
        <v>6538581.9400000004</v>
      </c>
      <c r="AJ215" s="458">
        <v>190400</v>
      </c>
      <c r="AK215" s="458">
        <v>0</v>
      </c>
      <c r="AL215" s="458">
        <v>134400</v>
      </c>
      <c r="AM215" s="458">
        <v>67200</v>
      </c>
      <c r="AN215" s="458">
        <v>184800</v>
      </c>
      <c r="AO215" s="458">
        <v>0</v>
      </c>
      <c r="AP215" s="458">
        <v>232100</v>
      </c>
      <c r="AQ215" s="458">
        <v>293700</v>
      </c>
      <c r="AR215" s="458">
        <v>112000</v>
      </c>
      <c r="AS215" s="458">
        <v>0</v>
      </c>
      <c r="AT215" s="458">
        <v>117600</v>
      </c>
      <c r="AU215" s="458">
        <v>1973571.84</v>
      </c>
      <c r="AV215" s="458">
        <v>0</v>
      </c>
      <c r="AW215" s="458">
        <v>105000</v>
      </c>
      <c r="AX215" s="458">
        <v>61600</v>
      </c>
      <c r="AY215" s="458">
        <v>0</v>
      </c>
      <c r="AZ215" s="458">
        <v>61600</v>
      </c>
      <c r="BA215" s="458">
        <v>123200</v>
      </c>
      <c r="BB215" s="458">
        <v>5695770.9400000004</v>
      </c>
      <c r="BC215" s="458">
        <v>0</v>
      </c>
      <c r="BD215" s="458">
        <v>345400</v>
      </c>
      <c r="BE215" s="458">
        <v>0</v>
      </c>
      <c r="BF215" s="458">
        <v>0</v>
      </c>
      <c r="BG215" s="458">
        <v>230251.56</v>
      </c>
      <c r="BH215" s="458">
        <v>108900</v>
      </c>
      <c r="BI215" s="458">
        <v>432254.84</v>
      </c>
      <c r="BJ215" s="458">
        <v>267000</v>
      </c>
      <c r="BK215" s="458">
        <v>288100</v>
      </c>
      <c r="BL215" s="458">
        <v>155000</v>
      </c>
      <c r="BM215" s="458">
        <v>3572383.43</v>
      </c>
      <c r="BN215" s="458">
        <v>0</v>
      </c>
      <c r="BO215" s="458">
        <v>0</v>
      </c>
      <c r="BP215" s="458">
        <v>0</v>
      </c>
      <c r="BQ215" s="458">
        <v>0</v>
      </c>
      <c r="BR215" s="458">
        <v>246400</v>
      </c>
      <c r="BS215" s="458">
        <v>0</v>
      </c>
      <c r="BT215" s="458">
        <v>1940713.76</v>
      </c>
      <c r="BU215" s="458">
        <v>72800</v>
      </c>
      <c r="BV215" s="458">
        <v>112000</v>
      </c>
      <c r="BW215" s="458">
        <v>170500</v>
      </c>
      <c r="BX215" s="458">
        <v>184800</v>
      </c>
      <c r="BY215" s="458">
        <v>1023602.2</v>
      </c>
      <c r="BZ215" s="458">
        <v>78400</v>
      </c>
      <c r="CA215" s="458">
        <v>89925</v>
      </c>
      <c r="CB215" s="458">
        <v>0</v>
      </c>
      <c r="CC215" s="336">
        <f t="shared" si="40"/>
        <v>50293826.260000005</v>
      </c>
    </row>
    <row r="216" spans="1:81" s="354" customFormat="1" ht="25.5" customHeight="1">
      <c r="A216" s="353" t="s">
        <v>860</v>
      </c>
      <c r="B216" s="330" t="s">
        <v>39</v>
      </c>
      <c r="C216" s="331" t="s">
        <v>40</v>
      </c>
      <c r="D216" s="370"/>
      <c r="E216" s="356"/>
      <c r="F216" s="344" t="s">
        <v>902</v>
      </c>
      <c r="G216" s="371" t="s">
        <v>903</v>
      </c>
      <c r="H216" s="453">
        <v>77000</v>
      </c>
      <c r="I216" s="453">
        <v>0</v>
      </c>
      <c r="J216" s="453">
        <v>0</v>
      </c>
      <c r="K216" s="453">
        <v>0</v>
      </c>
      <c r="L216" s="453">
        <v>0</v>
      </c>
      <c r="M216" s="453">
        <v>0</v>
      </c>
      <c r="N216" s="453">
        <v>66500</v>
      </c>
      <c r="O216" s="453">
        <v>0</v>
      </c>
      <c r="P216" s="453">
        <v>0</v>
      </c>
      <c r="Q216" s="453">
        <v>0</v>
      </c>
      <c r="R216" s="453">
        <v>0</v>
      </c>
      <c r="S216" s="453">
        <v>0</v>
      </c>
      <c r="T216" s="453">
        <v>0</v>
      </c>
      <c r="U216" s="453">
        <v>0</v>
      </c>
      <c r="V216" s="453">
        <v>0</v>
      </c>
      <c r="W216" s="453">
        <v>0</v>
      </c>
      <c r="X216" s="453">
        <v>0</v>
      </c>
      <c r="Y216" s="453">
        <v>0</v>
      </c>
      <c r="Z216" s="453">
        <v>0</v>
      </c>
      <c r="AA216" s="453">
        <v>0</v>
      </c>
      <c r="AB216" s="453">
        <v>0</v>
      </c>
      <c r="AC216" s="453">
        <v>38500</v>
      </c>
      <c r="AD216" s="453">
        <v>0</v>
      </c>
      <c r="AE216" s="453">
        <v>0</v>
      </c>
      <c r="AF216" s="453">
        <v>0</v>
      </c>
      <c r="AG216" s="453">
        <v>0</v>
      </c>
      <c r="AH216" s="453">
        <v>0</v>
      </c>
      <c r="AI216" s="453">
        <v>77000</v>
      </c>
      <c r="AJ216" s="453">
        <v>0</v>
      </c>
      <c r="AK216" s="453">
        <v>0</v>
      </c>
      <c r="AL216" s="453">
        <v>0</v>
      </c>
      <c r="AM216" s="453">
        <v>0</v>
      </c>
      <c r="AN216" s="453">
        <v>0</v>
      </c>
      <c r="AO216" s="453">
        <v>0</v>
      </c>
      <c r="AP216" s="453">
        <v>0</v>
      </c>
      <c r="AQ216" s="453">
        <v>0</v>
      </c>
      <c r="AR216" s="453">
        <v>0</v>
      </c>
      <c r="AS216" s="453">
        <v>0</v>
      </c>
      <c r="AT216" s="453">
        <v>0</v>
      </c>
      <c r="AU216" s="453">
        <v>154000</v>
      </c>
      <c r="AV216" s="453">
        <v>0</v>
      </c>
      <c r="AW216" s="453">
        <v>0</v>
      </c>
      <c r="AX216" s="453">
        <v>0</v>
      </c>
      <c r="AY216" s="453">
        <v>0</v>
      </c>
      <c r="AZ216" s="453">
        <v>0</v>
      </c>
      <c r="BA216" s="453">
        <v>0</v>
      </c>
      <c r="BB216" s="453">
        <v>154000</v>
      </c>
      <c r="BC216" s="453">
        <v>0</v>
      </c>
      <c r="BD216" s="453">
        <v>0</v>
      </c>
      <c r="BE216" s="453">
        <v>0</v>
      </c>
      <c r="BF216" s="453">
        <v>0</v>
      </c>
      <c r="BG216" s="453">
        <v>0</v>
      </c>
      <c r="BH216" s="453">
        <v>0</v>
      </c>
      <c r="BI216" s="453">
        <v>0</v>
      </c>
      <c r="BJ216" s="453">
        <v>0</v>
      </c>
      <c r="BK216" s="453">
        <v>0</v>
      </c>
      <c r="BL216" s="453">
        <v>0</v>
      </c>
      <c r="BM216" s="453">
        <v>115500</v>
      </c>
      <c r="BN216" s="453">
        <v>0</v>
      </c>
      <c r="BO216" s="453">
        <v>0</v>
      </c>
      <c r="BP216" s="453">
        <v>0</v>
      </c>
      <c r="BQ216" s="453">
        <v>0</v>
      </c>
      <c r="BR216" s="453">
        <v>0</v>
      </c>
      <c r="BS216" s="453">
        <v>0</v>
      </c>
      <c r="BT216" s="453">
        <v>135709.68</v>
      </c>
      <c r="BU216" s="453">
        <v>0</v>
      </c>
      <c r="BV216" s="453">
        <v>0</v>
      </c>
      <c r="BW216" s="453">
        <v>0</v>
      </c>
      <c r="BX216" s="453">
        <v>0</v>
      </c>
      <c r="BY216" s="453">
        <v>0</v>
      </c>
      <c r="BZ216" s="453">
        <v>0</v>
      </c>
      <c r="CA216" s="453">
        <v>0</v>
      </c>
      <c r="CB216" s="453">
        <v>0</v>
      </c>
      <c r="CC216" s="336">
        <f t="shared" si="40"/>
        <v>818209.67999999993</v>
      </c>
    </row>
    <row r="217" spans="1:81" s="348" customFormat="1" ht="25.5" customHeight="1">
      <c r="A217" s="346"/>
      <c r="B217" s="532" t="s">
        <v>904</v>
      </c>
      <c r="C217" s="533"/>
      <c r="D217" s="533"/>
      <c r="E217" s="533"/>
      <c r="F217" s="533"/>
      <c r="G217" s="534"/>
      <c r="H217" s="347">
        <f>SUM(H196:H216)</f>
        <v>345268631.38999993</v>
      </c>
      <c r="I217" s="347">
        <f t="shared" ref="I217:BT217" si="41">SUM(I196:I216)</f>
        <v>94593653.540000007</v>
      </c>
      <c r="J217" s="347">
        <f t="shared" si="41"/>
        <v>108907395.67999999</v>
      </c>
      <c r="K217" s="347">
        <f t="shared" si="41"/>
        <v>60549509.519999996</v>
      </c>
      <c r="L217" s="347">
        <f t="shared" si="41"/>
        <v>44220169.839999996</v>
      </c>
      <c r="M217" s="347">
        <f t="shared" si="41"/>
        <v>17358620.279999997</v>
      </c>
      <c r="N217" s="347">
        <f t="shared" si="41"/>
        <v>609671320.59000003</v>
      </c>
      <c r="O217" s="347">
        <f t="shared" si="41"/>
        <v>81164514</v>
      </c>
      <c r="P217" s="347">
        <f t="shared" si="41"/>
        <v>31286267.060000002</v>
      </c>
      <c r="Q217" s="347">
        <f t="shared" si="41"/>
        <v>180735772.61000004</v>
      </c>
      <c r="R217" s="347">
        <f t="shared" si="41"/>
        <v>30838325.510000002</v>
      </c>
      <c r="S217" s="347">
        <f t="shared" si="41"/>
        <v>62512492.670000002</v>
      </c>
      <c r="T217" s="347">
        <f t="shared" si="41"/>
        <v>115465005.02000003</v>
      </c>
      <c r="U217" s="347">
        <f t="shared" si="41"/>
        <v>109049345.60000001</v>
      </c>
      <c r="V217" s="347">
        <f t="shared" si="41"/>
        <v>12803876.4</v>
      </c>
      <c r="W217" s="347">
        <f t="shared" si="41"/>
        <v>55868116.75</v>
      </c>
      <c r="X217" s="347">
        <f t="shared" si="41"/>
        <v>41921105.969999999</v>
      </c>
      <c r="Y217" s="347">
        <f t="shared" si="41"/>
        <v>15854235</v>
      </c>
      <c r="Z217" s="347">
        <f t="shared" si="41"/>
        <v>392393695.76000017</v>
      </c>
      <c r="AA217" s="347">
        <f t="shared" si="41"/>
        <v>95400070.010000005</v>
      </c>
      <c r="AB217" s="347">
        <f t="shared" si="41"/>
        <v>55052425.130000003</v>
      </c>
      <c r="AC217" s="347">
        <f t="shared" si="41"/>
        <v>118158918.57000001</v>
      </c>
      <c r="AD217" s="347">
        <f t="shared" si="41"/>
        <v>37214319.219999999</v>
      </c>
      <c r="AE217" s="347">
        <f t="shared" si="41"/>
        <v>56521261.090000004</v>
      </c>
      <c r="AF217" s="347">
        <f t="shared" si="41"/>
        <v>40337778.740000002</v>
      </c>
      <c r="AG217" s="347">
        <f t="shared" si="41"/>
        <v>19423408.23</v>
      </c>
      <c r="AH217" s="347">
        <f t="shared" si="41"/>
        <v>14958073.33</v>
      </c>
      <c r="AI217" s="347">
        <f t="shared" si="41"/>
        <v>526693454.3499999</v>
      </c>
      <c r="AJ217" s="347">
        <f t="shared" si="41"/>
        <v>35969726.329999998</v>
      </c>
      <c r="AK217" s="347">
        <f t="shared" si="41"/>
        <v>25982501.790000003</v>
      </c>
      <c r="AL217" s="347">
        <f t="shared" si="41"/>
        <v>26850482.02</v>
      </c>
      <c r="AM217" s="347">
        <f t="shared" si="41"/>
        <v>25260850.159999996</v>
      </c>
      <c r="AN217" s="347">
        <f t="shared" si="41"/>
        <v>39106587.850000001</v>
      </c>
      <c r="AO217" s="347">
        <f t="shared" si="41"/>
        <v>29643675.18</v>
      </c>
      <c r="AP217" s="347">
        <f t="shared" si="41"/>
        <v>29744355.18</v>
      </c>
      <c r="AQ217" s="347">
        <f t="shared" si="41"/>
        <v>45409321.080000006</v>
      </c>
      <c r="AR217" s="347">
        <f t="shared" si="41"/>
        <v>24099225.32</v>
      </c>
      <c r="AS217" s="347">
        <f t="shared" si="41"/>
        <v>28153347.350000001</v>
      </c>
      <c r="AT217" s="347">
        <f t="shared" si="41"/>
        <v>28302856.520000003</v>
      </c>
      <c r="AU217" s="347">
        <f t="shared" si="41"/>
        <v>231780658.69000003</v>
      </c>
      <c r="AV217" s="347">
        <f t="shared" si="41"/>
        <v>33978641.229999997</v>
      </c>
      <c r="AW217" s="347">
        <f t="shared" si="41"/>
        <v>32921331.769999996</v>
      </c>
      <c r="AX217" s="347">
        <f t="shared" si="41"/>
        <v>31444806.109999999</v>
      </c>
      <c r="AY217" s="347">
        <f t="shared" si="41"/>
        <v>30763678.739999998</v>
      </c>
      <c r="AZ217" s="347">
        <f t="shared" si="41"/>
        <v>8585752.0499999989</v>
      </c>
      <c r="BA217" s="347">
        <f t="shared" si="41"/>
        <v>15196215.48</v>
      </c>
      <c r="BB217" s="347">
        <f t="shared" si="41"/>
        <v>395722498.64999998</v>
      </c>
      <c r="BC217" s="347">
        <f t="shared" si="41"/>
        <v>30080335.319999997</v>
      </c>
      <c r="BD217" s="347">
        <f t="shared" si="41"/>
        <v>42691247.740000002</v>
      </c>
      <c r="BE217" s="347">
        <f t="shared" si="41"/>
        <v>62420323.469999999</v>
      </c>
      <c r="BF217" s="347">
        <f t="shared" si="41"/>
        <v>65510600.579999998</v>
      </c>
      <c r="BG217" s="347">
        <f t="shared" si="41"/>
        <v>41693688.649999999</v>
      </c>
      <c r="BH217" s="347">
        <f t="shared" si="41"/>
        <v>70798887.060000002</v>
      </c>
      <c r="BI217" s="347">
        <f t="shared" si="41"/>
        <v>69229003.349999994</v>
      </c>
      <c r="BJ217" s="347">
        <f t="shared" si="41"/>
        <v>37685032.489999995</v>
      </c>
      <c r="BK217" s="347">
        <f t="shared" si="41"/>
        <v>18431027.43</v>
      </c>
      <c r="BL217" s="347">
        <f t="shared" si="41"/>
        <v>11506421.58</v>
      </c>
      <c r="BM217" s="347">
        <f t="shared" si="41"/>
        <v>351239846.38000011</v>
      </c>
      <c r="BN217" s="347">
        <f t="shared" si="41"/>
        <v>122152775.08000001</v>
      </c>
      <c r="BO217" s="347">
        <f t="shared" si="41"/>
        <v>37620136.510000005</v>
      </c>
      <c r="BP217" s="347">
        <f t="shared" si="41"/>
        <v>29443714.41</v>
      </c>
      <c r="BQ217" s="347">
        <f t="shared" si="41"/>
        <v>40573169.670000002</v>
      </c>
      <c r="BR217" s="347">
        <f t="shared" si="41"/>
        <v>51526503.890000001</v>
      </c>
      <c r="BS217" s="347">
        <f t="shared" si="41"/>
        <v>26765489.829999998</v>
      </c>
      <c r="BT217" s="347">
        <f t="shared" si="41"/>
        <v>208110871.72000003</v>
      </c>
      <c r="BU217" s="347">
        <f t="shared" ref="BU217:CB217" si="42">SUM(BU196:BU216)</f>
        <v>28419852.710000001</v>
      </c>
      <c r="BV217" s="347">
        <f t="shared" si="42"/>
        <v>28567413.879999999</v>
      </c>
      <c r="BW217" s="347">
        <f t="shared" si="42"/>
        <v>46572782.789999999</v>
      </c>
      <c r="BX217" s="347">
        <f t="shared" si="42"/>
        <v>51141607.150000006</v>
      </c>
      <c r="BY217" s="347">
        <f t="shared" si="42"/>
        <v>89865571.420000017</v>
      </c>
      <c r="BZ217" s="347">
        <f t="shared" si="42"/>
        <v>31720573.879999999</v>
      </c>
      <c r="CA217" s="347">
        <f t="shared" si="42"/>
        <v>12329819.52</v>
      </c>
      <c r="CB217" s="347">
        <f t="shared" si="42"/>
        <v>13535957.42</v>
      </c>
      <c r="CC217" s="347">
        <f>SUM(CC196:CC216)</f>
        <v>6112770927.2900019</v>
      </c>
    </row>
    <row r="218" spans="1:81" s="354" customFormat="1" ht="25.5" customHeight="1">
      <c r="A218" s="353" t="s">
        <v>860</v>
      </c>
      <c r="B218" s="330" t="s">
        <v>41</v>
      </c>
      <c r="C218" s="331" t="s">
        <v>905</v>
      </c>
      <c r="D218" s="332">
        <v>52030</v>
      </c>
      <c r="E218" s="356" t="s">
        <v>906</v>
      </c>
      <c r="F218" s="333" t="s">
        <v>907</v>
      </c>
      <c r="G218" s="334" t="s">
        <v>908</v>
      </c>
      <c r="H218" s="453">
        <v>18415790.899999999</v>
      </c>
      <c r="I218" s="458">
        <v>1789709</v>
      </c>
      <c r="J218" s="458">
        <v>12561006.26</v>
      </c>
      <c r="K218" s="458">
        <v>4805608.03</v>
      </c>
      <c r="L218" s="458">
        <v>1887427</v>
      </c>
      <c r="M218" s="458">
        <v>2780041</v>
      </c>
      <c r="N218" s="458">
        <v>51366582.950000003</v>
      </c>
      <c r="O218" s="458">
        <v>2785607</v>
      </c>
      <c r="P218" s="458">
        <v>665936</v>
      </c>
      <c r="Q218" s="458">
        <v>12451903.720000001</v>
      </c>
      <c r="R218" s="458">
        <v>605870</v>
      </c>
      <c r="S218" s="458">
        <v>1322606</v>
      </c>
      <c r="T218" s="458">
        <v>12681743.75</v>
      </c>
      <c r="U218" s="458">
        <v>3795590.17</v>
      </c>
      <c r="V218" s="458">
        <v>513934</v>
      </c>
      <c r="W218" s="458">
        <v>477773</v>
      </c>
      <c r="X218" s="458">
        <v>665987.87</v>
      </c>
      <c r="Y218" s="458">
        <v>1269478</v>
      </c>
      <c r="Z218" s="458">
        <v>9541618.7799999993</v>
      </c>
      <c r="AA218" s="458">
        <v>5540580.0800000001</v>
      </c>
      <c r="AB218" s="458">
        <v>592374</v>
      </c>
      <c r="AC218" s="458">
        <v>6850280.9100000001</v>
      </c>
      <c r="AD218" s="458">
        <v>1424725.32</v>
      </c>
      <c r="AE218" s="458">
        <v>3001010</v>
      </c>
      <c r="AF218" s="458">
        <v>1151725</v>
      </c>
      <c r="AG218" s="458">
        <v>774716.83</v>
      </c>
      <c r="AH218" s="458">
        <v>1837267</v>
      </c>
      <c r="AI218" s="458">
        <v>26531202</v>
      </c>
      <c r="AJ218" s="458">
        <v>2027371.6</v>
      </c>
      <c r="AK218" s="458">
        <v>1420473.22</v>
      </c>
      <c r="AL218" s="458">
        <v>112554.5</v>
      </c>
      <c r="AM218" s="458">
        <v>362100.52</v>
      </c>
      <c r="AN218" s="458">
        <v>1515680.7</v>
      </c>
      <c r="AO218" s="458">
        <v>902371.75</v>
      </c>
      <c r="AP218" s="458">
        <v>1249159.5</v>
      </c>
      <c r="AQ218" s="458">
        <v>1282395</v>
      </c>
      <c r="AR218" s="458">
        <v>572880.49</v>
      </c>
      <c r="AS218" s="458">
        <v>453050.31</v>
      </c>
      <c r="AT218" s="458">
        <v>741325.54</v>
      </c>
      <c r="AU218" s="458">
        <v>8391542.3200000003</v>
      </c>
      <c r="AV218" s="458">
        <v>0</v>
      </c>
      <c r="AW218" s="458">
        <v>555880</v>
      </c>
      <c r="AX218" s="458">
        <v>778838.99</v>
      </c>
      <c r="AY218" s="458">
        <v>176780</v>
      </c>
      <c r="AZ218" s="458">
        <v>753170</v>
      </c>
      <c r="BA218" s="458">
        <v>841155</v>
      </c>
      <c r="BB218" s="458">
        <v>10560805.5</v>
      </c>
      <c r="BC218" s="458">
        <v>2234736.98</v>
      </c>
      <c r="BD218" s="458">
        <v>0</v>
      </c>
      <c r="BE218" s="458">
        <v>4635330</v>
      </c>
      <c r="BF218" s="458">
        <v>3830549.77</v>
      </c>
      <c r="BG218" s="458">
        <v>430333</v>
      </c>
      <c r="BH218" s="458">
        <v>6730847.7199999997</v>
      </c>
      <c r="BI218" s="458">
        <v>5790903</v>
      </c>
      <c r="BJ218" s="458">
        <v>1954055</v>
      </c>
      <c r="BK218" s="458">
        <v>905531</v>
      </c>
      <c r="BL218" s="458">
        <v>463210</v>
      </c>
      <c r="BM218" s="458">
        <v>12352360.130000001</v>
      </c>
      <c r="BN218" s="458">
        <v>5619196.25</v>
      </c>
      <c r="BO218" s="458">
        <v>3267082.61</v>
      </c>
      <c r="BP218" s="458">
        <v>138055</v>
      </c>
      <c r="BQ218" s="458">
        <v>487966.31</v>
      </c>
      <c r="BR218" s="458">
        <v>1086012.83</v>
      </c>
      <c r="BS218" s="458">
        <v>172012</v>
      </c>
      <c r="BT218" s="458">
        <v>15648181.68</v>
      </c>
      <c r="BU218" s="458">
        <v>1498415</v>
      </c>
      <c r="BV218" s="458">
        <v>1534710</v>
      </c>
      <c r="BW218" s="458">
        <v>4418492.55</v>
      </c>
      <c r="BX218" s="458">
        <v>2960618.6</v>
      </c>
      <c r="BY218" s="458">
        <v>7545922.5</v>
      </c>
      <c r="BZ218" s="458">
        <v>2032499.94</v>
      </c>
      <c r="CA218" s="458">
        <v>1960492</v>
      </c>
      <c r="CB218" s="458">
        <v>2733712.44</v>
      </c>
      <c r="CC218" s="336">
        <f t="shared" si="40"/>
        <v>311216855.82000005</v>
      </c>
    </row>
    <row r="219" spans="1:81" s="354" customFormat="1" ht="25.5" customHeight="1">
      <c r="A219" s="353" t="s">
        <v>860</v>
      </c>
      <c r="B219" s="330" t="s">
        <v>41</v>
      </c>
      <c r="C219" s="331" t="s">
        <v>905</v>
      </c>
      <c r="D219" s="332">
        <v>52030</v>
      </c>
      <c r="E219" s="356" t="s">
        <v>906</v>
      </c>
      <c r="F219" s="333" t="s">
        <v>909</v>
      </c>
      <c r="G219" s="334" t="s">
        <v>910</v>
      </c>
      <c r="H219" s="453">
        <v>0</v>
      </c>
      <c r="I219" s="458">
        <v>127</v>
      </c>
      <c r="J219" s="458">
        <v>483911</v>
      </c>
      <c r="K219" s="458">
        <v>0</v>
      </c>
      <c r="L219" s="458">
        <v>283628</v>
      </c>
      <c r="M219" s="458">
        <v>1387978.64</v>
      </c>
      <c r="N219" s="458">
        <v>16664312.73</v>
      </c>
      <c r="O219" s="458">
        <v>0</v>
      </c>
      <c r="P219" s="458">
        <v>124157</v>
      </c>
      <c r="Q219" s="458">
        <v>1018420</v>
      </c>
      <c r="R219" s="458">
        <v>0</v>
      </c>
      <c r="S219" s="458">
        <v>0</v>
      </c>
      <c r="T219" s="458">
        <v>2467328</v>
      </c>
      <c r="U219" s="458">
        <v>1072344</v>
      </c>
      <c r="V219" s="458">
        <v>0</v>
      </c>
      <c r="W219" s="458">
        <v>0</v>
      </c>
      <c r="X219" s="458">
        <v>0</v>
      </c>
      <c r="Y219" s="458">
        <v>143955</v>
      </c>
      <c r="Z219" s="458">
        <v>520474.66</v>
      </c>
      <c r="AA219" s="458">
        <v>321032.2</v>
      </c>
      <c r="AB219" s="458">
        <v>202727.52</v>
      </c>
      <c r="AC219" s="458">
        <v>2750838.5</v>
      </c>
      <c r="AD219" s="458">
        <v>223588</v>
      </c>
      <c r="AE219" s="458">
        <v>181570</v>
      </c>
      <c r="AF219" s="458">
        <v>2571439</v>
      </c>
      <c r="AG219" s="458">
        <v>281386.15999999997</v>
      </c>
      <c r="AH219" s="458">
        <v>155476.6</v>
      </c>
      <c r="AI219" s="458">
        <v>15935569.5</v>
      </c>
      <c r="AJ219" s="458">
        <v>0</v>
      </c>
      <c r="AK219" s="458">
        <v>104719.75</v>
      </c>
      <c r="AL219" s="458">
        <v>946949.3</v>
      </c>
      <c r="AM219" s="458">
        <v>0</v>
      </c>
      <c r="AN219" s="458">
        <v>60081</v>
      </c>
      <c r="AO219" s="458">
        <v>373168.26</v>
      </c>
      <c r="AP219" s="458">
        <v>909181</v>
      </c>
      <c r="AQ219" s="458">
        <v>803920</v>
      </c>
      <c r="AR219" s="458">
        <v>311120</v>
      </c>
      <c r="AS219" s="458">
        <v>209342</v>
      </c>
      <c r="AT219" s="458">
        <v>154329.4</v>
      </c>
      <c r="AU219" s="458">
        <v>2325710.31</v>
      </c>
      <c r="AV219" s="458">
        <v>1310355.1599999999</v>
      </c>
      <c r="AW219" s="458">
        <v>707580</v>
      </c>
      <c r="AX219" s="458">
        <v>651773</v>
      </c>
      <c r="AY219" s="458">
        <v>395598.41</v>
      </c>
      <c r="AZ219" s="458">
        <v>321754</v>
      </c>
      <c r="BA219" s="458">
        <v>856583</v>
      </c>
      <c r="BB219" s="458">
        <v>0</v>
      </c>
      <c r="BC219" s="458">
        <v>510164.1</v>
      </c>
      <c r="BD219" s="458">
        <v>1478120</v>
      </c>
      <c r="BE219" s="458">
        <v>0</v>
      </c>
      <c r="BF219" s="458">
        <v>0</v>
      </c>
      <c r="BG219" s="458">
        <v>0</v>
      </c>
      <c r="BH219" s="458">
        <v>1372067.48</v>
      </c>
      <c r="BI219" s="458">
        <v>0</v>
      </c>
      <c r="BJ219" s="458">
        <v>1525050</v>
      </c>
      <c r="BK219" s="458">
        <v>6276</v>
      </c>
      <c r="BL219" s="458">
        <v>735635</v>
      </c>
      <c r="BM219" s="458">
        <v>1709911.56</v>
      </c>
      <c r="BN219" s="458">
        <v>282400</v>
      </c>
      <c r="BO219" s="458">
        <v>2769196.39</v>
      </c>
      <c r="BP219" s="458">
        <v>0</v>
      </c>
      <c r="BQ219" s="458">
        <v>0</v>
      </c>
      <c r="BR219" s="458">
        <v>483800.62</v>
      </c>
      <c r="BS219" s="458">
        <v>896510.14</v>
      </c>
      <c r="BT219" s="458">
        <v>8174131.5</v>
      </c>
      <c r="BU219" s="458">
        <v>1655090.64</v>
      </c>
      <c r="BV219" s="458">
        <v>1310155</v>
      </c>
      <c r="BW219" s="458">
        <v>742943.94</v>
      </c>
      <c r="BX219" s="458">
        <v>1577048</v>
      </c>
      <c r="BY219" s="458">
        <v>444426.5</v>
      </c>
      <c r="BZ219" s="458">
        <v>489989.03</v>
      </c>
      <c r="CA219" s="458">
        <v>1486790</v>
      </c>
      <c r="CB219" s="458">
        <v>507306</v>
      </c>
      <c r="CC219" s="336">
        <f t="shared" si="40"/>
        <v>85389440</v>
      </c>
    </row>
    <row r="220" spans="1:81" s="354" customFormat="1" ht="25.5" customHeight="1">
      <c r="A220" s="353" t="s">
        <v>860</v>
      </c>
      <c r="B220" s="330" t="s">
        <v>41</v>
      </c>
      <c r="C220" s="331" t="s">
        <v>905</v>
      </c>
      <c r="D220" s="332">
        <v>52020</v>
      </c>
      <c r="E220" s="356" t="s">
        <v>911</v>
      </c>
      <c r="F220" s="333" t="s">
        <v>912</v>
      </c>
      <c r="G220" s="334" t="s">
        <v>913</v>
      </c>
      <c r="H220" s="453">
        <v>48698647.700000003</v>
      </c>
      <c r="I220" s="458">
        <v>13274550.060000001</v>
      </c>
      <c r="J220" s="458">
        <v>15493031.189999999</v>
      </c>
      <c r="K220" s="458">
        <v>8513797.6400000006</v>
      </c>
      <c r="L220" s="458">
        <v>6113174.9400000004</v>
      </c>
      <c r="M220" s="458">
        <v>1263861.8</v>
      </c>
      <c r="N220" s="458">
        <v>72178492.370000005</v>
      </c>
      <c r="O220" s="458">
        <v>9994367.3800000008</v>
      </c>
      <c r="P220" s="458">
        <v>438063.57</v>
      </c>
      <c r="Q220" s="458">
        <v>26691646.579999998</v>
      </c>
      <c r="R220" s="458">
        <v>3080386</v>
      </c>
      <c r="S220" s="458">
        <v>6961931.71</v>
      </c>
      <c r="T220" s="458">
        <v>14499438</v>
      </c>
      <c r="U220" s="458">
        <v>10929760.52</v>
      </c>
      <c r="V220" s="458">
        <v>1210031</v>
      </c>
      <c r="W220" s="458">
        <v>4038612.95</v>
      </c>
      <c r="X220" s="458">
        <v>5328986</v>
      </c>
      <c r="Y220" s="458">
        <v>2523341</v>
      </c>
      <c r="Z220" s="458">
        <v>43736198.350000001</v>
      </c>
      <c r="AA220" s="458">
        <v>14254693.91</v>
      </c>
      <c r="AB220" s="458">
        <v>5639120.0599999996</v>
      </c>
      <c r="AC220" s="458">
        <v>15806142.189999999</v>
      </c>
      <c r="AD220" s="458">
        <v>3928342.54</v>
      </c>
      <c r="AE220" s="458">
        <v>6906904.9000000004</v>
      </c>
      <c r="AF220" s="458">
        <v>3314926.2</v>
      </c>
      <c r="AG220" s="458">
        <v>2759146.48</v>
      </c>
      <c r="AH220" s="458">
        <v>2003912.8</v>
      </c>
      <c r="AI220" s="458">
        <v>60289040</v>
      </c>
      <c r="AJ220" s="458">
        <v>3578953.55</v>
      </c>
      <c r="AK220" s="458">
        <v>1903430</v>
      </c>
      <c r="AL220" s="458">
        <v>1618320.19</v>
      </c>
      <c r="AM220" s="458">
        <v>2668694.38</v>
      </c>
      <c r="AN220" s="458">
        <v>5064202.99</v>
      </c>
      <c r="AO220" s="458">
        <v>3091187</v>
      </c>
      <c r="AP220" s="458">
        <v>3367005.82</v>
      </c>
      <c r="AQ220" s="458">
        <v>6097976.1200000001</v>
      </c>
      <c r="AR220" s="458">
        <v>3036166.47</v>
      </c>
      <c r="AS220" s="458">
        <v>3400939.68</v>
      </c>
      <c r="AT220" s="458">
        <v>2597098.52</v>
      </c>
      <c r="AU220" s="458">
        <v>20379722.120000001</v>
      </c>
      <c r="AV220" s="458">
        <v>159600</v>
      </c>
      <c r="AW220" s="458">
        <v>1391071.18</v>
      </c>
      <c r="AX220" s="458">
        <v>3181433.35</v>
      </c>
      <c r="AY220" s="458">
        <v>2273620</v>
      </c>
      <c r="AZ220" s="458">
        <v>133430</v>
      </c>
      <c r="BA220" s="458">
        <v>2329925.3199999998</v>
      </c>
      <c r="BB220" s="458">
        <v>65212396.210000001</v>
      </c>
      <c r="BC220" s="458">
        <v>4358389.4000000004</v>
      </c>
      <c r="BD220" s="458">
        <v>4555376.55</v>
      </c>
      <c r="BE220" s="458">
        <v>9536468</v>
      </c>
      <c r="BF220" s="458">
        <v>10743091.140000001</v>
      </c>
      <c r="BG220" s="458">
        <v>7190895</v>
      </c>
      <c r="BH220" s="458">
        <v>9187538.5</v>
      </c>
      <c r="BI220" s="458">
        <v>8955018</v>
      </c>
      <c r="BJ220" s="458">
        <v>2842850</v>
      </c>
      <c r="BK220" s="458">
        <v>1419052.4</v>
      </c>
      <c r="BL220" s="458">
        <v>976986</v>
      </c>
      <c r="BM220" s="458">
        <v>24674754</v>
      </c>
      <c r="BN220" s="458">
        <v>19419652.300000001</v>
      </c>
      <c r="BO220" s="458">
        <v>0</v>
      </c>
      <c r="BP220" s="458">
        <v>1577507.14</v>
      </c>
      <c r="BQ220" s="458">
        <v>3075395.42</v>
      </c>
      <c r="BR220" s="458">
        <v>3932830</v>
      </c>
      <c r="BS220" s="458">
        <v>0</v>
      </c>
      <c r="BT220" s="458">
        <v>26338154.32</v>
      </c>
      <c r="BU220" s="458">
        <v>1466742</v>
      </c>
      <c r="BV220" s="458">
        <v>1699944</v>
      </c>
      <c r="BW220" s="458">
        <v>5444294.9800000004</v>
      </c>
      <c r="BX220" s="458">
        <v>5048685.08</v>
      </c>
      <c r="BY220" s="458">
        <v>14356446</v>
      </c>
      <c r="BZ220" s="458">
        <v>2266720.94</v>
      </c>
      <c r="CA220" s="458">
        <v>0</v>
      </c>
      <c r="CB220" s="458">
        <v>1659955</v>
      </c>
      <c r="CC220" s="336">
        <f t="shared" si="40"/>
        <v>712082466.91000009</v>
      </c>
    </row>
    <row r="221" spans="1:81" s="354" customFormat="1" ht="25.5" customHeight="1">
      <c r="A221" s="353" t="s">
        <v>860</v>
      </c>
      <c r="B221" s="330" t="s">
        <v>41</v>
      </c>
      <c r="C221" s="331" t="s">
        <v>905</v>
      </c>
      <c r="D221" s="332">
        <v>52020</v>
      </c>
      <c r="E221" s="356" t="s">
        <v>911</v>
      </c>
      <c r="F221" s="333" t="s">
        <v>914</v>
      </c>
      <c r="G221" s="334" t="s">
        <v>915</v>
      </c>
      <c r="H221" s="453">
        <v>22976745</v>
      </c>
      <c r="I221" s="458">
        <v>3858721.09</v>
      </c>
      <c r="J221" s="458">
        <v>4388920.84</v>
      </c>
      <c r="K221" s="458">
        <v>984710</v>
      </c>
      <c r="L221" s="458">
        <v>1880460.06</v>
      </c>
      <c r="M221" s="458">
        <v>1691497.23</v>
      </c>
      <c r="N221" s="458">
        <v>46834898.759999998</v>
      </c>
      <c r="O221" s="458">
        <v>5113942.59</v>
      </c>
      <c r="P221" s="458">
        <v>3566716.43</v>
      </c>
      <c r="Q221" s="458">
        <v>0</v>
      </c>
      <c r="R221" s="458">
        <v>1628720</v>
      </c>
      <c r="S221" s="458">
        <v>7116831.9500000002</v>
      </c>
      <c r="T221" s="458">
        <v>7400610</v>
      </c>
      <c r="U221" s="458">
        <v>8406186.8100000005</v>
      </c>
      <c r="V221" s="458">
        <v>362480</v>
      </c>
      <c r="W221" s="458">
        <v>2118376.44</v>
      </c>
      <c r="X221" s="458">
        <v>651905</v>
      </c>
      <c r="Y221" s="458">
        <v>1290567.98</v>
      </c>
      <c r="Z221" s="458">
        <v>23667558.260000002</v>
      </c>
      <c r="AA221" s="458">
        <v>2204214</v>
      </c>
      <c r="AB221" s="458">
        <v>2320838.5699999998</v>
      </c>
      <c r="AC221" s="458">
        <v>6772687.8099999996</v>
      </c>
      <c r="AD221" s="458">
        <v>3423259</v>
      </c>
      <c r="AE221" s="458">
        <v>1384810</v>
      </c>
      <c r="AF221" s="458">
        <v>4863901.4000000004</v>
      </c>
      <c r="AG221" s="458">
        <v>1157481.4099999999</v>
      </c>
      <c r="AH221" s="458">
        <v>1687635.2</v>
      </c>
      <c r="AI221" s="458">
        <v>28070780</v>
      </c>
      <c r="AJ221" s="458">
        <v>2524787.23</v>
      </c>
      <c r="AK221" s="458">
        <v>1142447</v>
      </c>
      <c r="AL221" s="458">
        <v>1890374.16</v>
      </c>
      <c r="AM221" s="458">
        <v>1768351.2</v>
      </c>
      <c r="AN221" s="458">
        <v>2534838.08</v>
      </c>
      <c r="AO221" s="458">
        <v>3882940</v>
      </c>
      <c r="AP221" s="458">
        <v>2819161.3</v>
      </c>
      <c r="AQ221" s="458">
        <v>2683856.21</v>
      </c>
      <c r="AR221" s="458">
        <v>3067960</v>
      </c>
      <c r="AS221" s="458">
        <v>1904893.07</v>
      </c>
      <c r="AT221" s="458">
        <v>1715217.54</v>
      </c>
      <c r="AU221" s="458">
        <v>15146643.75</v>
      </c>
      <c r="AV221" s="458">
        <v>4398517.83</v>
      </c>
      <c r="AW221" s="458">
        <v>3755914.98</v>
      </c>
      <c r="AX221" s="458">
        <v>1259179.25</v>
      </c>
      <c r="AY221" s="458">
        <v>2746021.54</v>
      </c>
      <c r="AZ221" s="458">
        <v>1854773.1</v>
      </c>
      <c r="BA221" s="458">
        <v>1050846.1100000001</v>
      </c>
      <c r="BB221" s="458">
        <v>0</v>
      </c>
      <c r="BC221" s="458">
        <v>1973461</v>
      </c>
      <c r="BD221" s="458">
        <v>1620030</v>
      </c>
      <c r="BE221" s="458">
        <v>0</v>
      </c>
      <c r="BF221" s="458">
        <v>0</v>
      </c>
      <c r="BG221" s="458">
        <v>0</v>
      </c>
      <c r="BH221" s="458">
        <v>4750002.7300000004</v>
      </c>
      <c r="BI221" s="458">
        <v>0</v>
      </c>
      <c r="BJ221" s="458">
        <v>3115630</v>
      </c>
      <c r="BK221" s="458">
        <v>779798.6</v>
      </c>
      <c r="BL221" s="458">
        <v>759090</v>
      </c>
      <c r="BM221" s="458">
        <v>22814291</v>
      </c>
      <c r="BN221" s="458">
        <v>9654770.4600000009</v>
      </c>
      <c r="BO221" s="458">
        <v>0</v>
      </c>
      <c r="BP221" s="458">
        <v>1876495.26</v>
      </c>
      <c r="BQ221" s="458">
        <v>2062967</v>
      </c>
      <c r="BR221" s="458">
        <v>4739021.92</v>
      </c>
      <c r="BS221" s="458">
        <v>3493767.22</v>
      </c>
      <c r="BT221" s="458">
        <v>12740893</v>
      </c>
      <c r="BU221" s="458">
        <v>2806996</v>
      </c>
      <c r="BV221" s="458">
        <v>3002224</v>
      </c>
      <c r="BW221" s="458">
        <v>3081545</v>
      </c>
      <c r="BX221" s="458">
        <v>2922414.32</v>
      </c>
      <c r="BY221" s="458">
        <v>2257178</v>
      </c>
      <c r="BZ221" s="458">
        <v>2217330</v>
      </c>
      <c r="CA221" s="458">
        <v>2387769.35</v>
      </c>
      <c r="CB221" s="458">
        <v>256528</v>
      </c>
      <c r="CC221" s="336">
        <f t="shared" si="40"/>
        <v>341284381.04000002</v>
      </c>
    </row>
    <row r="222" spans="1:81" s="354" customFormat="1" ht="25.5" customHeight="1">
      <c r="A222" s="353" t="s">
        <v>860</v>
      </c>
      <c r="B222" s="330" t="s">
        <v>41</v>
      </c>
      <c r="C222" s="331" t="s">
        <v>905</v>
      </c>
      <c r="D222" s="332">
        <v>52040</v>
      </c>
      <c r="E222" s="356" t="s">
        <v>916</v>
      </c>
      <c r="F222" s="333" t="s">
        <v>917</v>
      </c>
      <c r="G222" s="334" t="s">
        <v>918</v>
      </c>
      <c r="H222" s="453">
        <v>0</v>
      </c>
      <c r="I222" s="458">
        <v>7125964.5</v>
      </c>
      <c r="J222" s="458">
        <v>329875</v>
      </c>
      <c r="K222" s="458">
        <v>7523327.5</v>
      </c>
      <c r="L222" s="458">
        <v>1304382</v>
      </c>
      <c r="M222" s="458">
        <v>647640</v>
      </c>
      <c r="N222" s="458">
        <v>2578265.59</v>
      </c>
      <c r="O222" s="458">
        <v>7219242</v>
      </c>
      <c r="P222" s="458">
        <v>363635</v>
      </c>
      <c r="Q222" s="458">
        <v>28236288.5</v>
      </c>
      <c r="R222" s="458">
        <v>1114188.5</v>
      </c>
      <c r="S222" s="458">
        <v>4858061.5</v>
      </c>
      <c r="T222" s="458">
        <v>3153095</v>
      </c>
      <c r="U222" s="458">
        <v>5341426</v>
      </c>
      <c r="V222" s="458">
        <v>0</v>
      </c>
      <c r="W222" s="458">
        <v>2230750</v>
      </c>
      <c r="X222" s="458">
        <v>0</v>
      </c>
      <c r="Y222" s="458">
        <v>2101638</v>
      </c>
      <c r="Z222" s="458">
        <v>1258517.26</v>
      </c>
      <c r="AA222" s="458">
        <v>229091.42</v>
      </c>
      <c r="AB222" s="458">
        <v>1506436.8</v>
      </c>
      <c r="AC222" s="458">
        <v>1809280</v>
      </c>
      <c r="AD222" s="458">
        <v>0</v>
      </c>
      <c r="AE222" s="458">
        <v>0</v>
      </c>
      <c r="AF222" s="458">
        <v>1273729</v>
      </c>
      <c r="AG222" s="458">
        <v>0</v>
      </c>
      <c r="AH222" s="458">
        <v>62335</v>
      </c>
      <c r="AI222" s="458">
        <v>0</v>
      </c>
      <c r="AJ222" s="458">
        <v>454193.91999999998</v>
      </c>
      <c r="AK222" s="458">
        <v>0</v>
      </c>
      <c r="AL222" s="458">
        <v>0</v>
      </c>
      <c r="AM222" s="458">
        <v>0</v>
      </c>
      <c r="AN222" s="458">
        <v>0</v>
      </c>
      <c r="AO222" s="458">
        <v>7107</v>
      </c>
      <c r="AP222" s="458">
        <v>0</v>
      </c>
      <c r="AQ222" s="458">
        <v>0</v>
      </c>
      <c r="AR222" s="458">
        <v>0</v>
      </c>
      <c r="AS222" s="458">
        <v>397920</v>
      </c>
      <c r="AT222" s="458">
        <v>0</v>
      </c>
      <c r="AU222" s="458">
        <v>1639740</v>
      </c>
      <c r="AV222" s="458">
        <v>0</v>
      </c>
      <c r="AW222" s="458">
        <v>811320</v>
      </c>
      <c r="AX222" s="458">
        <v>533290</v>
      </c>
      <c r="AY222" s="458">
        <v>1281510</v>
      </c>
      <c r="AZ222" s="458">
        <v>0</v>
      </c>
      <c r="BA222" s="458">
        <v>0</v>
      </c>
      <c r="BB222" s="458">
        <v>0</v>
      </c>
      <c r="BC222" s="458">
        <v>0</v>
      </c>
      <c r="BD222" s="458">
        <v>3500</v>
      </c>
      <c r="BE222" s="458">
        <v>0</v>
      </c>
      <c r="BF222" s="458">
        <v>0</v>
      </c>
      <c r="BG222" s="458">
        <v>101000</v>
      </c>
      <c r="BH222" s="458">
        <v>0</v>
      </c>
      <c r="BI222" s="458">
        <v>0</v>
      </c>
      <c r="BJ222" s="458">
        <v>0</v>
      </c>
      <c r="BK222" s="458">
        <v>0</v>
      </c>
      <c r="BL222" s="458">
        <v>0</v>
      </c>
      <c r="BM222" s="458">
        <v>303288.81</v>
      </c>
      <c r="BN222" s="458">
        <v>0</v>
      </c>
      <c r="BO222" s="458">
        <v>186000</v>
      </c>
      <c r="BP222" s="458">
        <v>301402</v>
      </c>
      <c r="BQ222" s="458">
        <v>112946</v>
      </c>
      <c r="BR222" s="458">
        <v>0</v>
      </c>
      <c r="BS222" s="458">
        <v>0</v>
      </c>
      <c r="BT222" s="458">
        <v>369350</v>
      </c>
      <c r="BU222" s="458">
        <v>0</v>
      </c>
      <c r="BV222" s="458">
        <v>0</v>
      </c>
      <c r="BW222" s="458">
        <v>0</v>
      </c>
      <c r="BX222" s="458">
        <v>0</v>
      </c>
      <c r="BY222" s="458">
        <v>137920</v>
      </c>
      <c r="BZ222" s="458">
        <v>0</v>
      </c>
      <c r="CA222" s="458">
        <v>0</v>
      </c>
      <c r="CB222" s="458">
        <v>0</v>
      </c>
      <c r="CC222" s="336">
        <f t="shared" si="40"/>
        <v>86907656.300000012</v>
      </c>
    </row>
    <row r="223" spans="1:81" s="354" customFormat="1" ht="25.5" customHeight="1">
      <c r="A223" s="353" t="s">
        <v>860</v>
      </c>
      <c r="B223" s="330" t="s">
        <v>41</v>
      </c>
      <c r="C223" s="331" t="s">
        <v>905</v>
      </c>
      <c r="D223" s="332">
        <v>52040</v>
      </c>
      <c r="E223" s="356" t="s">
        <v>916</v>
      </c>
      <c r="F223" s="333" t="s">
        <v>919</v>
      </c>
      <c r="G223" s="334" t="s">
        <v>920</v>
      </c>
      <c r="H223" s="453">
        <v>0</v>
      </c>
      <c r="I223" s="458">
        <v>3796501.8</v>
      </c>
      <c r="J223" s="458">
        <v>0</v>
      </c>
      <c r="K223" s="458">
        <v>144780</v>
      </c>
      <c r="L223" s="458">
        <v>0</v>
      </c>
      <c r="M223" s="458">
        <v>354960</v>
      </c>
      <c r="N223" s="458">
        <v>1204585</v>
      </c>
      <c r="O223" s="458">
        <v>2118418</v>
      </c>
      <c r="P223" s="458">
        <v>0</v>
      </c>
      <c r="Q223" s="458">
        <v>197600</v>
      </c>
      <c r="R223" s="458">
        <v>49650</v>
      </c>
      <c r="S223" s="458">
        <v>1875850.5</v>
      </c>
      <c r="T223" s="458">
        <v>21675</v>
      </c>
      <c r="U223" s="458">
        <v>1900834</v>
      </c>
      <c r="V223" s="458">
        <v>0</v>
      </c>
      <c r="W223" s="458">
        <v>645026.87</v>
      </c>
      <c r="X223" s="458">
        <v>0</v>
      </c>
      <c r="Y223" s="458">
        <v>1680413</v>
      </c>
      <c r="Z223" s="458">
        <v>0</v>
      </c>
      <c r="AA223" s="458">
        <v>0</v>
      </c>
      <c r="AB223" s="458">
        <v>171943.57</v>
      </c>
      <c r="AC223" s="458">
        <v>302630</v>
      </c>
      <c r="AD223" s="458">
        <v>104390</v>
      </c>
      <c r="AE223" s="458">
        <v>0</v>
      </c>
      <c r="AF223" s="458">
        <v>469752</v>
      </c>
      <c r="AG223" s="458">
        <v>0</v>
      </c>
      <c r="AH223" s="458">
        <v>30600</v>
      </c>
      <c r="AI223" s="458">
        <v>0</v>
      </c>
      <c r="AJ223" s="458">
        <v>56047.83</v>
      </c>
      <c r="AK223" s="458">
        <v>0</v>
      </c>
      <c r="AL223" s="458">
        <v>0</v>
      </c>
      <c r="AM223" s="458">
        <v>0</v>
      </c>
      <c r="AN223" s="458">
        <v>0</v>
      </c>
      <c r="AO223" s="458">
        <v>0</v>
      </c>
      <c r="AP223" s="458">
        <v>0</v>
      </c>
      <c r="AQ223" s="458">
        <v>0</v>
      </c>
      <c r="AR223" s="458">
        <v>0</v>
      </c>
      <c r="AS223" s="458">
        <v>0</v>
      </c>
      <c r="AT223" s="458">
        <v>0</v>
      </c>
      <c r="AU223" s="458">
        <v>0</v>
      </c>
      <c r="AV223" s="458">
        <v>0</v>
      </c>
      <c r="AW223" s="458">
        <v>0</v>
      </c>
      <c r="AX223" s="458">
        <v>0</v>
      </c>
      <c r="AY223" s="458">
        <v>0</v>
      </c>
      <c r="AZ223" s="458">
        <v>0</v>
      </c>
      <c r="BA223" s="458">
        <v>0</v>
      </c>
      <c r="BB223" s="458">
        <v>0</v>
      </c>
      <c r="BC223" s="458">
        <v>0</v>
      </c>
      <c r="BD223" s="458">
        <v>61380</v>
      </c>
      <c r="BE223" s="458">
        <v>0</v>
      </c>
      <c r="BF223" s="458">
        <v>0</v>
      </c>
      <c r="BG223" s="458">
        <v>1398586.5</v>
      </c>
      <c r="BH223" s="458">
        <v>0</v>
      </c>
      <c r="BI223" s="458">
        <v>0</v>
      </c>
      <c r="BJ223" s="458">
        <v>0</v>
      </c>
      <c r="BK223" s="458">
        <v>0</v>
      </c>
      <c r="BL223" s="458">
        <v>0</v>
      </c>
      <c r="BM223" s="458">
        <v>405750.31</v>
      </c>
      <c r="BN223" s="458">
        <v>0</v>
      </c>
      <c r="BO223" s="458">
        <v>589400</v>
      </c>
      <c r="BP223" s="458">
        <v>0</v>
      </c>
      <c r="BQ223" s="458">
        <v>404651</v>
      </c>
      <c r="BR223" s="458">
        <v>0</v>
      </c>
      <c r="BS223" s="458">
        <v>0</v>
      </c>
      <c r="BT223" s="458">
        <v>0</v>
      </c>
      <c r="BU223" s="458">
        <v>0</v>
      </c>
      <c r="BV223" s="458">
        <v>0</v>
      </c>
      <c r="BW223" s="458">
        <v>0</v>
      </c>
      <c r="BX223" s="458">
        <v>0</v>
      </c>
      <c r="BY223" s="458">
        <v>0</v>
      </c>
      <c r="BZ223" s="458">
        <v>0</v>
      </c>
      <c r="CA223" s="458">
        <v>0</v>
      </c>
      <c r="CB223" s="458">
        <v>0</v>
      </c>
      <c r="CC223" s="336">
        <f t="shared" si="40"/>
        <v>17985425.379999999</v>
      </c>
    </row>
    <row r="224" spans="1:81" s="348" customFormat="1" ht="25.5" customHeight="1">
      <c r="A224" s="346"/>
      <c r="B224" s="532" t="s">
        <v>921</v>
      </c>
      <c r="C224" s="533"/>
      <c r="D224" s="533"/>
      <c r="E224" s="533"/>
      <c r="F224" s="533"/>
      <c r="G224" s="534"/>
      <c r="H224" s="347">
        <f>SUM(H218:H223)</f>
        <v>90091183.599999994</v>
      </c>
      <c r="I224" s="347">
        <f t="shared" ref="I224:BT224" si="43">SUM(I218:I223)</f>
        <v>29845573.449999999</v>
      </c>
      <c r="J224" s="347">
        <f t="shared" si="43"/>
        <v>33256744.289999999</v>
      </c>
      <c r="K224" s="347">
        <f t="shared" si="43"/>
        <v>21972223.170000002</v>
      </c>
      <c r="L224" s="347">
        <f t="shared" si="43"/>
        <v>11469072</v>
      </c>
      <c r="M224" s="347">
        <f t="shared" si="43"/>
        <v>8125978.6699999999</v>
      </c>
      <c r="N224" s="347">
        <f t="shared" si="43"/>
        <v>190827137.40000001</v>
      </c>
      <c r="O224" s="347">
        <f t="shared" si="43"/>
        <v>27231576.969999999</v>
      </c>
      <c r="P224" s="347">
        <f t="shared" si="43"/>
        <v>5158508</v>
      </c>
      <c r="Q224" s="347">
        <f t="shared" si="43"/>
        <v>68595858.799999997</v>
      </c>
      <c r="R224" s="347">
        <f t="shared" si="43"/>
        <v>6478814.5</v>
      </c>
      <c r="S224" s="347">
        <f t="shared" si="43"/>
        <v>22135281.66</v>
      </c>
      <c r="T224" s="347">
        <f t="shared" si="43"/>
        <v>40223889.75</v>
      </c>
      <c r="U224" s="347">
        <f t="shared" si="43"/>
        <v>31446141.5</v>
      </c>
      <c r="V224" s="347">
        <f t="shared" si="43"/>
        <v>2086445</v>
      </c>
      <c r="W224" s="347">
        <f t="shared" si="43"/>
        <v>9510539.2599999998</v>
      </c>
      <c r="X224" s="347">
        <f t="shared" si="43"/>
        <v>6646878.8700000001</v>
      </c>
      <c r="Y224" s="347">
        <f t="shared" si="43"/>
        <v>9009392.9800000004</v>
      </c>
      <c r="Z224" s="347">
        <f t="shared" si="43"/>
        <v>78724367.310000002</v>
      </c>
      <c r="AA224" s="347">
        <f t="shared" si="43"/>
        <v>22549611.610000003</v>
      </c>
      <c r="AB224" s="347">
        <f t="shared" si="43"/>
        <v>10433440.520000001</v>
      </c>
      <c r="AC224" s="347">
        <f t="shared" si="43"/>
        <v>34291859.409999996</v>
      </c>
      <c r="AD224" s="347">
        <f t="shared" si="43"/>
        <v>9104304.8599999994</v>
      </c>
      <c r="AE224" s="347">
        <f t="shared" si="43"/>
        <v>11474294.9</v>
      </c>
      <c r="AF224" s="347">
        <f t="shared" si="43"/>
        <v>13645472.600000001</v>
      </c>
      <c r="AG224" s="347">
        <f t="shared" si="43"/>
        <v>4972730.88</v>
      </c>
      <c r="AH224" s="347">
        <f t="shared" si="43"/>
        <v>5777226.6000000006</v>
      </c>
      <c r="AI224" s="347">
        <f t="shared" si="43"/>
        <v>130826591.5</v>
      </c>
      <c r="AJ224" s="347">
        <f t="shared" si="43"/>
        <v>8641354.1300000008</v>
      </c>
      <c r="AK224" s="347">
        <f t="shared" si="43"/>
        <v>4571069.97</v>
      </c>
      <c r="AL224" s="347">
        <f t="shared" si="43"/>
        <v>4568198.1500000004</v>
      </c>
      <c r="AM224" s="347">
        <f t="shared" si="43"/>
        <v>4799146.0999999996</v>
      </c>
      <c r="AN224" s="347">
        <f t="shared" si="43"/>
        <v>9174802.7699999996</v>
      </c>
      <c r="AO224" s="347">
        <f t="shared" si="43"/>
        <v>8256774.0099999998</v>
      </c>
      <c r="AP224" s="347">
        <f t="shared" si="43"/>
        <v>8344507.6200000001</v>
      </c>
      <c r="AQ224" s="347">
        <f t="shared" si="43"/>
        <v>10868147.33</v>
      </c>
      <c r="AR224" s="347">
        <f t="shared" si="43"/>
        <v>6988126.96</v>
      </c>
      <c r="AS224" s="347">
        <f t="shared" si="43"/>
        <v>6366145.0600000005</v>
      </c>
      <c r="AT224" s="347">
        <f t="shared" si="43"/>
        <v>5207971</v>
      </c>
      <c r="AU224" s="347">
        <f t="shared" si="43"/>
        <v>47883358.5</v>
      </c>
      <c r="AV224" s="347">
        <f t="shared" si="43"/>
        <v>5868472.9900000002</v>
      </c>
      <c r="AW224" s="347">
        <f t="shared" si="43"/>
        <v>7221766.1600000001</v>
      </c>
      <c r="AX224" s="347">
        <f t="shared" si="43"/>
        <v>6404514.5899999999</v>
      </c>
      <c r="AY224" s="347">
        <f t="shared" si="43"/>
        <v>6873529.9500000002</v>
      </c>
      <c r="AZ224" s="347">
        <f t="shared" si="43"/>
        <v>3063127.1</v>
      </c>
      <c r="BA224" s="347">
        <f t="shared" si="43"/>
        <v>5078509.43</v>
      </c>
      <c r="BB224" s="347">
        <f t="shared" si="43"/>
        <v>75773201.710000008</v>
      </c>
      <c r="BC224" s="347">
        <f t="shared" si="43"/>
        <v>9076751.4800000004</v>
      </c>
      <c r="BD224" s="347">
        <f t="shared" si="43"/>
        <v>7718406.5499999998</v>
      </c>
      <c r="BE224" s="347">
        <f t="shared" si="43"/>
        <v>14171798</v>
      </c>
      <c r="BF224" s="347">
        <f t="shared" si="43"/>
        <v>14573640.91</v>
      </c>
      <c r="BG224" s="347">
        <f t="shared" si="43"/>
        <v>9120814.5</v>
      </c>
      <c r="BH224" s="347">
        <f t="shared" si="43"/>
        <v>22040456.43</v>
      </c>
      <c r="BI224" s="347">
        <f t="shared" si="43"/>
        <v>14745921</v>
      </c>
      <c r="BJ224" s="347">
        <f t="shared" si="43"/>
        <v>9437585</v>
      </c>
      <c r="BK224" s="347">
        <f t="shared" si="43"/>
        <v>3110658</v>
      </c>
      <c r="BL224" s="347">
        <f t="shared" si="43"/>
        <v>2934921</v>
      </c>
      <c r="BM224" s="347">
        <f t="shared" si="43"/>
        <v>62260355.810000002</v>
      </c>
      <c r="BN224" s="347">
        <f t="shared" si="43"/>
        <v>34976019.010000005</v>
      </c>
      <c r="BO224" s="347">
        <f t="shared" si="43"/>
        <v>6811679</v>
      </c>
      <c r="BP224" s="347">
        <f t="shared" si="43"/>
        <v>3893459.4</v>
      </c>
      <c r="BQ224" s="347">
        <f t="shared" si="43"/>
        <v>6143925.7300000004</v>
      </c>
      <c r="BR224" s="347">
        <f t="shared" si="43"/>
        <v>10241665.370000001</v>
      </c>
      <c r="BS224" s="347">
        <f t="shared" si="43"/>
        <v>4562289.3600000003</v>
      </c>
      <c r="BT224" s="347">
        <f t="shared" si="43"/>
        <v>63270710.5</v>
      </c>
      <c r="BU224" s="347">
        <f t="shared" ref="BU224:CB224" si="44">SUM(BU218:BU223)</f>
        <v>7427243.6399999997</v>
      </c>
      <c r="BV224" s="347">
        <f t="shared" si="44"/>
        <v>7547033</v>
      </c>
      <c r="BW224" s="347">
        <f t="shared" si="44"/>
        <v>13687276.470000001</v>
      </c>
      <c r="BX224" s="347">
        <f t="shared" si="44"/>
        <v>12508766</v>
      </c>
      <c r="BY224" s="347">
        <f t="shared" si="44"/>
        <v>24741893</v>
      </c>
      <c r="BZ224" s="347">
        <f t="shared" si="44"/>
        <v>7006539.9100000001</v>
      </c>
      <c r="CA224" s="347">
        <f t="shared" si="44"/>
        <v>5835051.3499999996</v>
      </c>
      <c r="CB224" s="347">
        <f t="shared" si="44"/>
        <v>5157501.4399999995</v>
      </c>
      <c r="CC224" s="347">
        <f>SUM(CC218:CC223)</f>
        <v>1554866225.45</v>
      </c>
    </row>
    <row r="225" spans="1:81" s="354" customFormat="1" ht="25.5" customHeight="1">
      <c r="A225" s="353" t="s">
        <v>860</v>
      </c>
      <c r="B225" s="330" t="s">
        <v>43</v>
      </c>
      <c r="C225" s="331" t="s">
        <v>44</v>
      </c>
      <c r="D225" s="332">
        <v>51070</v>
      </c>
      <c r="E225" s="356" t="s">
        <v>922</v>
      </c>
      <c r="F225" s="333" t="s">
        <v>923</v>
      </c>
      <c r="G225" s="334" t="s">
        <v>924</v>
      </c>
      <c r="H225" s="453">
        <v>0</v>
      </c>
      <c r="I225" s="453">
        <v>87785</v>
      </c>
      <c r="J225" s="453">
        <v>2073400</v>
      </c>
      <c r="K225" s="453">
        <v>242370</v>
      </c>
      <c r="L225" s="453">
        <v>813080.23</v>
      </c>
      <c r="M225" s="453">
        <v>138012</v>
      </c>
      <c r="N225" s="453">
        <v>0</v>
      </c>
      <c r="O225" s="453">
        <v>0</v>
      </c>
      <c r="P225" s="453">
        <v>0</v>
      </c>
      <c r="Q225" s="453">
        <v>0</v>
      </c>
      <c r="R225" s="453">
        <v>0</v>
      </c>
      <c r="S225" s="453">
        <v>0</v>
      </c>
      <c r="T225" s="453">
        <v>0</v>
      </c>
      <c r="U225" s="453">
        <v>3461750.64</v>
      </c>
      <c r="V225" s="453">
        <v>0</v>
      </c>
      <c r="W225" s="453">
        <v>0</v>
      </c>
      <c r="X225" s="453">
        <v>0</v>
      </c>
      <c r="Y225" s="453">
        <v>0</v>
      </c>
      <c r="Z225" s="453">
        <v>0</v>
      </c>
      <c r="AA225" s="453">
        <v>0</v>
      </c>
      <c r="AB225" s="453">
        <v>62280</v>
      </c>
      <c r="AC225" s="453">
        <v>0</v>
      </c>
      <c r="AD225" s="453">
        <v>0</v>
      </c>
      <c r="AE225" s="453">
        <v>0</v>
      </c>
      <c r="AF225" s="453">
        <v>0</v>
      </c>
      <c r="AG225" s="453">
        <v>0</v>
      </c>
      <c r="AH225" s="453">
        <v>0</v>
      </c>
      <c r="AI225" s="453">
        <v>1910130</v>
      </c>
      <c r="AJ225" s="453">
        <v>0</v>
      </c>
      <c r="AK225" s="453">
        <v>0</v>
      </c>
      <c r="AL225" s="453">
        <v>0</v>
      </c>
      <c r="AM225" s="453">
        <v>0</v>
      </c>
      <c r="AN225" s="453">
        <v>0</v>
      </c>
      <c r="AO225" s="453">
        <v>0</v>
      </c>
      <c r="AP225" s="453">
        <v>0</v>
      </c>
      <c r="AQ225" s="453">
        <v>0</v>
      </c>
      <c r="AR225" s="453">
        <v>0</v>
      </c>
      <c r="AS225" s="453">
        <v>0</v>
      </c>
      <c r="AT225" s="453">
        <v>0</v>
      </c>
      <c r="AU225" s="453">
        <v>1838940</v>
      </c>
      <c r="AV225" s="453">
        <v>0</v>
      </c>
      <c r="AW225" s="453">
        <v>0</v>
      </c>
      <c r="AX225" s="453">
        <v>0</v>
      </c>
      <c r="AY225" s="453">
        <v>0</v>
      </c>
      <c r="AZ225" s="453">
        <v>0</v>
      </c>
      <c r="BA225" s="453">
        <v>0</v>
      </c>
      <c r="BB225" s="453">
        <v>0</v>
      </c>
      <c r="BC225" s="453">
        <v>0</v>
      </c>
      <c r="BD225" s="453">
        <v>171285</v>
      </c>
      <c r="BE225" s="453">
        <v>0</v>
      </c>
      <c r="BF225" s="453">
        <v>0</v>
      </c>
      <c r="BG225" s="453">
        <v>1928222</v>
      </c>
      <c r="BH225" s="453">
        <v>0</v>
      </c>
      <c r="BI225" s="453">
        <v>0</v>
      </c>
      <c r="BJ225" s="453">
        <v>256000</v>
      </c>
      <c r="BK225" s="453">
        <v>14880</v>
      </c>
      <c r="BL225" s="453">
        <v>0</v>
      </c>
      <c r="BM225" s="453">
        <v>0</v>
      </c>
      <c r="BN225" s="453">
        <v>0</v>
      </c>
      <c r="BO225" s="453">
        <v>0</v>
      </c>
      <c r="BP225" s="453">
        <v>0</v>
      </c>
      <c r="BQ225" s="453">
        <v>0</v>
      </c>
      <c r="BR225" s="453">
        <v>0</v>
      </c>
      <c r="BS225" s="453">
        <v>0</v>
      </c>
      <c r="BT225" s="453">
        <v>1385002.62</v>
      </c>
      <c r="BU225" s="453">
        <v>6180</v>
      </c>
      <c r="BV225" s="453">
        <v>0</v>
      </c>
      <c r="BW225" s="453">
        <v>0</v>
      </c>
      <c r="BX225" s="453">
        <v>343435</v>
      </c>
      <c r="BY225" s="453">
        <v>1316700</v>
      </c>
      <c r="BZ225" s="453">
        <v>163960</v>
      </c>
      <c r="CA225" s="453">
        <v>0</v>
      </c>
      <c r="CB225" s="453">
        <v>0</v>
      </c>
      <c r="CC225" s="336">
        <f t="shared" si="40"/>
        <v>16213412.490000002</v>
      </c>
    </row>
    <row r="226" spans="1:81" s="354" customFormat="1" ht="25.5" customHeight="1">
      <c r="A226" s="353" t="s">
        <v>860</v>
      </c>
      <c r="B226" s="330" t="s">
        <v>43</v>
      </c>
      <c r="C226" s="331" t="s">
        <v>44</v>
      </c>
      <c r="D226" s="332"/>
      <c r="E226" s="356"/>
      <c r="F226" s="333" t="s">
        <v>925</v>
      </c>
      <c r="G226" s="334" t="s">
        <v>926</v>
      </c>
      <c r="H226" s="453">
        <v>12371794.369999999</v>
      </c>
      <c r="I226" s="458">
        <v>3181620</v>
      </c>
      <c r="J226" s="458">
        <v>3380590</v>
      </c>
      <c r="K226" s="458">
        <v>11689885.09</v>
      </c>
      <c r="L226" s="458">
        <v>0</v>
      </c>
      <c r="M226" s="458">
        <v>436080</v>
      </c>
      <c r="N226" s="458">
        <v>40299675</v>
      </c>
      <c r="O226" s="458">
        <v>3084086</v>
      </c>
      <c r="P226" s="458">
        <v>767700</v>
      </c>
      <c r="Q226" s="458">
        <v>12814575</v>
      </c>
      <c r="R226" s="458">
        <v>868400</v>
      </c>
      <c r="S226" s="458">
        <v>1191500</v>
      </c>
      <c r="T226" s="458">
        <v>4999181</v>
      </c>
      <c r="U226" s="458">
        <v>2109807</v>
      </c>
      <c r="V226" s="458">
        <v>376500</v>
      </c>
      <c r="W226" s="458">
        <v>1383212.52</v>
      </c>
      <c r="X226" s="458">
        <v>919500</v>
      </c>
      <c r="Y226" s="458">
        <v>743580</v>
      </c>
      <c r="Z226" s="458">
        <v>17667027.5</v>
      </c>
      <c r="AA226" s="458">
        <v>3559200</v>
      </c>
      <c r="AB226" s="458">
        <v>913680</v>
      </c>
      <c r="AC226" s="458">
        <v>0</v>
      </c>
      <c r="AD226" s="458">
        <v>739944</v>
      </c>
      <c r="AE226" s="458">
        <v>1311395</v>
      </c>
      <c r="AF226" s="458">
        <v>0</v>
      </c>
      <c r="AG226" s="458">
        <v>388170</v>
      </c>
      <c r="AH226" s="458">
        <v>510464</v>
      </c>
      <c r="AI226" s="458">
        <v>19881760</v>
      </c>
      <c r="AJ226" s="458">
        <v>710820</v>
      </c>
      <c r="AK226" s="458">
        <v>359320</v>
      </c>
      <c r="AL226" s="458">
        <v>621020</v>
      </c>
      <c r="AM226" s="458">
        <v>426560</v>
      </c>
      <c r="AN226" s="458">
        <v>1096308</v>
      </c>
      <c r="AO226" s="458">
        <v>320360</v>
      </c>
      <c r="AP226" s="458">
        <v>493280</v>
      </c>
      <c r="AQ226" s="458">
        <v>1252940</v>
      </c>
      <c r="AR226" s="458">
        <v>671400</v>
      </c>
      <c r="AS226" s="458">
        <v>824520</v>
      </c>
      <c r="AT226" s="458">
        <v>412560</v>
      </c>
      <c r="AU226" s="458">
        <v>10159225</v>
      </c>
      <c r="AV226" s="458">
        <v>3973558</v>
      </c>
      <c r="AW226" s="458">
        <v>881340</v>
      </c>
      <c r="AX226" s="458">
        <v>770880</v>
      </c>
      <c r="AY226" s="458">
        <v>458329</v>
      </c>
      <c r="AZ226" s="458">
        <v>1907685</v>
      </c>
      <c r="BA226" s="458">
        <v>346980</v>
      </c>
      <c r="BB226" s="458">
        <v>16802658</v>
      </c>
      <c r="BC226" s="458">
        <v>0</v>
      </c>
      <c r="BD226" s="458">
        <v>0</v>
      </c>
      <c r="BE226" s="458">
        <v>0</v>
      </c>
      <c r="BF226" s="458">
        <v>14710727</v>
      </c>
      <c r="BG226" s="458">
        <v>0</v>
      </c>
      <c r="BH226" s="458">
        <v>2333400</v>
      </c>
      <c r="BI226" s="458">
        <v>1878450</v>
      </c>
      <c r="BJ226" s="458">
        <v>571880</v>
      </c>
      <c r="BK226" s="458">
        <v>401080</v>
      </c>
      <c r="BL226" s="458">
        <v>221280</v>
      </c>
      <c r="BM226" s="458">
        <v>14984050</v>
      </c>
      <c r="BN226" s="458">
        <v>43503763.310000002</v>
      </c>
      <c r="BO226" s="458">
        <v>836800</v>
      </c>
      <c r="BP226" s="458">
        <v>0</v>
      </c>
      <c r="BQ226" s="458">
        <v>826560</v>
      </c>
      <c r="BR226" s="458">
        <v>546740</v>
      </c>
      <c r="BS226" s="458">
        <v>488280</v>
      </c>
      <c r="BT226" s="458">
        <v>9926977.8599999994</v>
      </c>
      <c r="BU226" s="458">
        <v>573020</v>
      </c>
      <c r="BV226" s="458">
        <v>716880</v>
      </c>
      <c r="BW226" s="458">
        <v>0</v>
      </c>
      <c r="BX226" s="458">
        <v>1476660</v>
      </c>
      <c r="BY226" s="458">
        <v>3651365</v>
      </c>
      <c r="BZ226" s="458">
        <v>348080</v>
      </c>
      <c r="CA226" s="458">
        <v>188000</v>
      </c>
      <c r="CB226" s="458">
        <v>436160</v>
      </c>
      <c r="CC226" s="336">
        <f t="shared" si="40"/>
        <v>286699222.64999998</v>
      </c>
    </row>
    <row r="227" spans="1:81" s="354" customFormat="1" ht="25.5" customHeight="1">
      <c r="A227" s="353" t="s">
        <v>860</v>
      </c>
      <c r="B227" s="330" t="s">
        <v>43</v>
      </c>
      <c r="C227" s="331" t="s">
        <v>44</v>
      </c>
      <c r="D227" s="332">
        <v>52070</v>
      </c>
      <c r="E227" s="356" t="s">
        <v>927</v>
      </c>
      <c r="F227" s="333" t="s">
        <v>928</v>
      </c>
      <c r="G227" s="334" t="s">
        <v>929</v>
      </c>
      <c r="H227" s="453">
        <v>24488559</v>
      </c>
      <c r="I227" s="458">
        <v>5556196.7800000003</v>
      </c>
      <c r="J227" s="458">
        <v>7288616.6900000004</v>
      </c>
      <c r="K227" s="458">
        <v>2833500</v>
      </c>
      <c r="L227" s="458">
        <v>1982871</v>
      </c>
      <c r="M227" s="458">
        <v>702500</v>
      </c>
      <c r="N227" s="458">
        <v>40273482</v>
      </c>
      <c r="O227" s="458">
        <v>5106315</v>
      </c>
      <c r="P227" s="458">
        <v>1118000</v>
      </c>
      <c r="Q227" s="458">
        <v>13493121</v>
      </c>
      <c r="R227" s="458">
        <v>1222043</v>
      </c>
      <c r="S227" s="458">
        <v>3464772</v>
      </c>
      <c r="T227" s="458">
        <v>7611914</v>
      </c>
      <c r="U227" s="458">
        <v>6561816</v>
      </c>
      <c r="V227" s="458">
        <v>671839</v>
      </c>
      <c r="W227" s="458">
        <v>2188916</v>
      </c>
      <c r="X227" s="458">
        <v>1725677</v>
      </c>
      <c r="Y227" s="458">
        <v>1194935</v>
      </c>
      <c r="Z227" s="458">
        <v>23551850</v>
      </c>
      <c r="AA227" s="458">
        <v>6183310</v>
      </c>
      <c r="AB227" s="458">
        <v>1876500</v>
      </c>
      <c r="AC227" s="458">
        <v>6078690</v>
      </c>
      <c r="AD227" s="458">
        <v>1115838</v>
      </c>
      <c r="AE227" s="458">
        <v>0</v>
      </c>
      <c r="AF227" s="458">
        <v>0</v>
      </c>
      <c r="AG227" s="458">
        <v>760714</v>
      </c>
      <c r="AH227" s="458">
        <v>0</v>
      </c>
      <c r="AI227" s="458">
        <v>31862510</v>
      </c>
      <c r="AJ227" s="458">
        <v>1958225</v>
      </c>
      <c r="AK227" s="458">
        <v>827531</v>
      </c>
      <c r="AL227" s="458">
        <v>1140623</v>
      </c>
      <c r="AM227" s="458">
        <v>902500</v>
      </c>
      <c r="AN227" s="458">
        <v>1441709</v>
      </c>
      <c r="AO227" s="458">
        <v>669968</v>
      </c>
      <c r="AP227" s="458">
        <v>1518854</v>
      </c>
      <c r="AQ227" s="458">
        <v>2491968</v>
      </c>
      <c r="AR227" s="458">
        <v>1290177</v>
      </c>
      <c r="AS227" s="458">
        <v>1404064</v>
      </c>
      <c r="AT227" s="458">
        <v>1326507</v>
      </c>
      <c r="AU227" s="458">
        <v>10291939</v>
      </c>
      <c r="AV227" s="458">
        <v>1334000</v>
      </c>
      <c r="AW227" s="458">
        <v>1381500</v>
      </c>
      <c r="AX227" s="458">
        <v>831000</v>
      </c>
      <c r="AY227" s="458">
        <v>1045500</v>
      </c>
      <c r="AZ227" s="458">
        <v>500500</v>
      </c>
      <c r="BA227" s="458">
        <v>829000</v>
      </c>
      <c r="BB227" s="458">
        <v>23067596.670000002</v>
      </c>
      <c r="BC227" s="458">
        <v>1369222</v>
      </c>
      <c r="BD227" s="458">
        <v>2049500</v>
      </c>
      <c r="BE227" s="458">
        <v>2879599</v>
      </c>
      <c r="BF227" s="458">
        <v>2745247</v>
      </c>
      <c r="BG227" s="458">
        <v>1604960</v>
      </c>
      <c r="BH227" s="458">
        <v>4289712</v>
      </c>
      <c r="BI227" s="458">
        <v>2962660</v>
      </c>
      <c r="BJ227" s="458">
        <v>1503388</v>
      </c>
      <c r="BK227" s="458">
        <v>1000115</v>
      </c>
      <c r="BL227" s="458">
        <v>774177</v>
      </c>
      <c r="BM227" s="458">
        <v>21049606.329999998</v>
      </c>
      <c r="BN227" s="458">
        <v>4185215</v>
      </c>
      <c r="BO227" s="458">
        <v>1781366</v>
      </c>
      <c r="BP227" s="458">
        <v>1267366</v>
      </c>
      <c r="BQ227" s="458">
        <v>1488500</v>
      </c>
      <c r="BR227" s="458">
        <v>2266604</v>
      </c>
      <c r="BS227" s="458">
        <v>1037500</v>
      </c>
      <c r="BT227" s="458">
        <v>13581762</v>
      </c>
      <c r="BU227" s="458">
        <v>940000</v>
      </c>
      <c r="BV227" s="458">
        <v>1095000</v>
      </c>
      <c r="BW227" s="458">
        <v>1675995</v>
      </c>
      <c r="BX227" s="458">
        <v>1790000</v>
      </c>
      <c r="BY227" s="458">
        <v>6197280</v>
      </c>
      <c r="BZ227" s="458">
        <v>1329500</v>
      </c>
      <c r="CA227" s="458">
        <v>817000</v>
      </c>
      <c r="CB227" s="458">
        <v>734500</v>
      </c>
      <c r="CC227" s="336">
        <f t="shared" si="40"/>
        <v>335583421.46999997</v>
      </c>
    </row>
    <row r="228" spans="1:81" s="354" customFormat="1" ht="25.5" customHeight="1">
      <c r="A228" s="353" t="s">
        <v>860</v>
      </c>
      <c r="B228" s="330" t="s">
        <v>43</v>
      </c>
      <c r="C228" s="331" t="s">
        <v>44</v>
      </c>
      <c r="D228" s="332">
        <v>52070</v>
      </c>
      <c r="E228" s="356" t="s">
        <v>927</v>
      </c>
      <c r="F228" s="333" t="s">
        <v>930</v>
      </c>
      <c r="G228" s="334" t="s">
        <v>931</v>
      </c>
      <c r="H228" s="453">
        <v>854252</v>
      </c>
      <c r="I228" s="458">
        <v>2286400</v>
      </c>
      <c r="J228" s="458">
        <v>1614222.63</v>
      </c>
      <c r="K228" s="458">
        <v>139000</v>
      </c>
      <c r="L228" s="458">
        <v>100760</v>
      </c>
      <c r="M228" s="458">
        <v>88000</v>
      </c>
      <c r="N228" s="458">
        <v>2324717</v>
      </c>
      <c r="O228" s="458">
        <v>564968</v>
      </c>
      <c r="P228" s="458">
        <v>102321.43</v>
      </c>
      <c r="Q228" s="458">
        <v>870702</v>
      </c>
      <c r="R228" s="458">
        <v>38128.379999999997</v>
      </c>
      <c r="S228" s="458">
        <v>95666.64</v>
      </c>
      <c r="T228" s="458">
        <v>623500</v>
      </c>
      <c r="U228" s="458">
        <v>232100</v>
      </c>
      <c r="V228" s="458">
        <v>27000</v>
      </c>
      <c r="W228" s="458">
        <v>19950</v>
      </c>
      <c r="X228" s="458">
        <v>33000</v>
      </c>
      <c r="Y228" s="458">
        <v>82500</v>
      </c>
      <c r="Z228" s="458">
        <v>367378</v>
      </c>
      <c r="AA228" s="458">
        <v>173169</v>
      </c>
      <c r="AB228" s="458">
        <v>150071.60999999999</v>
      </c>
      <c r="AC228" s="458">
        <v>370008.06</v>
      </c>
      <c r="AD228" s="458">
        <v>63596</v>
      </c>
      <c r="AE228" s="458">
        <v>50000</v>
      </c>
      <c r="AF228" s="458">
        <v>91500</v>
      </c>
      <c r="AG228" s="458">
        <v>24258</v>
      </c>
      <c r="AH228" s="458">
        <v>139161.29999999999</v>
      </c>
      <c r="AI228" s="458">
        <v>2277415</v>
      </c>
      <c r="AJ228" s="458">
        <v>20403</v>
      </c>
      <c r="AK228" s="458">
        <v>7500</v>
      </c>
      <c r="AL228" s="458">
        <v>3150</v>
      </c>
      <c r="AM228" s="458">
        <v>12500</v>
      </c>
      <c r="AN228" s="458">
        <v>21910</v>
      </c>
      <c r="AO228" s="458">
        <v>8000</v>
      </c>
      <c r="AP228" s="458">
        <v>39000</v>
      </c>
      <c r="AQ228" s="458">
        <v>14284</v>
      </c>
      <c r="AR228" s="458">
        <v>49500</v>
      </c>
      <c r="AS228" s="458">
        <v>10000</v>
      </c>
      <c r="AT228" s="458">
        <v>0</v>
      </c>
      <c r="AU228" s="458">
        <v>221121</v>
      </c>
      <c r="AV228" s="458">
        <v>0</v>
      </c>
      <c r="AW228" s="458">
        <v>1333.36</v>
      </c>
      <c r="AX228" s="458">
        <v>27150</v>
      </c>
      <c r="AY228" s="458">
        <v>7000</v>
      </c>
      <c r="AZ228" s="458">
        <v>73000</v>
      </c>
      <c r="BA228" s="458">
        <v>18266.66</v>
      </c>
      <c r="BB228" s="458">
        <v>759500</v>
      </c>
      <c r="BC228" s="458">
        <v>87500</v>
      </c>
      <c r="BD228" s="458">
        <v>43800</v>
      </c>
      <c r="BE228" s="458">
        <v>60926</v>
      </c>
      <c r="BF228" s="458">
        <v>112788</v>
      </c>
      <c r="BG228" s="458">
        <v>106500</v>
      </c>
      <c r="BH228" s="458">
        <v>549555.14</v>
      </c>
      <c r="BI228" s="458">
        <v>68810</v>
      </c>
      <c r="BJ228" s="458">
        <v>116322</v>
      </c>
      <c r="BK228" s="458">
        <v>41016</v>
      </c>
      <c r="BL228" s="458">
        <v>10727</v>
      </c>
      <c r="BM228" s="458">
        <v>791428</v>
      </c>
      <c r="BN228" s="458">
        <v>1871000</v>
      </c>
      <c r="BO228" s="458">
        <v>353389</v>
      </c>
      <c r="BP228" s="458">
        <v>0</v>
      </c>
      <c r="BQ228" s="458">
        <v>0</v>
      </c>
      <c r="BR228" s="458">
        <v>60000</v>
      </c>
      <c r="BS228" s="458">
        <v>27000</v>
      </c>
      <c r="BT228" s="458">
        <v>881975.02</v>
      </c>
      <c r="BU228" s="458">
        <v>45000</v>
      </c>
      <c r="BV228" s="458">
        <v>103000</v>
      </c>
      <c r="BW228" s="458">
        <v>466791</v>
      </c>
      <c r="BX228" s="458">
        <v>47366</v>
      </c>
      <c r="BY228" s="458">
        <v>410953</v>
      </c>
      <c r="BZ228" s="458">
        <v>0</v>
      </c>
      <c r="CA228" s="458">
        <v>53500</v>
      </c>
      <c r="CB228" s="458">
        <v>36000</v>
      </c>
      <c r="CC228" s="336">
        <f t="shared" si="40"/>
        <v>21442709.23</v>
      </c>
    </row>
    <row r="229" spans="1:81" s="354" customFormat="1" ht="25.5" customHeight="1">
      <c r="A229" s="353" t="s">
        <v>860</v>
      </c>
      <c r="B229" s="330" t="s">
        <v>43</v>
      </c>
      <c r="C229" s="331" t="s">
        <v>44</v>
      </c>
      <c r="D229" s="332">
        <v>52090</v>
      </c>
      <c r="E229" s="356" t="s">
        <v>932</v>
      </c>
      <c r="F229" s="333" t="s">
        <v>933</v>
      </c>
      <c r="G229" s="334" t="s">
        <v>934</v>
      </c>
      <c r="H229" s="453">
        <v>6367500</v>
      </c>
      <c r="I229" s="458">
        <v>0</v>
      </c>
      <c r="J229" s="458">
        <v>0</v>
      </c>
      <c r="K229" s="458">
        <v>0</v>
      </c>
      <c r="L229" s="458">
        <v>0</v>
      </c>
      <c r="M229" s="458">
        <v>0</v>
      </c>
      <c r="N229" s="458">
        <v>6264086.4000000004</v>
      </c>
      <c r="O229" s="458">
        <v>0</v>
      </c>
      <c r="P229" s="458">
        <v>0</v>
      </c>
      <c r="Q229" s="458">
        <v>1856489</v>
      </c>
      <c r="R229" s="458">
        <v>0</v>
      </c>
      <c r="S229" s="458">
        <v>0</v>
      </c>
      <c r="T229" s="458">
        <v>0</v>
      </c>
      <c r="U229" s="458">
        <v>0</v>
      </c>
      <c r="V229" s="458">
        <v>0</v>
      </c>
      <c r="W229" s="458">
        <v>0</v>
      </c>
      <c r="X229" s="458">
        <v>0</v>
      </c>
      <c r="Y229" s="458">
        <v>0</v>
      </c>
      <c r="Z229" s="458">
        <v>1343586</v>
      </c>
      <c r="AA229" s="458">
        <v>0</v>
      </c>
      <c r="AB229" s="458">
        <v>0</v>
      </c>
      <c r="AC229" s="458">
        <v>0</v>
      </c>
      <c r="AD229" s="458">
        <v>0</v>
      </c>
      <c r="AE229" s="458">
        <v>0</v>
      </c>
      <c r="AF229" s="458">
        <v>0</v>
      </c>
      <c r="AG229" s="458">
        <v>0</v>
      </c>
      <c r="AH229" s="458">
        <v>0</v>
      </c>
      <c r="AI229" s="458">
        <v>8337087</v>
      </c>
      <c r="AJ229" s="458">
        <v>0</v>
      </c>
      <c r="AK229" s="458">
        <v>0</v>
      </c>
      <c r="AL229" s="458">
        <v>0</v>
      </c>
      <c r="AM229" s="458">
        <v>0</v>
      </c>
      <c r="AN229" s="458">
        <v>0</v>
      </c>
      <c r="AO229" s="458">
        <v>0</v>
      </c>
      <c r="AP229" s="458">
        <v>0</v>
      </c>
      <c r="AQ229" s="458">
        <v>0</v>
      </c>
      <c r="AR229" s="458">
        <v>0</v>
      </c>
      <c r="AS229" s="458">
        <v>0</v>
      </c>
      <c r="AT229" s="458">
        <v>0</v>
      </c>
      <c r="AU229" s="458">
        <v>3170756</v>
      </c>
      <c r="AV229" s="458">
        <v>0</v>
      </c>
      <c r="AW229" s="458">
        <v>0</v>
      </c>
      <c r="AX229" s="458">
        <v>0</v>
      </c>
      <c r="AY229" s="458">
        <v>0</v>
      </c>
      <c r="AZ229" s="458">
        <v>0</v>
      </c>
      <c r="BA229" s="458">
        <v>0</v>
      </c>
      <c r="BB229" s="458">
        <v>3649510</v>
      </c>
      <c r="BC229" s="458">
        <v>0</v>
      </c>
      <c r="BD229" s="458">
        <v>0</v>
      </c>
      <c r="BE229" s="458">
        <v>0</v>
      </c>
      <c r="BF229" s="458">
        <v>0</v>
      </c>
      <c r="BG229" s="458">
        <v>0</v>
      </c>
      <c r="BH229" s="458">
        <v>0</v>
      </c>
      <c r="BI229" s="458">
        <v>0</v>
      </c>
      <c r="BJ229" s="458">
        <v>0</v>
      </c>
      <c r="BK229" s="458">
        <v>0</v>
      </c>
      <c r="BL229" s="458">
        <v>0</v>
      </c>
      <c r="BM229" s="458">
        <v>2786370</v>
      </c>
      <c r="BN229" s="458">
        <v>532375</v>
      </c>
      <c r="BO229" s="458">
        <v>0</v>
      </c>
      <c r="BP229" s="458">
        <v>0</v>
      </c>
      <c r="BQ229" s="458">
        <v>0</v>
      </c>
      <c r="BR229" s="458">
        <v>0</v>
      </c>
      <c r="BS229" s="458">
        <v>86540</v>
      </c>
      <c r="BT229" s="458">
        <v>3614633</v>
      </c>
      <c r="BU229" s="458">
        <v>0</v>
      </c>
      <c r="BV229" s="458">
        <v>0</v>
      </c>
      <c r="BW229" s="458">
        <v>0</v>
      </c>
      <c r="BX229" s="458">
        <v>0</v>
      </c>
      <c r="BY229" s="458">
        <v>0</v>
      </c>
      <c r="BZ229" s="458">
        <v>0</v>
      </c>
      <c r="CA229" s="458">
        <v>0</v>
      </c>
      <c r="CB229" s="458">
        <v>0</v>
      </c>
      <c r="CC229" s="336">
        <f t="shared" si="40"/>
        <v>38008932.399999999</v>
      </c>
    </row>
    <row r="230" spans="1:81" s="354" customFormat="1" ht="25.5" customHeight="1">
      <c r="A230" s="353" t="s">
        <v>860</v>
      </c>
      <c r="B230" s="330" t="s">
        <v>43</v>
      </c>
      <c r="C230" s="331" t="s">
        <v>44</v>
      </c>
      <c r="D230" s="332">
        <v>52090</v>
      </c>
      <c r="E230" s="356" t="s">
        <v>932</v>
      </c>
      <c r="F230" s="333" t="s">
        <v>935</v>
      </c>
      <c r="G230" s="334" t="s">
        <v>936</v>
      </c>
      <c r="H230" s="453">
        <v>0</v>
      </c>
      <c r="I230" s="458">
        <v>0</v>
      </c>
      <c r="J230" s="458">
        <v>0</v>
      </c>
      <c r="K230" s="458">
        <v>0</v>
      </c>
      <c r="L230" s="458">
        <v>0</v>
      </c>
      <c r="M230" s="458">
        <v>0</v>
      </c>
      <c r="N230" s="458">
        <v>696009.6</v>
      </c>
      <c r="O230" s="458">
        <v>0</v>
      </c>
      <c r="P230" s="458">
        <v>0</v>
      </c>
      <c r="Q230" s="458">
        <v>0</v>
      </c>
      <c r="R230" s="458">
        <v>0</v>
      </c>
      <c r="S230" s="458">
        <v>0</v>
      </c>
      <c r="T230" s="458">
        <v>0</v>
      </c>
      <c r="U230" s="458">
        <v>0</v>
      </c>
      <c r="V230" s="458">
        <v>0</v>
      </c>
      <c r="W230" s="458">
        <v>0</v>
      </c>
      <c r="X230" s="458">
        <v>0</v>
      </c>
      <c r="Y230" s="458">
        <v>0</v>
      </c>
      <c r="Z230" s="458">
        <v>0</v>
      </c>
      <c r="AA230" s="458">
        <v>0</v>
      </c>
      <c r="AB230" s="458">
        <v>0</v>
      </c>
      <c r="AC230" s="458">
        <v>0</v>
      </c>
      <c r="AD230" s="458">
        <v>0</v>
      </c>
      <c r="AE230" s="458">
        <v>0</v>
      </c>
      <c r="AF230" s="458">
        <v>0</v>
      </c>
      <c r="AG230" s="458">
        <v>0</v>
      </c>
      <c r="AH230" s="458">
        <v>0</v>
      </c>
      <c r="AI230" s="458">
        <v>930784</v>
      </c>
      <c r="AJ230" s="458">
        <v>0</v>
      </c>
      <c r="AK230" s="458">
        <v>0</v>
      </c>
      <c r="AL230" s="458">
        <v>0</v>
      </c>
      <c r="AM230" s="458">
        <v>0</v>
      </c>
      <c r="AN230" s="458">
        <v>0</v>
      </c>
      <c r="AO230" s="458">
        <v>0</v>
      </c>
      <c r="AP230" s="458">
        <v>0</v>
      </c>
      <c r="AQ230" s="458">
        <v>0</v>
      </c>
      <c r="AR230" s="458">
        <v>0</v>
      </c>
      <c r="AS230" s="458">
        <v>0</v>
      </c>
      <c r="AT230" s="458">
        <v>0</v>
      </c>
      <c r="AU230" s="458">
        <v>101871</v>
      </c>
      <c r="AV230" s="458">
        <v>0</v>
      </c>
      <c r="AW230" s="458">
        <v>0</v>
      </c>
      <c r="AX230" s="458">
        <v>0</v>
      </c>
      <c r="AY230" s="458">
        <v>0</v>
      </c>
      <c r="AZ230" s="458">
        <v>0</v>
      </c>
      <c r="BA230" s="458">
        <v>0</v>
      </c>
      <c r="BB230" s="458">
        <v>0</v>
      </c>
      <c r="BC230" s="458">
        <v>0</v>
      </c>
      <c r="BD230" s="458">
        <v>0</v>
      </c>
      <c r="BE230" s="458">
        <v>0</v>
      </c>
      <c r="BF230" s="458">
        <v>0</v>
      </c>
      <c r="BG230" s="458">
        <v>0</v>
      </c>
      <c r="BH230" s="458">
        <v>0</v>
      </c>
      <c r="BI230" s="458">
        <v>0</v>
      </c>
      <c r="BJ230" s="458">
        <v>0</v>
      </c>
      <c r="BK230" s="458">
        <v>0</v>
      </c>
      <c r="BL230" s="458">
        <v>0</v>
      </c>
      <c r="BM230" s="458">
        <v>308844</v>
      </c>
      <c r="BN230" s="458">
        <v>0</v>
      </c>
      <c r="BO230" s="458">
        <v>0</v>
      </c>
      <c r="BP230" s="458">
        <v>0</v>
      </c>
      <c r="BQ230" s="458">
        <v>0</v>
      </c>
      <c r="BR230" s="458">
        <v>0</v>
      </c>
      <c r="BS230" s="458">
        <v>0</v>
      </c>
      <c r="BT230" s="458">
        <v>110003</v>
      </c>
      <c r="BU230" s="458">
        <v>0</v>
      </c>
      <c r="BV230" s="458">
        <v>0</v>
      </c>
      <c r="BW230" s="458">
        <v>0</v>
      </c>
      <c r="BX230" s="458">
        <v>0</v>
      </c>
      <c r="BY230" s="458">
        <v>0</v>
      </c>
      <c r="BZ230" s="458">
        <v>0</v>
      </c>
      <c r="CA230" s="458">
        <v>0</v>
      </c>
      <c r="CB230" s="458">
        <v>0</v>
      </c>
      <c r="CC230" s="336">
        <f t="shared" si="40"/>
        <v>2147511.6</v>
      </c>
    </row>
    <row r="231" spans="1:81" s="354" customFormat="1" ht="25.5" customHeight="1">
      <c r="A231" s="353" t="s">
        <v>860</v>
      </c>
      <c r="B231" s="330" t="s">
        <v>43</v>
      </c>
      <c r="C231" s="331" t="s">
        <v>44</v>
      </c>
      <c r="D231" s="332">
        <v>52090</v>
      </c>
      <c r="E231" s="356" t="s">
        <v>932</v>
      </c>
      <c r="F231" s="333" t="s">
        <v>937</v>
      </c>
      <c r="G231" s="334" t="s">
        <v>938</v>
      </c>
      <c r="H231" s="453">
        <v>0</v>
      </c>
      <c r="I231" s="458">
        <v>3478700</v>
      </c>
      <c r="J231" s="458">
        <v>3106800</v>
      </c>
      <c r="K231" s="458">
        <v>1593800</v>
      </c>
      <c r="L231" s="458">
        <v>1434900</v>
      </c>
      <c r="M231" s="458">
        <v>2555100</v>
      </c>
      <c r="N231" s="458">
        <v>0</v>
      </c>
      <c r="O231" s="458">
        <v>3745200</v>
      </c>
      <c r="P231" s="458">
        <v>1363105</v>
      </c>
      <c r="Q231" s="458">
        <v>0</v>
      </c>
      <c r="R231" s="458">
        <v>542200</v>
      </c>
      <c r="S231" s="458">
        <v>3170335</v>
      </c>
      <c r="T231" s="458">
        <v>3783957</v>
      </c>
      <c r="U231" s="458">
        <v>4265414</v>
      </c>
      <c r="V231" s="458">
        <v>2195500</v>
      </c>
      <c r="W231" s="458">
        <v>3131226</v>
      </c>
      <c r="X231" s="458">
        <v>1928700</v>
      </c>
      <c r="Y231" s="458">
        <v>1515400</v>
      </c>
      <c r="Z231" s="458">
        <v>0</v>
      </c>
      <c r="AA231" s="458">
        <v>2794386</v>
      </c>
      <c r="AB231" s="458">
        <v>558000</v>
      </c>
      <c r="AC231" s="458">
        <v>2611439</v>
      </c>
      <c r="AD231" s="458">
        <v>464336</v>
      </c>
      <c r="AE231" s="458">
        <v>0</v>
      </c>
      <c r="AF231" s="458">
        <v>0</v>
      </c>
      <c r="AG231" s="458">
        <v>0</v>
      </c>
      <c r="AH231" s="458">
        <v>0</v>
      </c>
      <c r="AI231" s="458">
        <v>0</v>
      </c>
      <c r="AJ231" s="458">
        <v>1187815</v>
      </c>
      <c r="AK231" s="458">
        <v>175668</v>
      </c>
      <c r="AL231" s="458">
        <v>739803</v>
      </c>
      <c r="AM231" s="458">
        <v>417405</v>
      </c>
      <c r="AN231" s="458">
        <v>783772</v>
      </c>
      <c r="AO231" s="458">
        <v>644228</v>
      </c>
      <c r="AP231" s="458">
        <v>977065</v>
      </c>
      <c r="AQ231" s="458">
        <v>1218729</v>
      </c>
      <c r="AR231" s="458">
        <v>1583487</v>
      </c>
      <c r="AS231" s="458">
        <v>1367836</v>
      </c>
      <c r="AT231" s="458">
        <v>760702</v>
      </c>
      <c r="AU231" s="458">
        <v>0</v>
      </c>
      <c r="AV231" s="458">
        <v>844952</v>
      </c>
      <c r="AW231" s="458">
        <v>517978</v>
      </c>
      <c r="AX231" s="458">
        <v>791642</v>
      </c>
      <c r="AY231" s="458">
        <v>573113</v>
      </c>
      <c r="AZ231" s="458">
        <v>425736</v>
      </c>
      <c r="BA231" s="458">
        <v>490912</v>
      </c>
      <c r="BB231" s="458">
        <v>0</v>
      </c>
      <c r="BC231" s="458">
        <v>1051504</v>
      </c>
      <c r="BD231" s="458">
        <v>1270300</v>
      </c>
      <c r="BE231" s="458">
        <v>1350743</v>
      </c>
      <c r="BF231" s="458">
        <v>995700</v>
      </c>
      <c r="BG231" s="458">
        <v>875100</v>
      </c>
      <c r="BH231" s="458">
        <v>4392200</v>
      </c>
      <c r="BI231" s="458">
        <v>1012300</v>
      </c>
      <c r="BJ231" s="458">
        <v>1349400</v>
      </c>
      <c r="BK231" s="458">
        <v>3256100</v>
      </c>
      <c r="BL231" s="458">
        <v>326900</v>
      </c>
      <c r="BM231" s="458">
        <v>0</v>
      </c>
      <c r="BN231" s="458">
        <v>17943816.239999998</v>
      </c>
      <c r="BO231" s="458">
        <v>2448244</v>
      </c>
      <c r="BP231" s="458">
        <v>2657770</v>
      </c>
      <c r="BQ231" s="458">
        <v>679445</v>
      </c>
      <c r="BR231" s="458">
        <v>1544588</v>
      </c>
      <c r="BS231" s="458">
        <v>917260</v>
      </c>
      <c r="BT231" s="458">
        <v>0</v>
      </c>
      <c r="BU231" s="458">
        <v>1192125</v>
      </c>
      <c r="BV231" s="458">
        <v>1456400</v>
      </c>
      <c r="BW231" s="458">
        <v>815454</v>
      </c>
      <c r="BX231" s="458">
        <v>1723300</v>
      </c>
      <c r="BY231" s="458">
        <v>1268617</v>
      </c>
      <c r="BZ231" s="458">
        <v>1705353</v>
      </c>
      <c r="CA231" s="458">
        <v>1115515</v>
      </c>
      <c r="CB231" s="458">
        <v>914000</v>
      </c>
      <c r="CC231" s="336">
        <f t="shared" si="40"/>
        <v>110001475.23999999</v>
      </c>
    </row>
    <row r="232" spans="1:81" s="354" customFormat="1" ht="25.5" customHeight="1">
      <c r="A232" s="353" t="s">
        <v>860</v>
      </c>
      <c r="B232" s="330" t="s">
        <v>43</v>
      </c>
      <c r="C232" s="331" t="s">
        <v>44</v>
      </c>
      <c r="D232" s="332">
        <v>52090</v>
      </c>
      <c r="E232" s="356" t="s">
        <v>932</v>
      </c>
      <c r="F232" s="333" t="s">
        <v>939</v>
      </c>
      <c r="G232" s="334" t="s">
        <v>940</v>
      </c>
      <c r="H232" s="453">
        <v>0</v>
      </c>
      <c r="I232" s="458">
        <v>0</v>
      </c>
      <c r="J232" s="458">
        <v>0</v>
      </c>
      <c r="K232" s="458">
        <v>0</v>
      </c>
      <c r="L232" s="458">
        <v>0</v>
      </c>
      <c r="M232" s="458">
        <v>0</v>
      </c>
      <c r="N232" s="458">
        <v>0</v>
      </c>
      <c r="O232" s="458">
        <v>0</v>
      </c>
      <c r="P232" s="458">
        <v>24771</v>
      </c>
      <c r="Q232" s="458">
        <v>0</v>
      </c>
      <c r="R232" s="458">
        <v>0</v>
      </c>
      <c r="S232" s="458">
        <v>0</v>
      </c>
      <c r="T232" s="458">
        <v>6000</v>
      </c>
      <c r="U232" s="458">
        <v>0</v>
      </c>
      <c r="V232" s="458">
        <v>0</v>
      </c>
      <c r="W232" s="458">
        <v>0</v>
      </c>
      <c r="X232" s="458">
        <v>0</v>
      </c>
      <c r="Y232" s="458">
        <v>1213</v>
      </c>
      <c r="Z232" s="458">
        <v>0</v>
      </c>
      <c r="AA232" s="458">
        <v>0</v>
      </c>
      <c r="AB232" s="458">
        <v>0</v>
      </c>
      <c r="AC232" s="458">
        <v>0</v>
      </c>
      <c r="AD232" s="458">
        <v>0</v>
      </c>
      <c r="AE232" s="458">
        <v>0</v>
      </c>
      <c r="AF232" s="458">
        <v>0</v>
      </c>
      <c r="AG232" s="458">
        <v>0</v>
      </c>
      <c r="AH232" s="458">
        <v>0</v>
      </c>
      <c r="AI232" s="458">
        <v>0</v>
      </c>
      <c r="AJ232" s="458">
        <v>394100</v>
      </c>
      <c r="AK232" s="458">
        <v>0</v>
      </c>
      <c r="AL232" s="458">
        <v>0</v>
      </c>
      <c r="AM232" s="458">
        <v>0</v>
      </c>
      <c r="AN232" s="458">
        <v>0</v>
      </c>
      <c r="AO232" s="458">
        <v>0</v>
      </c>
      <c r="AP232" s="458">
        <v>7100</v>
      </c>
      <c r="AQ232" s="458">
        <v>0</v>
      </c>
      <c r="AR232" s="458">
        <v>0</v>
      </c>
      <c r="AS232" s="458">
        <v>0</v>
      </c>
      <c r="AT232" s="458">
        <v>0</v>
      </c>
      <c r="AU232" s="458">
        <v>0</v>
      </c>
      <c r="AV232" s="458">
        <v>0</v>
      </c>
      <c r="AW232" s="458">
        <v>0</v>
      </c>
      <c r="AX232" s="458">
        <v>0</v>
      </c>
      <c r="AY232" s="458">
        <v>0</v>
      </c>
      <c r="AZ232" s="458">
        <v>0</v>
      </c>
      <c r="BA232" s="458">
        <v>0</v>
      </c>
      <c r="BB232" s="458">
        <v>0</v>
      </c>
      <c r="BC232" s="458">
        <v>0</v>
      </c>
      <c r="BD232" s="458">
        <v>0</v>
      </c>
      <c r="BE232" s="458">
        <v>0</v>
      </c>
      <c r="BF232" s="458">
        <v>0</v>
      </c>
      <c r="BG232" s="458">
        <v>0</v>
      </c>
      <c r="BH232" s="458">
        <v>0</v>
      </c>
      <c r="BI232" s="458">
        <v>0</v>
      </c>
      <c r="BJ232" s="458">
        <v>105000</v>
      </c>
      <c r="BK232" s="458">
        <v>0</v>
      </c>
      <c r="BL232" s="458">
        <v>0</v>
      </c>
      <c r="BM232" s="458">
        <v>0</v>
      </c>
      <c r="BN232" s="458">
        <v>0</v>
      </c>
      <c r="BO232" s="458">
        <v>0</v>
      </c>
      <c r="BP232" s="458">
        <v>0</v>
      </c>
      <c r="BQ232" s="458">
        <v>0</v>
      </c>
      <c r="BR232" s="458">
        <v>0</v>
      </c>
      <c r="BS232" s="458">
        <v>0</v>
      </c>
      <c r="BT232" s="458">
        <v>0</v>
      </c>
      <c r="BU232" s="458">
        <v>0</v>
      </c>
      <c r="BV232" s="458">
        <v>0</v>
      </c>
      <c r="BW232" s="458">
        <v>0</v>
      </c>
      <c r="BX232" s="458">
        <v>0</v>
      </c>
      <c r="BY232" s="458">
        <v>0</v>
      </c>
      <c r="BZ232" s="458">
        <v>0</v>
      </c>
      <c r="CA232" s="458">
        <v>0</v>
      </c>
      <c r="CB232" s="458">
        <v>0</v>
      </c>
      <c r="CC232" s="336">
        <f t="shared" si="40"/>
        <v>538184</v>
      </c>
    </row>
    <row r="233" spans="1:81" s="354" customFormat="1" ht="25.5" customHeight="1">
      <c r="A233" s="353" t="s">
        <v>860</v>
      </c>
      <c r="B233" s="330" t="s">
        <v>43</v>
      </c>
      <c r="C233" s="331" t="s">
        <v>44</v>
      </c>
      <c r="D233" s="332"/>
      <c r="E233" s="356"/>
      <c r="F233" s="333" t="s">
        <v>941</v>
      </c>
      <c r="G233" s="334" t="s">
        <v>942</v>
      </c>
      <c r="H233" s="453">
        <v>45455282.969999999</v>
      </c>
      <c r="I233" s="458">
        <v>0</v>
      </c>
      <c r="J233" s="458">
        <v>4829191.8499999996</v>
      </c>
      <c r="K233" s="458">
        <v>0</v>
      </c>
      <c r="L233" s="458">
        <v>0</v>
      </c>
      <c r="M233" s="458">
        <v>0</v>
      </c>
      <c r="N233" s="458">
        <v>59148741.700000003</v>
      </c>
      <c r="O233" s="458">
        <v>4902773.4800000004</v>
      </c>
      <c r="P233" s="458">
        <v>0</v>
      </c>
      <c r="Q233" s="458">
        <v>25438480.02</v>
      </c>
      <c r="R233" s="458">
        <v>0</v>
      </c>
      <c r="S233" s="458">
        <v>2511233.9700000002</v>
      </c>
      <c r="T233" s="458">
        <v>3850000</v>
      </c>
      <c r="U233" s="458">
        <v>0</v>
      </c>
      <c r="V233" s="458">
        <v>0</v>
      </c>
      <c r="W233" s="458">
        <v>0</v>
      </c>
      <c r="X233" s="458">
        <v>0</v>
      </c>
      <c r="Y233" s="458">
        <v>0</v>
      </c>
      <c r="Z233" s="458">
        <v>7397927.2199999997</v>
      </c>
      <c r="AA233" s="458">
        <v>0</v>
      </c>
      <c r="AB233" s="458">
        <v>324000</v>
      </c>
      <c r="AC233" s="458">
        <v>0</v>
      </c>
      <c r="AD233" s="458">
        <v>0</v>
      </c>
      <c r="AE233" s="458">
        <v>1101610</v>
      </c>
      <c r="AF233" s="458">
        <v>640392</v>
      </c>
      <c r="AG233" s="458">
        <v>446861.37</v>
      </c>
      <c r="AH233" s="458">
        <v>739531.97</v>
      </c>
      <c r="AI233" s="458">
        <v>69678875</v>
      </c>
      <c r="AJ233" s="458">
        <v>0</v>
      </c>
      <c r="AK233" s="458">
        <v>102200</v>
      </c>
      <c r="AL233" s="458">
        <v>0</v>
      </c>
      <c r="AM233" s="458">
        <v>0</v>
      </c>
      <c r="AN233" s="458">
        <v>0</v>
      </c>
      <c r="AO233" s="458">
        <v>0</v>
      </c>
      <c r="AP233" s="458">
        <v>0</v>
      </c>
      <c r="AQ233" s="458">
        <v>0</v>
      </c>
      <c r="AR233" s="458">
        <v>0</v>
      </c>
      <c r="AS233" s="458">
        <v>0</v>
      </c>
      <c r="AT233" s="458">
        <v>0</v>
      </c>
      <c r="AU233" s="458">
        <v>9339926</v>
      </c>
      <c r="AV233" s="458">
        <v>0</v>
      </c>
      <c r="AW233" s="458">
        <v>0</v>
      </c>
      <c r="AX233" s="458">
        <v>0</v>
      </c>
      <c r="AY233" s="458">
        <v>0</v>
      </c>
      <c r="AZ233" s="458">
        <v>0</v>
      </c>
      <c r="BA233" s="458">
        <v>0</v>
      </c>
      <c r="BB233" s="458">
        <v>41958908.57</v>
      </c>
      <c r="BC233" s="458">
        <v>9771017</v>
      </c>
      <c r="BD233" s="458">
        <v>1711380</v>
      </c>
      <c r="BE233" s="458">
        <v>0</v>
      </c>
      <c r="BF233" s="458">
        <v>0</v>
      </c>
      <c r="BG233" s="458">
        <v>0</v>
      </c>
      <c r="BH233" s="458">
        <v>5717201.1200000001</v>
      </c>
      <c r="BI233" s="458">
        <v>0</v>
      </c>
      <c r="BJ233" s="458">
        <v>0</v>
      </c>
      <c r="BK233" s="458">
        <v>0</v>
      </c>
      <c r="BL233" s="458">
        <v>0</v>
      </c>
      <c r="BM233" s="458">
        <v>27167811</v>
      </c>
      <c r="BN233" s="458">
        <v>0</v>
      </c>
      <c r="BO233" s="458">
        <v>0</v>
      </c>
      <c r="BP233" s="458">
        <v>0</v>
      </c>
      <c r="BQ233" s="458">
        <v>0</v>
      </c>
      <c r="BR233" s="458">
        <v>0</v>
      </c>
      <c r="BS233" s="458">
        <v>0</v>
      </c>
      <c r="BT233" s="458">
        <v>16937004</v>
      </c>
      <c r="BU233" s="458">
        <v>16780</v>
      </c>
      <c r="BV233" s="458">
        <v>0</v>
      </c>
      <c r="BW233" s="458">
        <v>0</v>
      </c>
      <c r="BX233" s="458">
        <v>0</v>
      </c>
      <c r="BY233" s="458">
        <v>0</v>
      </c>
      <c r="BZ233" s="458">
        <v>0</v>
      </c>
      <c r="CA233" s="458">
        <v>0</v>
      </c>
      <c r="CB233" s="458">
        <v>0</v>
      </c>
      <c r="CC233" s="336">
        <f t="shared" si="40"/>
        <v>339187129.24000001</v>
      </c>
    </row>
    <row r="234" spans="1:81" s="354" customFormat="1" ht="25.5" customHeight="1">
      <c r="A234" s="353" t="s">
        <v>860</v>
      </c>
      <c r="B234" s="330" t="s">
        <v>43</v>
      </c>
      <c r="C234" s="331" t="s">
        <v>44</v>
      </c>
      <c r="D234" s="332"/>
      <c r="E234" s="356"/>
      <c r="F234" s="333" t="s">
        <v>943</v>
      </c>
      <c r="G234" s="334" t="s">
        <v>944</v>
      </c>
      <c r="H234" s="453">
        <v>0</v>
      </c>
      <c r="I234" s="458">
        <v>0</v>
      </c>
      <c r="J234" s="458">
        <v>35474.97</v>
      </c>
      <c r="K234" s="458">
        <v>0</v>
      </c>
      <c r="L234" s="458">
        <v>0</v>
      </c>
      <c r="M234" s="458">
        <v>0</v>
      </c>
      <c r="N234" s="458">
        <v>6455878.2999999998</v>
      </c>
      <c r="O234" s="458">
        <v>0</v>
      </c>
      <c r="P234" s="458">
        <v>0</v>
      </c>
      <c r="Q234" s="458">
        <v>2200000</v>
      </c>
      <c r="R234" s="458">
        <v>0</v>
      </c>
      <c r="S234" s="458">
        <v>0</v>
      </c>
      <c r="T234" s="458">
        <v>64464</v>
      </c>
      <c r="U234" s="458">
        <v>0</v>
      </c>
      <c r="V234" s="458">
        <v>0</v>
      </c>
      <c r="W234" s="458">
        <v>0</v>
      </c>
      <c r="X234" s="458">
        <v>0</v>
      </c>
      <c r="Y234" s="458">
        <v>0</v>
      </c>
      <c r="Z234" s="458">
        <v>16739867.67</v>
      </c>
      <c r="AA234" s="458">
        <v>0</v>
      </c>
      <c r="AB234" s="458">
        <v>36000</v>
      </c>
      <c r="AC234" s="458">
        <v>0</v>
      </c>
      <c r="AD234" s="458">
        <v>0</v>
      </c>
      <c r="AE234" s="458">
        <v>0</v>
      </c>
      <c r="AF234" s="458">
        <v>296827.5</v>
      </c>
      <c r="AG234" s="458">
        <v>3060</v>
      </c>
      <c r="AH234" s="458">
        <v>136146.35</v>
      </c>
      <c r="AI234" s="458">
        <v>9502486</v>
      </c>
      <c r="AJ234" s="458">
        <v>0</v>
      </c>
      <c r="AK234" s="458">
        <v>9525</v>
      </c>
      <c r="AL234" s="458">
        <v>6720</v>
      </c>
      <c r="AM234" s="458">
        <v>0</v>
      </c>
      <c r="AN234" s="458">
        <v>0</v>
      </c>
      <c r="AO234" s="458">
        <v>0</v>
      </c>
      <c r="AP234" s="458">
        <v>0</v>
      </c>
      <c r="AQ234" s="458">
        <v>0</v>
      </c>
      <c r="AR234" s="458">
        <v>0</v>
      </c>
      <c r="AS234" s="458">
        <v>0</v>
      </c>
      <c r="AT234" s="458">
        <v>0</v>
      </c>
      <c r="AU234" s="458">
        <v>1439749</v>
      </c>
      <c r="AV234" s="458">
        <v>0</v>
      </c>
      <c r="AW234" s="458">
        <v>0</v>
      </c>
      <c r="AX234" s="458">
        <v>0</v>
      </c>
      <c r="AY234" s="458">
        <v>0</v>
      </c>
      <c r="AZ234" s="458">
        <v>0</v>
      </c>
      <c r="BA234" s="458">
        <v>0</v>
      </c>
      <c r="BB234" s="458">
        <v>0</v>
      </c>
      <c r="BC234" s="458">
        <v>699856</v>
      </c>
      <c r="BD234" s="458">
        <v>0</v>
      </c>
      <c r="BE234" s="458">
        <v>0</v>
      </c>
      <c r="BF234" s="458">
        <v>0</v>
      </c>
      <c r="BG234" s="458">
        <v>0</v>
      </c>
      <c r="BH234" s="458">
        <v>0</v>
      </c>
      <c r="BI234" s="458">
        <v>0</v>
      </c>
      <c r="BJ234" s="458">
        <v>0</v>
      </c>
      <c r="BK234" s="458">
        <v>0</v>
      </c>
      <c r="BL234" s="458">
        <v>0</v>
      </c>
      <c r="BM234" s="458">
        <v>3021265</v>
      </c>
      <c r="BN234" s="458">
        <v>0</v>
      </c>
      <c r="BO234" s="458">
        <v>0</v>
      </c>
      <c r="BP234" s="458">
        <v>0</v>
      </c>
      <c r="BQ234" s="458">
        <v>0</v>
      </c>
      <c r="BR234" s="458">
        <v>0</v>
      </c>
      <c r="BS234" s="458">
        <v>0</v>
      </c>
      <c r="BT234" s="458">
        <v>1168112.18</v>
      </c>
      <c r="BU234" s="458">
        <v>0</v>
      </c>
      <c r="BV234" s="458">
        <v>0</v>
      </c>
      <c r="BW234" s="458">
        <v>0</v>
      </c>
      <c r="BX234" s="458">
        <v>0</v>
      </c>
      <c r="BY234" s="458">
        <v>0</v>
      </c>
      <c r="BZ234" s="458">
        <v>0</v>
      </c>
      <c r="CA234" s="458">
        <v>0</v>
      </c>
      <c r="CB234" s="458">
        <v>0</v>
      </c>
      <c r="CC234" s="336">
        <f t="shared" si="40"/>
        <v>41815431.969999999</v>
      </c>
    </row>
    <row r="235" spans="1:81" s="354" customFormat="1" ht="25.5" customHeight="1">
      <c r="A235" s="353" t="s">
        <v>860</v>
      </c>
      <c r="B235" s="330" t="s">
        <v>43</v>
      </c>
      <c r="C235" s="331" t="s">
        <v>44</v>
      </c>
      <c r="D235" s="332"/>
      <c r="E235" s="356"/>
      <c r="F235" s="333" t="s">
        <v>945</v>
      </c>
      <c r="G235" s="334" t="s">
        <v>946</v>
      </c>
      <c r="H235" s="453">
        <v>0</v>
      </c>
      <c r="I235" s="458">
        <v>15302500</v>
      </c>
      <c r="J235" s="458">
        <v>14529600</v>
      </c>
      <c r="K235" s="458">
        <v>5028200</v>
      </c>
      <c r="L235" s="458">
        <v>5154600</v>
      </c>
      <c r="M235" s="458">
        <v>1022200</v>
      </c>
      <c r="N235" s="458">
        <v>0</v>
      </c>
      <c r="O235" s="458">
        <v>9052200</v>
      </c>
      <c r="P235" s="458">
        <v>2689895</v>
      </c>
      <c r="Q235" s="458">
        <v>0</v>
      </c>
      <c r="R235" s="458">
        <v>0</v>
      </c>
      <c r="S235" s="458">
        <v>6162624</v>
      </c>
      <c r="T235" s="458">
        <v>12302343</v>
      </c>
      <c r="U235" s="458">
        <v>10394586</v>
      </c>
      <c r="V235" s="458">
        <v>0</v>
      </c>
      <c r="W235" s="458">
        <v>3393774</v>
      </c>
      <c r="X235" s="458">
        <v>4221500</v>
      </c>
      <c r="Y235" s="458">
        <v>3095500</v>
      </c>
      <c r="Z235" s="458">
        <v>0</v>
      </c>
      <c r="AA235" s="458">
        <v>13160114</v>
      </c>
      <c r="AB235" s="458">
        <v>4334700</v>
      </c>
      <c r="AC235" s="458">
        <v>14153061</v>
      </c>
      <c r="AD235" s="458">
        <v>4349364</v>
      </c>
      <c r="AE235" s="458">
        <v>7537400</v>
      </c>
      <c r="AF235" s="458">
        <v>5798100</v>
      </c>
      <c r="AG235" s="458">
        <v>2457875</v>
      </c>
      <c r="AH235" s="458">
        <v>3913600</v>
      </c>
      <c r="AI235" s="458">
        <v>2455000</v>
      </c>
      <c r="AJ235" s="458">
        <v>5301200</v>
      </c>
      <c r="AK235" s="458">
        <v>2262626</v>
      </c>
      <c r="AL235" s="458">
        <v>2740057</v>
      </c>
      <c r="AM235" s="458">
        <v>2847795</v>
      </c>
      <c r="AN235" s="458">
        <v>4688592</v>
      </c>
      <c r="AO235" s="458">
        <v>3158210</v>
      </c>
      <c r="AP235" s="458">
        <v>3448935</v>
      </c>
      <c r="AQ235" s="458">
        <v>6607485</v>
      </c>
      <c r="AR235" s="458">
        <v>2362813</v>
      </c>
      <c r="AS235" s="458">
        <v>2842764</v>
      </c>
      <c r="AT235" s="458">
        <v>2659045</v>
      </c>
      <c r="AU235" s="458">
        <v>0</v>
      </c>
      <c r="AV235" s="458">
        <v>2481011</v>
      </c>
      <c r="AW235" s="458">
        <v>2623922</v>
      </c>
      <c r="AX235" s="458">
        <v>3084158</v>
      </c>
      <c r="AY235" s="458">
        <v>2236087</v>
      </c>
      <c r="AZ235" s="458">
        <v>2206763</v>
      </c>
      <c r="BA235" s="458">
        <v>3533388</v>
      </c>
      <c r="BB235" s="458">
        <v>0</v>
      </c>
      <c r="BC235" s="458">
        <v>6750800</v>
      </c>
      <c r="BD235" s="458">
        <v>5045232</v>
      </c>
      <c r="BE235" s="458">
        <v>6120100</v>
      </c>
      <c r="BF235" s="458">
        <v>7937900</v>
      </c>
      <c r="BG235" s="458">
        <v>4579104</v>
      </c>
      <c r="BH235" s="458">
        <v>6294100</v>
      </c>
      <c r="BI235" s="458">
        <v>11479300</v>
      </c>
      <c r="BJ235" s="458">
        <v>3179300</v>
      </c>
      <c r="BK235" s="458">
        <v>264500</v>
      </c>
      <c r="BL235" s="458">
        <v>1787900</v>
      </c>
      <c r="BM235" s="458">
        <v>0</v>
      </c>
      <c r="BN235" s="458">
        <v>4000000</v>
      </c>
      <c r="BO235" s="458">
        <v>2839309.43</v>
      </c>
      <c r="BP235" s="458">
        <v>784734</v>
      </c>
      <c r="BQ235" s="458">
        <v>3662855</v>
      </c>
      <c r="BR235" s="458">
        <v>6458872</v>
      </c>
      <c r="BS235" s="458">
        <v>2947914.25</v>
      </c>
      <c r="BT235" s="458">
        <v>0</v>
      </c>
      <c r="BU235" s="458">
        <v>2257675</v>
      </c>
      <c r="BV235" s="458">
        <v>3684700</v>
      </c>
      <c r="BW235" s="458">
        <v>5363446</v>
      </c>
      <c r="BX235" s="458">
        <v>5491600</v>
      </c>
      <c r="BY235" s="458">
        <v>12305583</v>
      </c>
      <c r="BZ235" s="458">
        <v>2779947</v>
      </c>
      <c r="CA235" s="458">
        <v>2339000</v>
      </c>
      <c r="CB235" s="458">
        <v>138800</v>
      </c>
      <c r="CC235" s="336">
        <f t="shared" si="40"/>
        <v>314086258.68000001</v>
      </c>
    </row>
    <row r="236" spans="1:81" s="354" customFormat="1" ht="25.5" customHeight="1">
      <c r="A236" s="353" t="s">
        <v>860</v>
      </c>
      <c r="B236" s="330" t="s">
        <v>43</v>
      </c>
      <c r="C236" s="331" t="s">
        <v>44</v>
      </c>
      <c r="D236" s="332"/>
      <c r="E236" s="356"/>
      <c r="F236" s="333" t="s">
        <v>947</v>
      </c>
      <c r="G236" s="334" t="s">
        <v>948</v>
      </c>
      <c r="H236" s="453">
        <v>0</v>
      </c>
      <c r="I236" s="458">
        <v>2352800</v>
      </c>
      <c r="J236" s="458">
        <v>500000</v>
      </c>
      <c r="K236" s="458">
        <v>608200</v>
      </c>
      <c r="L236" s="458">
        <v>1000000</v>
      </c>
      <c r="M236" s="458">
        <v>0</v>
      </c>
      <c r="N236" s="458">
        <v>0</v>
      </c>
      <c r="O236" s="458">
        <v>0</v>
      </c>
      <c r="P236" s="458">
        <v>889529</v>
      </c>
      <c r="Q236" s="458">
        <v>0</v>
      </c>
      <c r="R236" s="458">
        <v>4742100</v>
      </c>
      <c r="S236" s="458">
        <v>0</v>
      </c>
      <c r="T236" s="458">
        <v>87600</v>
      </c>
      <c r="U236" s="458">
        <v>0</v>
      </c>
      <c r="V236" s="458">
        <v>0</v>
      </c>
      <c r="W236" s="458">
        <v>1450000</v>
      </c>
      <c r="X236" s="458">
        <v>217800</v>
      </c>
      <c r="Y236" s="458">
        <v>210187</v>
      </c>
      <c r="Z236" s="458">
        <v>0</v>
      </c>
      <c r="AA236" s="458">
        <v>0</v>
      </c>
      <c r="AB236" s="458">
        <v>0</v>
      </c>
      <c r="AC236" s="458">
        <v>0</v>
      </c>
      <c r="AD236" s="458">
        <v>367100</v>
      </c>
      <c r="AE236" s="458">
        <v>0</v>
      </c>
      <c r="AF236" s="458">
        <v>0</v>
      </c>
      <c r="AG236" s="458">
        <v>691400</v>
      </c>
      <c r="AH236" s="458">
        <v>0</v>
      </c>
      <c r="AI236" s="458">
        <v>0</v>
      </c>
      <c r="AJ236" s="458">
        <v>1448900</v>
      </c>
      <c r="AK236" s="458">
        <v>0</v>
      </c>
      <c r="AL236" s="458">
        <v>798785.5</v>
      </c>
      <c r="AM236" s="458">
        <v>0</v>
      </c>
      <c r="AN236" s="458">
        <v>385000</v>
      </c>
      <c r="AO236" s="458">
        <v>912000</v>
      </c>
      <c r="AP236" s="458">
        <v>609000</v>
      </c>
      <c r="AQ236" s="458">
        <v>747100</v>
      </c>
      <c r="AR236" s="458">
        <v>807100</v>
      </c>
      <c r="AS236" s="458">
        <v>680900</v>
      </c>
      <c r="AT236" s="458">
        <v>415000</v>
      </c>
      <c r="AU236" s="458">
        <v>0</v>
      </c>
      <c r="AV236" s="458">
        <v>1135037</v>
      </c>
      <c r="AW236" s="458">
        <v>970500</v>
      </c>
      <c r="AX236" s="458">
        <v>899100</v>
      </c>
      <c r="AY236" s="458">
        <v>786500</v>
      </c>
      <c r="AZ236" s="458">
        <v>635400</v>
      </c>
      <c r="BA236" s="458">
        <v>648900</v>
      </c>
      <c r="BB236" s="458">
        <v>0</v>
      </c>
      <c r="BC236" s="458">
        <v>358000</v>
      </c>
      <c r="BD236" s="458">
        <v>-321600</v>
      </c>
      <c r="BE236" s="458">
        <v>0</v>
      </c>
      <c r="BF236" s="458">
        <v>0</v>
      </c>
      <c r="BG236" s="458">
        <v>0</v>
      </c>
      <c r="BH236" s="458">
        <v>931100</v>
      </c>
      <c r="BI236" s="458">
        <v>0</v>
      </c>
      <c r="BJ236" s="458">
        <v>274100</v>
      </c>
      <c r="BK236" s="458">
        <v>304200</v>
      </c>
      <c r="BL236" s="458">
        <v>0</v>
      </c>
      <c r="BM236" s="458">
        <v>0</v>
      </c>
      <c r="BN236" s="458">
        <v>0</v>
      </c>
      <c r="BO236" s="458">
        <v>0</v>
      </c>
      <c r="BP236" s="458">
        <v>4000</v>
      </c>
      <c r="BQ236" s="458">
        <v>879700</v>
      </c>
      <c r="BR236" s="458">
        <v>0</v>
      </c>
      <c r="BS236" s="458">
        <v>84600</v>
      </c>
      <c r="BT236" s="458">
        <v>0</v>
      </c>
      <c r="BU236" s="458">
        <v>0</v>
      </c>
      <c r="BV236" s="458">
        <v>0</v>
      </c>
      <c r="BW236" s="458">
        <v>0</v>
      </c>
      <c r="BX236" s="458">
        <v>0</v>
      </c>
      <c r="BY236" s="458">
        <v>0</v>
      </c>
      <c r="BZ236" s="458">
        <v>911200</v>
      </c>
      <c r="CA236" s="458">
        <v>233900</v>
      </c>
      <c r="CB236" s="458">
        <v>0</v>
      </c>
      <c r="CC236" s="336">
        <f t="shared" si="40"/>
        <v>28655138.5</v>
      </c>
    </row>
    <row r="237" spans="1:81" s="354" customFormat="1" ht="25.5" customHeight="1">
      <c r="A237" s="353" t="s">
        <v>860</v>
      </c>
      <c r="B237" s="330" t="s">
        <v>43</v>
      </c>
      <c r="C237" s="331" t="s">
        <v>44</v>
      </c>
      <c r="D237" s="332"/>
      <c r="E237" s="356"/>
      <c r="F237" s="333" t="s">
        <v>949</v>
      </c>
      <c r="G237" s="334" t="s">
        <v>950</v>
      </c>
      <c r="H237" s="453">
        <v>0</v>
      </c>
      <c r="I237" s="458">
        <v>0</v>
      </c>
      <c r="J237" s="458">
        <v>0</v>
      </c>
      <c r="K237" s="458">
        <v>0</v>
      </c>
      <c r="L237" s="458">
        <v>0</v>
      </c>
      <c r="M237" s="458">
        <v>0</v>
      </c>
      <c r="N237" s="458">
        <v>0</v>
      </c>
      <c r="O237" s="458">
        <v>0</v>
      </c>
      <c r="P237" s="458">
        <v>0</v>
      </c>
      <c r="Q237" s="458">
        <v>0</v>
      </c>
      <c r="R237" s="458">
        <v>0</v>
      </c>
      <c r="S237" s="458">
        <v>0</v>
      </c>
      <c r="T237" s="458">
        <v>0</v>
      </c>
      <c r="U237" s="458">
        <v>0</v>
      </c>
      <c r="V237" s="458">
        <v>0</v>
      </c>
      <c r="W237" s="458">
        <v>0</v>
      </c>
      <c r="X237" s="458">
        <v>0</v>
      </c>
      <c r="Y237" s="458">
        <v>0</v>
      </c>
      <c r="Z237" s="458">
        <v>0</v>
      </c>
      <c r="AA237" s="458">
        <v>4480</v>
      </c>
      <c r="AB237" s="458">
        <v>0</v>
      </c>
      <c r="AC237" s="458">
        <v>0</v>
      </c>
      <c r="AD237" s="458">
        <v>0</v>
      </c>
      <c r="AE237" s="458">
        <v>0</v>
      </c>
      <c r="AF237" s="458">
        <v>0</v>
      </c>
      <c r="AG237" s="458">
        <v>0</v>
      </c>
      <c r="AH237" s="458">
        <v>0</v>
      </c>
      <c r="AI237" s="458">
        <v>0</v>
      </c>
      <c r="AJ237" s="458">
        <v>0</v>
      </c>
      <c r="AK237" s="458">
        <v>573.75</v>
      </c>
      <c r="AL237" s="458">
        <v>0</v>
      </c>
      <c r="AM237" s="458">
        <v>0</v>
      </c>
      <c r="AN237" s="458">
        <v>0</v>
      </c>
      <c r="AO237" s="458">
        <v>0</v>
      </c>
      <c r="AP237" s="458">
        <v>0</v>
      </c>
      <c r="AQ237" s="458">
        <v>0</v>
      </c>
      <c r="AR237" s="458">
        <v>0</v>
      </c>
      <c r="AS237" s="458">
        <v>0</v>
      </c>
      <c r="AT237" s="458">
        <v>573.75</v>
      </c>
      <c r="AU237" s="458">
        <v>0</v>
      </c>
      <c r="AV237" s="458">
        <v>0</v>
      </c>
      <c r="AW237" s="458">
        <v>0</v>
      </c>
      <c r="AX237" s="458">
        <v>0</v>
      </c>
      <c r="AY237" s="458">
        <v>0</v>
      </c>
      <c r="AZ237" s="458">
        <v>0</v>
      </c>
      <c r="BA237" s="458">
        <v>0</v>
      </c>
      <c r="BB237" s="458">
        <v>2775.71</v>
      </c>
      <c r="BC237" s="458">
        <v>0</v>
      </c>
      <c r="BD237" s="458">
        <v>0</v>
      </c>
      <c r="BE237" s="458">
        <v>18590</v>
      </c>
      <c r="BF237" s="458">
        <v>0</v>
      </c>
      <c r="BG237" s="458">
        <v>0</v>
      </c>
      <c r="BH237" s="458">
        <v>0</v>
      </c>
      <c r="BI237" s="458">
        <v>0</v>
      </c>
      <c r="BJ237" s="458">
        <v>0</v>
      </c>
      <c r="BK237" s="458">
        <v>0</v>
      </c>
      <c r="BL237" s="458">
        <v>0</v>
      </c>
      <c r="BM237" s="458">
        <v>0</v>
      </c>
      <c r="BN237" s="458">
        <v>0</v>
      </c>
      <c r="BO237" s="458">
        <v>0</v>
      </c>
      <c r="BP237" s="458">
        <v>0</v>
      </c>
      <c r="BQ237" s="458">
        <v>0</v>
      </c>
      <c r="BR237" s="458">
        <v>0</v>
      </c>
      <c r="BS237" s="458">
        <v>0</v>
      </c>
      <c r="BT237" s="458">
        <v>0</v>
      </c>
      <c r="BU237" s="458">
        <v>0</v>
      </c>
      <c r="BV237" s="458">
        <v>0</v>
      </c>
      <c r="BW237" s="458">
        <v>0</v>
      </c>
      <c r="BX237" s="458">
        <v>0</v>
      </c>
      <c r="BY237" s="458">
        <v>0</v>
      </c>
      <c r="BZ237" s="458">
        <v>0</v>
      </c>
      <c r="CA237" s="458">
        <v>0</v>
      </c>
      <c r="CB237" s="458">
        <v>0</v>
      </c>
      <c r="CC237" s="336">
        <f t="shared" si="40"/>
        <v>26993.21</v>
      </c>
    </row>
    <row r="238" spans="1:81" s="354" customFormat="1" ht="25.5" customHeight="1">
      <c r="A238" s="353" t="s">
        <v>860</v>
      </c>
      <c r="B238" s="330" t="s">
        <v>43</v>
      </c>
      <c r="C238" s="331" t="s">
        <v>44</v>
      </c>
      <c r="D238" s="332"/>
      <c r="E238" s="356"/>
      <c r="F238" s="333" t="s">
        <v>951</v>
      </c>
      <c r="G238" s="334" t="s">
        <v>952</v>
      </c>
      <c r="H238" s="453">
        <v>0</v>
      </c>
      <c r="I238" s="458">
        <v>0</v>
      </c>
      <c r="J238" s="458">
        <v>0</v>
      </c>
      <c r="K238" s="458">
        <v>0</v>
      </c>
      <c r="L238" s="458">
        <v>0</v>
      </c>
      <c r="M238" s="458">
        <v>0</v>
      </c>
      <c r="N238" s="458">
        <v>8360</v>
      </c>
      <c r="O238" s="458">
        <v>0</v>
      </c>
      <c r="P238" s="458">
        <v>0</v>
      </c>
      <c r="Q238" s="458">
        <v>0</v>
      </c>
      <c r="R238" s="458">
        <v>0</v>
      </c>
      <c r="S238" s="458">
        <v>0</v>
      </c>
      <c r="T238" s="458">
        <v>0</v>
      </c>
      <c r="U238" s="458">
        <v>14740</v>
      </c>
      <c r="V238" s="458">
        <v>0</v>
      </c>
      <c r="W238" s="458">
        <v>0</v>
      </c>
      <c r="X238" s="458">
        <v>0</v>
      </c>
      <c r="Y238" s="458">
        <v>0</v>
      </c>
      <c r="Z238" s="458">
        <v>9125.5</v>
      </c>
      <c r="AA238" s="458">
        <v>7000</v>
      </c>
      <c r="AB238" s="458">
        <v>0</v>
      </c>
      <c r="AC238" s="458">
        <v>13750</v>
      </c>
      <c r="AD238" s="458">
        <v>0</v>
      </c>
      <c r="AE238" s="458">
        <v>0</v>
      </c>
      <c r="AF238" s="458">
        <v>0</v>
      </c>
      <c r="AG238" s="458">
        <v>0</v>
      </c>
      <c r="AH238" s="458">
        <v>0</v>
      </c>
      <c r="AI238" s="458">
        <v>0</v>
      </c>
      <c r="AJ238" s="458">
        <v>0</v>
      </c>
      <c r="AK238" s="458">
        <v>0</v>
      </c>
      <c r="AL238" s="458">
        <v>0</v>
      </c>
      <c r="AM238" s="458">
        <v>0</v>
      </c>
      <c r="AN238" s="458">
        <v>0</v>
      </c>
      <c r="AO238" s="458">
        <v>0</v>
      </c>
      <c r="AP238" s="458">
        <v>0</v>
      </c>
      <c r="AQ238" s="458">
        <v>3080</v>
      </c>
      <c r="AR238" s="458">
        <v>0</v>
      </c>
      <c r="AS238" s="458">
        <v>0</v>
      </c>
      <c r="AT238" s="458">
        <v>0</v>
      </c>
      <c r="AU238" s="458">
        <v>10890</v>
      </c>
      <c r="AV238" s="458">
        <v>6820</v>
      </c>
      <c r="AW238" s="458">
        <v>0</v>
      </c>
      <c r="AX238" s="458">
        <v>0</v>
      </c>
      <c r="AY238" s="458">
        <v>0</v>
      </c>
      <c r="AZ238" s="458">
        <v>24000</v>
      </c>
      <c r="BA238" s="458">
        <v>0</v>
      </c>
      <c r="BB238" s="458">
        <v>0</v>
      </c>
      <c r="BC238" s="458">
        <v>0</v>
      </c>
      <c r="BD238" s="458">
        <v>0</v>
      </c>
      <c r="BE238" s="458">
        <v>0</v>
      </c>
      <c r="BF238" s="458">
        <v>0</v>
      </c>
      <c r="BG238" s="458">
        <v>0</v>
      </c>
      <c r="BH238" s="458">
        <v>0</v>
      </c>
      <c r="BI238" s="458">
        <v>0</v>
      </c>
      <c r="BJ238" s="458">
        <v>0</v>
      </c>
      <c r="BK238" s="458">
        <v>0</v>
      </c>
      <c r="BL238" s="458">
        <v>0</v>
      </c>
      <c r="BM238" s="458">
        <v>0</v>
      </c>
      <c r="BN238" s="458">
        <v>0</v>
      </c>
      <c r="BO238" s="458">
        <v>12000</v>
      </c>
      <c r="BP238" s="458">
        <v>0</v>
      </c>
      <c r="BQ238" s="458">
        <v>18150</v>
      </c>
      <c r="BR238" s="458">
        <v>0</v>
      </c>
      <c r="BS238" s="458">
        <v>0</v>
      </c>
      <c r="BT238" s="458">
        <v>37500</v>
      </c>
      <c r="BU238" s="458">
        <v>0</v>
      </c>
      <c r="BV238" s="458">
        <v>0</v>
      </c>
      <c r="BW238" s="458">
        <v>0</v>
      </c>
      <c r="BX238" s="458">
        <v>0</v>
      </c>
      <c r="BY238" s="458">
        <v>0</v>
      </c>
      <c r="BZ238" s="458">
        <v>0</v>
      </c>
      <c r="CA238" s="458">
        <v>0</v>
      </c>
      <c r="CB238" s="458">
        <v>0</v>
      </c>
      <c r="CC238" s="336">
        <f t="shared" si="40"/>
        <v>165415.5</v>
      </c>
    </row>
    <row r="239" spans="1:81" s="354" customFormat="1" ht="25.5" customHeight="1">
      <c r="A239" s="353" t="s">
        <v>860</v>
      </c>
      <c r="B239" s="330" t="s">
        <v>43</v>
      </c>
      <c r="C239" s="331" t="s">
        <v>44</v>
      </c>
      <c r="D239" s="332"/>
      <c r="E239" s="356"/>
      <c r="F239" s="333" t="s">
        <v>953</v>
      </c>
      <c r="G239" s="334" t="s">
        <v>954</v>
      </c>
      <c r="H239" s="335">
        <v>0</v>
      </c>
      <c r="I239" s="355">
        <v>0</v>
      </c>
      <c r="J239" s="355">
        <v>0</v>
      </c>
      <c r="K239" s="355">
        <v>0</v>
      </c>
      <c r="L239" s="355">
        <v>0</v>
      </c>
      <c r="M239" s="355">
        <v>0</v>
      </c>
      <c r="N239" s="355">
        <v>0</v>
      </c>
      <c r="O239" s="355">
        <v>0</v>
      </c>
      <c r="P239" s="355">
        <v>0</v>
      </c>
      <c r="Q239" s="355">
        <v>0</v>
      </c>
      <c r="R239" s="355">
        <v>0</v>
      </c>
      <c r="S239" s="355">
        <v>0</v>
      </c>
      <c r="T239" s="355">
        <v>0</v>
      </c>
      <c r="U239" s="355">
        <v>0</v>
      </c>
      <c r="V239" s="355">
        <v>0</v>
      </c>
      <c r="W239" s="355">
        <v>0</v>
      </c>
      <c r="X239" s="355">
        <v>0</v>
      </c>
      <c r="Y239" s="355">
        <v>0</v>
      </c>
      <c r="Z239" s="355">
        <v>0</v>
      </c>
      <c r="AA239" s="355">
        <v>0</v>
      </c>
      <c r="AB239" s="355">
        <v>0</v>
      </c>
      <c r="AC239" s="355">
        <v>0</v>
      </c>
      <c r="AD239" s="355">
        <v>0</v>
      </c>
      <c r="AE239" s="355">
        <v>0</v>
      </c>
      <c r="AF239" s="355">
        <v>0</v>
      </c>
      <c r="AG239" s="355">
        <v>0</v>
      </c>
      <c r="AH239" s="355">
        <v>0</v>
      </c>
      <c r="AI239" s="355">
        <v>0</v>
      </c>
      <c r="AJ239" s="355">
        <v>0</v>
      </c>
      <c r="AK239" s="355">
        <v>0</v>
      </c>
      <c r="AL239" s="355">
        <v>0</v>
      </c>
      <c r="AM239" s="355">
        <v>0</v>
      </c>
      <c r="AN239" s="355">
        <v>0</v>
      </c>
      <c r="AO239" s="355">
        <v>0</v>
      </c>
      <c r="AP239" s="355">
        <v>0</v>
      </c>
      <c r="AQ239" s="355">
        <v>0</v>
      </c>
      <c r="AR239" s="355">
        <v>0</v>
      </c>
      <c r="AS239" s="355">
        <v>0</v>
      </c>
      <c r="AT239" s="355">
        <v>0</v>
      </c>
      <c r="AU239" s="355">
        <v>0</v>
      </c>
      <c r="AV239" s="355">
        <v>0</v>
      </c>
      <c r="AW239" s="355">
        <v>0</v>
      </c>
      <c r="AX239" s="355">
        <v>0</v>
      </c>
      <c r="AY239" s="355">
        <v>0</v>
      </c>
      <c r="AZ239" s="355">
        <v>0</v>
      </c>
      <c r="BA239" s="355">
        <v>0</v>
      </c>
      <c r="BB239" s="355">
        <v>0</v>
      </c>
      <c r="BC239" s="355">
        <v>0</v>
      </c>
      <c r="BD239" s="355">
        <v>0</v>
      </c>
      <c r="BE239" s="355">
        <v>0</v>
      </c>
      <c r="BF239" s="355">
        <v>0</v>
      </c>
      <c r="BG239" s="355">
        <v>0</v>
      </c>
      <c r="BH239" s="355">
        <v>0</v>
      </c>
      <c r="BI239" s="355">
        <v>0</v>
      </c>
      <c r="BJ239" s="355">
        <v>0</v>
      </c>
      <c r="BK239" s="355">
        <v>0</v>
      </c>
      <c r="BL239" s="355">
        <v>0</v>
      </c>
      <c r="BM239" s="355">
        <v>0</v>
      </c>
      <c r="BN239" s="355">
        <v>0</v>
      </c>
      <c r="BO239" s="355">
        <v>0</v>
      </c>
      <c r="BP239" s="355">
        <v>0</v>
      </c>
      <c r="BQ239" s="355">
        <v>0</v>
      </c>
      <c r="BR239" s="355">
        <v>0</v>
      </c>
      <c r="BS239" s="355">
        <v>0</v>
      </c>
      <c r="BT239" s="355">
        <v>0</v>
      </c>
      <c r="BU239" s="355">
        <v>0</v>
      </c>
      <c r="BV239" s="355">
        <v>0</v>
      </c>
      <c r="BW239" s="355">
        <v>0</v>
      </c>
      <c r="BX239" s="355">
        <v>0</v>
      </c>
      <c r="BY239" s="355">
        <v>0</v>
      </c>
      <c r="BZ239" s="355">
        <v>0</v>
      </c>
      <c r="CA239" s="355">
        <v>0</v>
      </c>
      <c r="CB239" s="355">
        <v>0</v>
      </c>
      <c r="CC239" s="336">
        <f t="shared" si="40"/>
        <v>0</v>
      </c>
    </row>
    <row r="240" spans="1:81" s="354" customFormat="1" ht="25.5" customHeight="1">
      <c r="A240" s="353" t="s">
        <v>860</v>
      </c>
      <c r="B240" s="330" t="s">
        <v>43</v>
      </c>
      <c r="C240" s="331" t="s">
        <v>44</v>
      </c>
      <c r="D240" s="332"/>
      <c r="E240" s="356"/>
      <c r="F240" s="333" t="s">
        <v>955</v>
      </c>
      <c r="G240" s="334" t="s">
        <v>956</v>
      </c>
      <c r="H240" s="453">
        <v>120193050.84</v>
      </c>
      <c r="I240" s="458">
        <v>31769780</v>
      </c>
      <c r="J240" s="458">
        <v>56835786</v>
      </c>
      <c r="K240" s="458">
        <v>8688642.8900000006</v>
      </c>
      <c r="L240" s="458">
        <v>15604441.880000001</v>
      </c>
      <c r="M240" s="458">
        <v>8718723.75</v>
      </c>
      <c r="N240" s="458">
        <v>159623098</v>
      </c>
      <c r="O240" s="458">
        <v>29198321</v>
      </c>
      <c r="P240" s="458">
        <v>8041195.0999999996</v>
      </c>
      <c r="Q240" s="458">
        <v>92696706.719999999</v>
      </c>
      <c r="R240" s="458">
        <v>6531569.0700000003</v>
      </c>
      <c r="S240" s="458">
        <v>16566066.74</v>
      </c>
      <c r="T240" s="458">
        <v>34419697</v>
      </c>
      <c r="U240" s="458">
        <v>36382950.950000003</v>
      </c>
      <c r="V240" s="458">
        <v>6212857.75</v>
      </c>
      <c r="W240" s="458">
        <v>11814728.609999999</v>
      </c>
      <c r="X240" s="458">
        <v>11003944.800000001</v>
      </c>
      <c r="Y240" s="458">
        <v>9044970.5</v>
      </c>
      <c r="Z240" s="458">
        <v>104329917.39</v>
      </c>
      <c r="AA240" s="458">
        <v>27294054.5</v>
      </c>
      <c r="AB240" s="458">
        <v>7411295.5</v>
      </c>
      <c r="AC240" s="458">
        <v>32941812.100000001</v>
      </c>
      <c r="AD240" s="458">
        <v>8714110.5</v>
      </c>
      <c r="AE240" s="458">
        <v>7352948</v>
      </c>
      <c r="AF240" s="458">
        <v>14763542</v>
      </c>
      <c r="AG240" s="458">
        <v>5574177</v>
      </c>
      <c r="AH240" s="458">
        <v>9201938</v>
      </c>
      <c r="AI240" s="458">
        <v>103744347.5</v>
      </c>
      <c r="AJ240" s="458">
        <v>8761054.1699999999</v>
      </c>
      <c r="AK240" s="458">
        <v>4139814.5</v>
      </c>
      <c r="AL240" s="458">
        <v>4329460.99</v>
      </c>
      <c r="AM240" s="458">
        <v>4984798</v>
      </c>
      <c r="AN240" s="458">
        <v>10104951</v>
      </c>
      <c r="AO240" s="458">
        <v>6057165.5</v>
      </c>
      <c r="AP240" s="458">
        <v>5718575.75</v>
      </c>
      <c r="AQ240" s="458">
        <v>13727726.5</v>
      </c>
      <c r="AR240" s="458">
        <v>8480205.5</v>
      </c>
      <c r="AS240" s="458">
        <v>7726976</v>
      </c>
      <c r="AT240" s="458">
        <v>5208945</v>
      </c>
      <c r="AU240" s="458">
        <v>33885727.5</v>
      </c>
      <c r="AV240" s="458">
        <v>1617247</v>
      </c>
      <c r="AW240" s="458">
        <v>4731583.9400000004</v>
      </c>
      <c r="AX240" s="458">
        <v>6100130</v>
      </c>
      <c r="AY240" s="458">
        <v>3584372.95</v>
      </c>
      <c r="AZ240" s="458">
        <v>2173331</v>
      </c>
      <c r="BA240" s="458">
        <v>5008310</v>
      </c>
      <c r="BB240" s="458">
        <v>129721512.23</v>
      </c>
      <c r="BC240" s="458">
        <v>918797</v>
      </c>
      <c r="BD240" s="458">
        <v>16119619.75</v>
      </c>
      <c r="BE240" s="458">
        <v>19627302</v>
      </c>
      <c r="BF240" s="458">
        <v>0</v>
      </c>
      <c r="BG240" s="458">
        <v>6280822</v>
      </c>
      <c r="BH240" s="458">
        <v>22610436</v>
      </c>
      <c r="BI240" s="458">
        <v>19192462</v>
      </c>
      <c r="BJ240" s="458">
        <v>7834413</v>
      </c>
      <c r="BK240" s="458">
        <v>5155524.5</v>
      </c>
      <c r="BL240" s="458">
        <v>2904882.5</v>
      </c>
      <c r="BM240" s="458">
        <v>76606879</v>
      </c>
      <c r="BN240" s="458">
        <v>10226931.35</v>
      </c>
      <c r="BO240" s="458">
        <v>6789285.6299999999</v>
      </c>
      <c r="BP240" s="458">
        <v>3717890</v>
      </c>
      <c r="BQ240" s="458">
        <v>4665653</v>
      </c>
      <c r="BR240" s="458">
        <v>10247175</v>
      </c>
      <c r="BS240" s="458">
        <v>4810040</v>
      </c>
      <c r="BT240" s="458">
        <v>75480374.650000006</v>
      </c>
      <c r="BU240" s="458">
        <v>5196565</v>
      </c>
      <c r="BV240" s="458">
        <v>6416276</v>
      </c>
      <c r="BW240" s="458">
        <v>10921065</v>
      </c>
      <c r="BX240" s="458">
        <v>9135799.3800000008</v>
      </c>
      <c r="BY240" s="458">
        <v>32633105</v>
      </c>
      <c r="BZ240" s="458">
        <v>7852985</v>
      </c>
      <c r="CA240" s="458">
        <v>5420720</v>
      </c>
      <c r="CB240" s="458">
        <v>5478001.5</v>
      </c>
      <c r="CC240" s="336">
        <f t="shared" si="40"/>
        <v>1626979565.8800004</v>
      </c>
    </row>
    <row r="241" spans="1:81" s="354" customFormat="1" ht="25.5" customHeight="1">
      <c r="A241" s="353" t="s">
        <v>860</v>
      </c>
      <c r="B241" s="330" t="s">
        <v>43</v>
      </c>
      <c r="C241" s="331" t="s">
        <v>44</v>
      </c>
      <c r="D241" s="332"/>
      <c r="E241" s="356"/>
      <c r="F241" s="333" t="s">
        <v>957</v>
      </c>
      <c r="G241" s="334" t="s">
        <v>958</v>
      </c>
      <c r="H241" s="453">
        <v>9519250.0700000003</v>
      </c>
      <c r="I241" s="458">
        <v>2998157.45</v>
      </c>
      <c r="J241" s="458">
        <v>2076922</v>
      </c>
      <c r="K241" s="458">
        <v>378136.25</v>
      </c>
      <c r="L241" s="458">
        <v>93469.440000000002</v>
      </c>
      <c r="M241" s="458">
        <v>0</v>
      </c>
      <c r="N241" s="458">
        <v>46553167</v>
      </c>
      <c r="O241" s="458">
        <v>0</v>
      </c>
      <c r="P241" s="458">
        <v>578096.25</v>
      </c>
      <c r="Q241" s="458">
        <v>0</v>
      </c>
      <c r="R241" s="458">
        <v>681858.22</v>
      </c>
      <c r="S241" s="458">
        <v>4607607.41</v>
      </c>
      <c r="T241" s="458">
        <v>4357118.25</v>
      </c>
      <c r="U241" s="458">
        <v>0</v>
      </c>
      <c r="V241" s="458">
        <v>48470</v>
      </c>
      <c r="W241" s="458">
        <v>0</v>
      </c>
      <c r="X241" s="458">
        <v>104330</v>
      </c>
      <c r="Y241" s="458">
        <v>1685279.11</v>
      </c>
      <c r="Z241" s="458">
        <v>15062482.99</v>
      </c>
      <c r="AA241" s="458">
        <v>1097230</v>
      </c>
      <c r="AB241" s="458">
        <v>196714</v>
      </c>
      <c r="AC241" s="458">
        <v>3314191.9</v>
      </c>
      <c r="AD241" s="458">
        <v>236170</v>
      </c>
      <c r="AE241" s="458">
        <v>0</v>
      </c>
      <c r="AF241" s="458">
        <v>2735860</v>
      </c>
      <c r="AG241" s="458">
        <v>200925</v>
      </c>
      <c r="AH241" s="458">
        <v>542304</v>
      </c>
      <c r="AI241" s="458">
        <v>10364377</v>
      </c>
      <c r="AJ241" s="458">
        <v>1012304.59</v>
      </c>
      <c r="AK241" s="458">
        <v>0</v>
      </c>
      <c r="AL241" s="458">
        <v>129271.66</v>
      </c>
      <c r="AM241" s="458">
        <v>31642</v>
      </c>
      <c r="AN241" s="458">
        <v>462102</v>
      </c>
      <c r="AO241" s="458">
        <v>1259457.75</v>
      </c>
      <c r="AP241" s="458">
        <v>130572</v>
      </c>
      <c r="AQ241" s="458">
        <v>2743498</v>
      </c>
      <c r="AR241" s="458">
        <v>568382</v>
      </c>
      <c r="AS241" s="458">
        <v>356004</v>
      </c>
      <c r="AT241" s="458">
        <v>102834</v>
      </c>
      <c r="AU241" s="458">
        <v>5334275.5</v>
      </c>
      <c r="AV241" s="458">
        <v>2483757</v>
      </c>
      <c r="AW241" s="458">
        <v>490645</v>
      </c>
      <c r="AX241" s="458">
        <v>207137</v>
      </c>
      <c r="AY241" s="458">
        <v>188613</v>
      </c>
      <c r="AZ241" s="458">
        <v>1065355.5</v>
      </c>
      <c r="BA241" s="458">
        <v>70590</v>
      </c>
      <c r="BB241" s="458">
        <v>0</v>
      </c>
      <c r="BC241" s="458">
        <v>0</v>
      </c>
      <c r="BD241" s="458">
        <v>0</v>
      </c>
      <c r="BE241" s="458">
        <v>0</v>
      </c>
      <c r="BF241" s="458">
        <v>0</v>
      </c>
      <c r="BG241" s="458">
        <v>0</v>
      </c>
      <c r="BH241" s="458">
        <v>820782</v>
      </c>
      <c r="BI241" s="458">
        <v>0</v>
      </c>
      <c r="BJ241" s="458">
        <v>1488749</v>
      </c>
      <c r="BK241" s="458">
        <v>24480</v>
      </c>
      <c r="BL241" s="458">
        <v>49266</v>
      </c>
      <c r="BM241" s="458">
        <v>10917143</v>
      </c>
      <c r="BN241" s="458">
        <v>3033124</v>
      </c>
      <c r="BO241" s="458">
        <v>0</v>
      </c>
      <c r="BP241" s="458">
        <v>862615</v>
      </c>
      <c r="BQ241" s="458">
        <v>237283.75</v>
      </c>
      <c r="BR241" s="458">
        <v>1663671</v>
      </c>
      <c r="BS241" s="458">
        <v>0</v>
      </c>
      <c r="BT241" s="458">
        <v>9244520.9100000001</v>
      </c>
      <c r="BU241" s="458">
        <v>1070868</v>
      </c>
      <c r="BV241" s="458">
        <v>1449325</v>
      </c>
      <c r="BW241" s="458">
        <v>2110920</v>
      </c>
      <c r="BX241" s="458">
        <v>954020</v>
      </c>
      <c r="BY241" s="458">
        <v>0</v>
      </c>
      <c r="BZ241" s="458">
        <v>1483265</v>
      </c>
      <c r="CA241" s="458">
        <v>2181500</v>
      </c>
      <c r="CB241" s="458">
        <v>64360</v>
      </c>
      <c r="CC241" s="336">
        <f t="shared" si="40"/>
        <v>161724450</v>
      </c>
    </row>
    <row r="242" spans="1:81" s="354" customFormat="1" ht="25.5" customHeight="1">
      <c r="A242" s="353" t="s">
        <v>860</v>
      </c>
      <c r="B242" s="330" t="s">
        <v>43</v>
      </c>
      <c r="C242" s="331" t="s">
        <v>44</v>
      </c>
      <c r="D242" s="332"/>
      <c r="E242" s="356"/>
      <c r="F242" s="333" t="s">
        <v>959</v>
      </c>
      <c r="G242" s="334" t="s">
        <v>960</v>
      </c>
      <c r="H242" s="453">
        <v>0</v>
      </c>
      <c r="I242" s="458">
        <v>0</v>
      </c>
      <c r="J242" s="458">
        <v>254800</v>
      </c>
      <c r="K242" s="458">
        <v>0</v>
      </c>
      <c r="L242" s="458">
        <v>0</v>
      </c>
      <c r="M242" s="458">
        <v>0</v>
      </c>
      <c r="N242" s="458">
        <v>12351633</v>
      </c>
      <c r="O242" s="458">
        <v>0</v>
      </c>
      <c r="P242" s="458">
        <v>0</v>
      </c>
      <c r="Q242" s="458">
        <v>0</v>
      </c>
      <c r="R242" s="458">
        <v>0</v>
      </c>
      <c r="S242" s="458">
        <v>0</v>
      </c>
      <c r="T242" s="458">
        <v>1361442</v>
      </c>
      <c r="U242" s="458">
        <v>759424.5</v>
      </c>
      <c r="V242" s="458">
        <v>0</v>
      </c>
      <c r="W242" s="458">
        <v>0</v>
      </c>
      <c r="X242" s="458">
        <v>0</v>
      </c>
      <c r="Y242" s="458">
        <v>0</v>
      </c>
      <c r="Z242" s="458">
        <v>0</v>
      </c>
      <c r="AA242" s="458">
        <v>1341670</v>
      </c>
      <c r="AB242" s="458">
        <v>137590</v>
      </c>
      <c r="AC242" s="458">
        <v>0</v>
      </c>
      <c r="AD242" s="458">
        <v>63290</v>
      </c>
      <c r="AE242" s="458">
        <v>30000</v>
      </c>
      <c r="AF242" s="458">
        <v>0</v>
      </c>
      <c r="AG242" s="458">
        <v>0</v>
      </c>
      <c r="AH242" s="458">
        <v>0</v>
      </c>
      <c r="AI242" s="458">
        <v>8783915.7699999996</v>
      </c>
      <c r="AJ242" s="458">
        <v>0</v>
      </c>
      <c r="AK242" s="458">
        <v>0</v>
      </c>
      <c r="AL242" s="458">
        <v>0</v>
      </c>
      <c r="AM242" s="458">
        <v>0</v>
      </c>
      <c r="AN242" s="458">
        <v>0</v>
      </c>
      <c r="AO242" s="458">
        <v>55143</v>
      </c>
      <c r="AP242" s="458">
        <v>0</v>
      </c>
      <c r="AQ242" s="458">
        <v>16200</v>
      </c>
      <c r="AR242" s="458">
        <v>0</v>
      </c>
      <c r="AS242" s="458">
        <v>0</v>
      </c>
      <c r="AT242" s="458">
        <v>0</v>
      </c>
      <c r="AU242" s="458">
        <v>0</v>
      </c>
      <c r="AV242" s="458">
        <v>0</v>
      </c>
      <c r="AW242" s="458">
        <v>0</v>
      </c>
      <c r="AX242" s="458">
        <v>0</v>
      </c>
      <c r="AY242" s="458">
        <v>0</v>
      </c>
      <c r="AZ242" s="458">
        <v>0</v>
      </c>
      <c r="BA242" s="458">
        <v>0</v>
      </c>
      <c r="BB242" s="458">
        <v>0</v>
      </c>
      <c r="BC242" s="458">
        <v>0</v>
      </c>
      <c r="BD242" s="458">
        <v>0</v>
      </c>
      <c r="BE242" s="458">
        <v>0</v>
      </c>
      <c r="BF242" s="458">
        <v>0</v>
      </c>
      <c r="BG242" s="458">
        <v>0</v>
      </c>
      <c r="BH242" s="458">
        <v>469640</v>
      </c>
      <c r="BI242" s="458">
        <v>0</v>
      </c>
      <c r="BJ242" s="458">
        <v>548711</v>
      </c>
      <c r="BK242" s="458">
        <v>0</v>
      </c>
      <c r="BL242" s="458">
        <v>0</v>
      </c>
      <c r="BM242" s="458">
        <v>1455103</v>
      </c>
      <c r="BN242" s="458">
        <v>0</v>
      </c>
      <c r="BO242" s="458">
        <v>0</v>
      </c>
      <c r="BP242" s="458">
        <v>0</v>
      </c>
      <c r="BQ242" s="458">
        <v>0</v>
      </c>
      <c r="BR242" s="458">
        <v>0</v>
      </c>
      <c r="BS242" s="458">
        <v>0</v>
      </c>
      <c r="BT242" s="458">
        <v>2072387.8</v>
      </c>
      <c r="BU242" s="458">
        <v>0</v>
      </c>
      <c r="BV242" s="458">
        <v>0</v>
      </c>
      <c r="BW242" s="458">
        <v>0</v>
      </c>
      <c r="BX242" s="458">
        <v>0</v>
      </c>
      <c r="BY242" s="458">
        <v>0</v>
      </c>
      <c r="BZ242" s="458">
        <v>0</v>
      </c>
      <c r="CA242" s="458">
        <v>0</v>
      </c>
      <c r="CB242" s="458">
        <v>0</v>
      </c>
      <c r="CC242" s="336">
        <f t="shared" si="40"/>
        <v>29700950.07</v>
      </c>
    </row>
    <row r="243" spans="1:81" s="354" customFormat="1" ht="25.5" customHeight="1">
      <c r="A243" s="353" t="s">
        <v>860</v>
      </c>
      <c r="B243" s="330" t="s">
        <v>43</v>
      </c>
      <c r="C243" s="331" t="s">
        <v>44</v>
      </c>
      <c r="D243" s="332"/>
      <c r="E243" s="356"/>
      <c r="F243" s="333" t="s">
        <v>961</v>
      </c>
      <c r="G243" s="334" t="s">
        <v>962</v>
      </c>
      <c r="H243" s="453">
        <v>177000</v>
      </c>
      <c r="I243" s="458">
        <v>31050</v>
      </c>
      <c r="J243" s="458">
        <v>37500</v>
      </c>
      <c r="K243" s="458">
        <v>551000</v>
      </c>
      <c r="L243" s="458">
        <v>28475</v>
      </c>
      <c r="M243" s="458">
        <v>0</v>
      </c>
      <c r="N243" s="458">
        <v>804975</v>
      </c>
      <c r="O243" s="458">
        <v>45150</v>
      </c>
      <c r="P243" s="458">
        <v>8250</v>
      </c>
      <c r="Q243" s="458">
        <v>331000</v>
      </c>
      <c r="R243" s="458">
        <v>0</v>
      </c>
      <c r="S243" s="458">
        <v>51600</v>
      </c>
      <c r="T243" s="458">
        <v>44850</v>
      </c>
      <c r="U243" s="458">
        <v>45000</v>
      </c>
      <c r="V243" s="458">
        <v>9600</v>
      </c>
      <c r="W243" s="458">
        <v>20700</v>
      </c>
      <c r="X243" s="458">
        <v>27750</v>
      </c>
      <c r="Y243" s="458">
        <v>10000</v>
      </c>
      <c r="Z243" s="458">
        <v>343800</v>
      </c>
      <c r="AA243" s="458">
        <v>19800</v>
      </c>
      <c r="AB243" s="458">
        <v>0</v>
      </c>
      <c r="AC243" s="458">
        <v>31500</v>
      </c>
      <c r="AD243" s="458">
        <v>2700</v>
      </c>
      <c r="AE243" s="458">
        <v>0</v>
      </c>
      <c r="AF243" s="458">
        <v>0</v>
      </c>
      <c r="AG243" s="458">
        <v>0</v>
      </c>
      <c r="AH243" s="458">
        <v>0</v>
      </c>
      <c r="AI243" s="458">
        <v>397500</v>
      </c>
      <c r="AJ243" s="458">
        <v>0</v>
      </c>
      <c r="AK243" s="458">
        <v>6105</v>
      </c>
      <c r="AL243" s="458">
        <v>13030</v>
      </c>
      <c r="AM243" s="458">
        <v>10050</v>
      </c>
      <c r="AN243" s="458">
        <v>15750</v>
      </c>
      <c r="AO243" s="458">
        <v>0</v>
      </c>
      <c r="AP243" s="458">
        <v>4350</v>
      </c>
      <c r="AQ243" s="458">
        <v>0</v>
      </c>
      <c r="AR243" s="458">
        <v>22200</v>
      </c>
      <c r="AS243" s="458">
        <v>0</v>
      </c>
      <c r="AT243" s="458">
        <v>0</v>
      </c>
      <c r="AU243" s="458">
        <v>31950</v>
      </c>
      <c r="AV243" s="458">
        <v>6750</v>
      </c>
      <c r="AW243" s="458">
        <v>6000</v>
      </c>
      <c r="AX243" s="458">
        <v>5850</v>
      </c>
      <c r="AY243" s="458">
        <v>6150</v>
      </c>
      <c r="AZ243" s="458">
        <v>0</v>
      </c>
      <c r="BA243" s="458">
        <v>0</v>
      </c>
      <c r="BB243" s="458">
        <v>179600</v>
      </c>
      <c r="BC243" s="458">
        <v>0</v>
      </c>
      <c r="BD243" s="458">
        <v>3000</v>
      </c>
      <c r="BE243" s="458">
        <v>0</v>
      </c>
      <c r="BF243" s="458">
        <v>0</v>
      </c>
      <c r="BG243" s="458">
        <v>0</v>
      </c>
      <c r="BH243" s="458">
        <v>60300</v>
      </c>
      <c r="BI243" s="458">
        <v>0</v>
      </c>
      <c r="BJ243" s="458">
        <v>0</v>
      </c>
      <c r="BK243" s="458">
        <v>11550</v>
      </c>
      <c r="BL243" s="458">
        <v>0</v>
      </c>
      <c r="BM243" s="458">
        <v>473000</v>
      </c>
      <c r="BN243" s="458">
        <v>216000</v>
      </c>
      <c r="BO243" s="458">
        <v>27000</v>
      </c>
      <c r="BP243" s="458">
        <v>11000</v>
      </c>
      <c r="BQ243" s="458">
        <v>25350</v>
      </c>
      <c r="BR243" s="458">
        <v>52500</v>
      </c>
      <c r="BS243" s="458">
        <v>9600</v>
      </c>
      <c r="BT243" s="458">
        <v>62400</v>
      </c>
      <c r="BU243" s="458">
        <v>16500</v>
      </c>
      <c r="BV243" s="458">
        <v>15750</v>
      </c>
      <c r="BW243" s="458">
        <v>0</v>
      </c>
      <c r="BX243" s="458">
        <v>26400</v>
      </c>
      <c r="BY243" s="458">
        <v>0</v>
      </c>
      <c r="BZ243" s="458">
        <v>18750</v>
      </c>
      <c r="CA243" s="458">
        <v>6100</v>
      </c>
      <c r="CB243" s="458">
        <v>0</v>
      </c>
      <c r="CC243" s="336">
        <f t="shared" si="40"/>
        <v>4362185</v>
      </c>
    </row>
    <row r="244" spans="1:81" s="354" customFormat="1" ht="25.5" customHeight="1">
      <c r="A244" s="353" t="s">
        <v>860</v>
      </c>
      <c r="B244" s="330" t="s">
        <v>43</v>
      </c>
      <c r="C244" s="331" t="s">
        <v>44</v>
      </c>
      <c r="D244" s="332"/>
      <c r="E244" s="356"/>
      <c r="F244" s="333" t="s">
        <v>963</v>
      </c>
      <c r="G244" s="334" t="s">
        <v>964</v>
      </c>
      <c r="H244" s="453">
        <v>0</v>
      </c>
      <c r="I244" s="458">
        <v>564090</v>
      </c>
      <c r="J244" s="458">
        <v>0</v>
      </c>
      <c r="K244" s="458">
        <v>0</v>
      </c>
      <c r="L244" s="458">
        <v>0</v>
      </c>
      <c r="M244" s="458">
        <v>0</v>
      </c>
      <c r="N244" s="458">
        <v>1555000</v>
      </c>
      <c r="O244" s="458">
        <v>0</v>
      </c>
      <c r="P244" s="458">
        <v>0</v>
      </c>
      <c r="Q244" s="458">
        <v>440000</v>
      </c>
      <c r="R244" s="458">
        <v>0</v>
      </c>
      <c r="S244" s="458">
        <v>0</v>
      </c>
      <c r="T244" s="458">
        <v>110000</v>
      </c>
      <c r="U244" s="458">
        <v>95000</v>
      </c>
      <c r="V244" s="458">
        <v>0</v>
      </c>
      <c r="W244" s="458">
        <v>0</v>
      </c>
      <c r="X244" s="458">
        <v>0</v>
      </c>
      <c r="Y244" s="458">
        <v>0</v>
      </c>
      <c r="Z244" s="458">
        <v>0</v>
      </c>
      <c r="AA244" s="458">
        <v>0</v>
      </c>
      <c r="AB244" s="458">
        <v>0</v>
      </c>
      <c r="AC244" s="458">
        <v>50000</v>
      </c>
      <c r="AD244" s="458">
        <v>0</v>
      </c>
      <c r="AE244" s="458">
        <v>0</v>
      </c>
      <c r="AF244" s="458">
        <v>0</v>
      </c>
      <c r="AG244" s="458">
        <v>0</v>
      </c>
      <c r="AH244" s="458">
        <v>0</v>
      </c>
      <c r="AI244" s="458">
        <v>710000</v>
      </c>
      <c r="AJ244" s="458">
        <v>0</v>
      </c>
      <c r="AK244" s="458">
        <v>0</v>
      </c>
      <c r="AL244" s="458">
        <v>0</v>
      </c>
      <c r="AM244" s="458">
        <v>0</v>
      </c>
      <c r="AN244" s="458">
        <v>0</v>
      </c>
      <c r="AO244" s="458">
        <v>0</v>
      </c>
      <c r="AP244" s="458">
        <v>0</v>
      </c>
      <c r="AQ244" s="458">
        <v>0</v>
      </c>
      <c r="AR244" s="458">
        <v>0</v>
      </c>
      <c r="AS244" s="458">
        <v>0</v>
      </c>
      <c r="AT244" s="458">
        <v>0</v>
      </c>
      <c r="AU244" s="458">
        <v>175000</v>
      </c>
      <c r="AV244" s="458">
        <v>0</v>
      </c>
      <c r="AW244" s="458">
        <v>0</v>
      </c>
      <c r="AX244" s="458">
        <v>0</v>
      </c>
      <c r="AY244" s="458">
        <v>0</v>
      </c>
      <c r="AZ244" s="458">
        <v>0</v>
      </c>
      <c r="BA244" s="458">
        <v>0</v>
      </c>
      <c r="BB244" s="458">
        <v>775000</v>
      </c>
      <c r="BC244" s="458">
        <v>0</v>
      </c>
      <c r="BD244" s="458">
        <v>0</v>
      </c>
      <c r="BE244" s="458">
        <v>55000</v>
      </c>
      <c r="BF244" s="458">
        <v>0</v>
      </c>
      <c r="BG244" s="458">
        <v>0</v>
      </c>
      <c r="BH244" s="458">
        <v>0</v>
      </c>
      <c r="BI244" s="458">
        <v>10000</v>
      </c>
      <c r="BJ244" s="458">
        <v>0</v>
      </c>
      <c r="BK244" s="458">
        <v>0</v>
      </c>
      <c r="BL244" s="458">
        <v>73480</v>
      </c>
      <c r="BM244" s="458">
        <v>44000</v>
      </c>
      <c r="BN244" s="458">
        <v>110000</v>
      </c>
      <c r="BO244" s="458">
        <v>0</v>
      </c>
      <c r="BP244" s="458">
        <v>0</v>
      </c>
      <c r="BQ244" s="458">
        <v>0</v>
      </c>
      <c r="BR244" s="458">
        <v>0</v>
      </c>
      <c r="BS244" s="458">
        <v>15000</v>
      </c>
      <c r="BT244" s="458">
        <v>1348333.33</v>
      </c>
      <c r="BU244" s="458">
        <v>0</v>
      </c>
      <c r="BV244" s="458">
        <v>0</v>
      </c>
      <c r="BW244" s="458">
        <v>0</v>
      </c>
      <c r="BX244" s="458">
        <v>55000</v>
      </c>
      <c r="BY244" s="458">
        <v>0</v>
      </c>
      <c r="BZ244" s="458">
        <v>0</v>
      </c>
      <c r="CA244" s="458">
        <v>0</v>
      </c>
      <c r="CB244" s="458">
        <v>0</v>
      </c>
      <c r="CC244" s="336">
        <f t="shared" si="40"/>
        <v>6184903.3300000001</v>
      </c>
    </row>
    <row r="245" spans="1:81" s="354" customFormat="1" ht="25.5" customHeight="1">
      <c r="A245" s="353" t="s">
        <v>860</v>
      </c>
      <c r="B245" s="330" t="s">
        <v>43</v>
      </c>
      <c r="C245" s="331" t="s">
        <v>44</v>
      </c>
      <c r="D245" s="332"/>
      <c r="E245" s="356"/>
      <c r="F245" s="333" t="s">
        <v>965</v>
      </c>
      <c r="G245" s="334" t="s">
        <v>966</v>
      </c>
      <c r="H245" s="453">
        <v>5070000</v>
      </c>
      <c r="I245" s="458">
        <v>1425000</v>
      </c>
      <c r="J245" s="458">
        <v>1830000</v>
      </c>
      <c r="K245" s="458">
        <v>505000</v>
      </c>
      <c r="L245" s="458">
        <v>500000</v>
      </c>
      <c r="M245" s="458">
        <v>130000</v>
      </c>
      <c r="N245" s="458">
        <v>11410000</v>
      </c>
      <c r="O245" s="458">
        <v>1140000</v>
      </c>
      <c r="P245" s="458">
        <v>260000</v>
      </c>
      <c r="Q245" s="458">
        <v>4678548</v>
      </c>
      <c r="R245" s="458">
        <v>440000</v>
      </c>
      <c r="S245" s="458">
        <v>970000</v>
      </c>
      <c r="T245" s="458">
        <v>1130000</v>
      </c>
      <c r="U245" s="458">
        <v>1565000</v>
      </c>
      <c r="V245" s="458">
        <v>220000</v>
      </c>
      <c r="W245" s="458">
        <v>510000</v>
      </c>
      <c r="X245" s="458">
        <v>690000</v>
      </c>
      <c r="Y245" s="458">
        <v>610000</v>
      </c>
      <c r="Z245" s="458">
        <v>5650000</v>
      </c>
      <c r="AA245" s="458">
        <v>1330000</v>
      </c>
      <c r="AB245" s="458">
        <v>260000</v>
      </c>
      <c r="AC245" s="458">
        <v>1310000</v>
      </c>
      <c r="AD245" s="458">
        <v>360000</v>
      </c>
      <c r="AE245" s="458">
        <v>460000</v>
      </c>
      <c r="AF245" s="458">
        <v>340000</v>
      </c>
      <c r="AG245" s="458">
        <v>390000</v>
      </c>
      <c r="AH245" s="458">
        <v>205000</v>
      </c>
      <c r="AI245" s="458">
        <v>9180000</v>
      </c>
      <c r="AJ245" s="458">
        <v>405000</v>
      </c>
      <c r="AK245" s="458">
        <v>190000</v>
      </c>
      <c r="AL245" s="458">
        <v>360000</v>
      </c>
      <c r="AM245" s="458">
        <v>180000</v>
      </c>
      <c r="AN245" s="458">
        <v>480000</v>
      </c>
      <c r="AO245" s="458">
        <v>420000</v>
      </c>
      <c r="AP245" s="458">
        <v>240000</v>
      </c>
      <c r="AQ245" s="458">
        <v>570000</v>
      </c>
      <c r="AR245" s="458">
        <v>550000</v>
      </c>
      <c r="AS245" s="458">
        <v>580000</v>
      </c>
      <c r="AT245" s="458">
        <v>370000</v>
      </c>
      <c r="AU245" s="458">
        <v>2500000</v>
      </c>
      <c r="AV245" s="458">
        <v>240000</v>
      </c>
      <c r="AW245" s="458">
        <v>270000</v>
      </c>
      <c r="AX245" s="458">
        <v>440000</v>
      </c>
      <c r="AY245" s="458">
        <v>380000</v>
      </c>
      <c r="AZ245" s="458">
        <v>220000</v>
      </c>
      <c r="BA245" s="458">
        <v>230000</v>
      </c>
      <c r="BB245" s="458">
        <v>6840000</v>
      </c>
      <c r="BC245" s="458">
        <v>630000</v>
      </c>
      <c r="BD245" s="458">
        <v>1010000</v>
      </c>
      <c r="BE245" s="458">
        <v>750000</v>
      </c>
      <c r="BF245" s="458">
        <v>0</v>
      </c>
      <c r="BG245" s="458">
        <v>815000</v>
      </c>
      <c r="BH245" s="458">
        <v>820000</v>
      </c>
      <c r="BI245" s="458">
        <v>650000</v>
      </c>
      <c r="BJ245" s="458">
        <v>275000</v>
      </c>
      <c r="BK245" s="458">
        <v>220000</v>
      </c>
      <c r="BL245" s="458">
        <v>300000</v>
      </c>
      <c r="BM245" s="458">
        <v>6460000</v>
      </c>
      <c r="BN245" s="458">
        <v>750000</v>
      </c>
      <c r="BO245" s="458">
        <v>630000</v>
      </c>
      <c r="BP245" s="458">
        <v>320000</v>
      </c>
      <c r="BQ245" s="458">
        <v>90000</v>
      </c>
      <c r="BR245" s="458">
        <v>870000</v>
      </c>
      <c r="BS245" s="458">
        <v>405000</v>
      </c>
      <c r="BT245" s="458">
        <v>3500000</v>
      </c>
      <c r="BU245" s="458">
        <v>550000</v>
      </c>
      <c r="BV245" s="458">
        <v>590000</v>
      </c>
      <c r="BW245" s="458">
        <v>620000</v>
      </c>
      <c r="BX245" s="458">
        <v>750000</v>
      </c>
      <c r="BY245" s="458">
        <v>2110000</v>
      </c>
      <c r="BZ245" s="458">
        <v>530000</v>
      </c>
      <c r="CA245" s="458">
        <v>330000</v>
      </c>
      <c r="CB245" s="458">
        <v>370000</v>
      </c>
      <c r="CC245" s="336">
        <f t="shared" si="40"/>
        <v>92378548</v>
      </c>
    </row>
    <row r="246" spans="1:81" s="354" customFormat="1" ht="25.5" customHeight="1">
      <c r="A246" s="353" t="s">
        <v>860</v>
      </c>
      <c r="B246" s="330" t="s">
        <v>43</v>
      </c>
      <c r="C246" s="331" t="s">
        <v>44</v>
      </c>
      <c r="D246" s="332"/>
      <c r="E246" s="356"/>
      <c r="F246" s="333" t="s">
        <v>967</v>
      </c>
      <c r="G246" s="334" t="s">
        <v>968</v>
      </c>
      <c r="H246" s="453">
        <v>930000</v>
      </c>
      <c r="I246" s="458">
        <v>200000</v>
      </c>
      <c r="J246" s="458">
        <v>440000</v>
      </c>
      <c r="K246" s="458">
        <v>100000</v>
      </c>
      <c r="L246" s="458">
        <v>240000</v>
      </c>
      <c r="M246" s="458">
        <v>120000</v>
      </c>
      <c r="N246" s="458">
        <v>170000</v>
      </c>
      <c r="O246" s="458">
        <v>0</v>
      </c>
      <c r="P246" s="458">
        <v>0</v>
      </c>
      <c r="Q246" s="458">
        <v>0</v>
      </c>
      <c r="R246" s="458">
        <v>0</v>
      </c>
      <c r="S246" s="458">
        <v>110000</v>
      </c>
      <c r="T246" s="458">
        <v>225000</v>
      </c>
      <c r="U246" s="458">
        <v>250000</v>
      </c>
      <c r="V246" s="458">
        <v>110000</v>
      </c>
      <c r="W246" s="458">
        <v>220000</v>
      </c>
      <c r="X246" s="458">
        <v>40000</v>
      </c>
      <c r="Y246" s="458">
        <v>50000</v>
      </c>
      <c r="Z246" s="458">
        <v>300000</v>
      </c>
      <c r="AA246" s="458">
        <v>20000</v>
      </c>
      <c r="AB246" s="458">
        <v>120000</v>
      </c>
      <c r="AC246" s="458">
        <v>20000</v>
      </c>
      <c r="AD246" s="458">
        <v>110000</v>
      </c>
      <c r="AE246" s="458">
        <v>100000</v>
      </c>
      <c r="AF246" s="458">
        <v>60000</v>
      </c>
      <c r="AG246" s="458">
        <v>140000</v>
      </c>
      <c r="AH246" s="458">
        <v>0</v>
      </c>
      <c r="AI246" s="458">
        <v>670000</v>
      </c>
      <c r="AJ246" s="458">
        <v>0</v>
      </c>
      <c r="AK246" s="458">
        <v>80000</v>
      </c>
      <c r="AL246" s="458">
        <v>40000</v>
      </c>
      <c r="AM246" s="458">
        <v>40000</v>
      </c>
      <c r="AN246" s="458">
        <v>245000</v>
      </c>
      <c r="AO246" s="458">
        <v>20000</v>
      </c>
      <c r="AP246" s="458">
        <v>220000</v>
      </c>
      <c r="AQ246" s="458">
        <v>200000</v>
      </c>
      <c r="AR246" s="458">
        <v>240000</v>
      </c>
      <c r="AS246" s="458">
        <v>140000</v>
      </c>
      <c r="AT246" s="458">
        <v>60000</v>
      </c>
      <c r="AU246" s="458">
        <v>350000</v>
      </c>
      <c r="AV246" s="458">
        <v>340000</v>
      </c>
      <c r="AW246" s="458">
        <v>170000</v>
      </c>
      <c r="AX246" s="458">
        <v>90000</v>
      </c>
      <c r="AY246" s="458">
        <v>30000</v>
      </c>
      <c r="AZ246" s="458">
        <v>200000</v>
      </c>
      <c r="BA246" s="458">
        <v>290000</v>
      </c>
      <c r="BB246" s="458">
        <v>280000</v>
      </c>
      <c r="BC246" s="458">
        <v>220000</v>
      </c>
      <c r="BD246" s="458">
        <v>0</v>
      </c>
      <c r="BE246" s="458">
        <v>110000</v>
      </c>
      <c r="BF246" s="458">
        <v>0</v>
      </c>
      <c r="BG246" s="458">
        <v>0</v>
      </c>
      <c r="BH246" s="458">
        <v>190000</v>
      </c>
      <c r="BI246" s="458">
        <v>40000</v>
      </c>
      <c r="BJ246" s="458">
        <v>290000</v>
      </c>
      <c r="BK246" s="458">
        <v>0</v>
      </c>
      <c r="BL246" s="458">
        <v>130000</v>
      </c>
      <c r="BM246" s="458">
        <v>280000</v>
      </c>
      <c r="BN246" s="458">
        <v>40000</v>
      </c>
      <c r="BO246" s="458">
        <v>0</v>
      </c>
      <c r="BP246" s="458">
        <v>355000</v>
      </c>
      <c r="BQ246" s="458">
        <v>300000</v>
      </c>
      <c r="BR246" s="458">
        <v>180000</v>
      </c>
      <c r="BS246" s="458">
        <v>100000</v>
      </c>
      <c r="BT246" s="458">
        <v>221666.67</v>
      </c>
      <c r="BU246" s="458">
        <v>30000</v>
      </c>
      <c r="BV246" s="458">
        <v>280000</v>
      </c>
      <c r="BW246" s="458">
        <v>50000</v>
      </c>
      <c r="BX246" s="458">
        <v>150000</v>
      </c>
      <c r="BY246" s="458">
        <v>20000</v>
      </c>
      <c r="BZ246" s="458">
        <v>190000</v>
      </c>
      <c r="CA246" s="458">
        <v>310000</v>
      </c>
      <c r="CB246" s="458">
        <v>60000</v>
      </c>
      <c r="CC246" s="336">
        <f t="shared" si="40"/>
        <v>11326666.67</v>
      </c>
    </row>
    <row r="247" spans="1:81" s="354" customFormat="1" ht="25.5" customHeight="1">
      <c r="A247" s="353" t="s">
        <v>860</v>
      </c>
      <c r="B247" s="330" t="s">
        <v>43</v>
      </c>
      <c r="C247" s="331" t="s">
        <v>44</v>
      </c>
      <c r="D247" s="332"/>
      <c r="E247" s="356"/>
      <c r="F247" s="333" t="s">
        <v>969</v>
      </c>
      <c r="G247" s="334" t="s">
        <v>970</v>
      </c>
      <c r="H247" s="453">
        <v>1805000</v>
      </c>
      <c r="I247" s="458">
        <v>625000</v>
      </c>
      <c r="J247" s="458">
        <v>575000</v>
      </c>
      <c r="K247" s="458">
        <v>410000</v>
      </c>
      <c r="L247" s="458">
        <v>260000</v>
      </c>
      <c r="M247" s="458">
        <v>110000</v>
      </c>
      <c r="N247" s="458">
        <v>2215000</v>
      </c>
      <c r="O247" s="458">
        <v>300000</v>
      </c>
      <c r="P247" s="458">
        <v>0</v>
      </c>
      <c r="Q247" s="458">
        <v>0</v>
      </c>
      <c r="R247" s="458">
        <v>165000</v>
      </c>
      <c r="S247" s="458">
        <v>165000</v>
      </c>
      <c r="T247" s="458">
        <v>265000</v>
      </c>
      <c r="U247" s="458">
        <v>345000</v>
      </c>
      <c r="V247" s="458">
        <v>110000</v>
      </c>
      <c r="W247" s="458">
        <v>190000</v>
      </c>
      <c r="X247" s="458">
        <v>110000</v>
      </c>
      <c r="Y247" s="458">
        <v>55000</v>
      </c>
      <c r="Z247" s="458">
        <v>2010000</v>
      </c>
      <c r="AA247" s="458">
        <v>275000</v>
      </c>
      <c r="AB247" s="458">
        <v>380000</v>
      </c>
      <c r="AC247" s="458">
        <v>725000</v>
      </c>
      <c r="AD247" s="458">
        <v>275000</v>
      </c>
      <c r="AE247" s="458">
        <v>330000</v>
      </c>
      <c r="AF247" s="458">
        <v>30000</v>
      </c>
      <c r="AG247" s="458">
        <v>140000</v>
      </c>
      <c r="AH247" s="458">
        <v>180000</v>
      </c>
      <c r="AI247" s="458">
        <v>1720000</v>
      </c>
      <c r="AJ247" s="458">
        <v>425000</v>
      </c>
      <c r="AK247" s="458">
        <v>165000</v>
      </c>
      <c r="AL247" s="458">
        <v>160000</v>
      </c>
      <c r="AM247" s="458">
        <v>165000</v>
      </c>
      <c r="AN247" s="458">
        <v>250000</v>
      </c>
      <c r="AO247" s="458">
        <v>115000</v>
      </c>
      <c r="AP247" s="458">
        <v>275000</v>
      </c>
      <c r="AQ247" s="458">
        <v>420000</v>
      </c>
      <c r="AR247" s="458">
        <v>220000</v>
      </c>
      <c r="AS247" s="458">
        <v>275000</v>
      </c>
      <c r="AT247" s="458">
        <v>165000</v>
      </c>
      <c r="AU247" s="458">
        <v>440000</v>
      </c>
      <c r="AV247" s="458">
        <v>155000</v>
      </c>
      <c r="AW247" s="458">
        <v>165000</v>
      </c>
      <c r="AX247" s="458">
        <v>110000</v>
      </c>
      <c r="AY247" s="458">
        <v>215000</v>
      </c>
      <c r="AZ247" s="458">
        <v>75000</v>
      </c>
      <c r="BA247" s="458">
        <v>150000</v>
      </c>
      <c r="BB247" s="458">
        <v>1065000</v>
      </c>
      <c r="BC247" s="458">
        <v>145000</v>
      </c>
      <c r="BD247" s="458">
        <v>0</v>
      </c>
      <c r="BE247" s="458">
        <v>395000</v>
      </c>
      <c r="BF247" s="458">
        <v>0</v>
      </c>
      <c r="BG247" s="458">
        <v>0</v>
      </c>
      <c r="BH247" s="458">
        <v>330000</v>
      </c>
      <c r="BI247" s="458">
        <v>440000</v>
      </c>
      <c r="BJ247" s="458">
        <v>200000</v>
      </c>
      <c r="BK247" s="458">
        <v>155000</v>
      </c>
      <c r="BL247" s="458">
        <v>55000</v>
      </c>
      <c r="BM247" s="458">
        <v>1315000</v>
      </c>
      <c r="BN247" s="458">
        <v>160000</v>
      </c>
      <c r="BO247" s="458">
        <v>230000</v>
      </c>
      <c r="BP247" s="458">
        <v>45000</v>
      </c>
      <c r="BQ247" s="458">
        <v>55000</v>
      </c>
      <c r="BR247" s="458">
        <v>0</v>
      </c>
      <c r="BS247" s="458">
        <v>90000</v>
      </c>
      <c r="BT247" s="458">
        <v>930000</v>
      </c>
      <c r="BU247" s="458">
        <v>160000</v>
      </c>
      <c r="BV247" s="458">
        <v>205000</v>
      </c>
      <c r="BW247" s="458">
        <v>265000</v>
      </c>
      <c r="BX247" s="458">
        <v>210000</v>
      </c>
      <c r="BY247" s="458">
        <v>500000</v>
      </c>
      <c r="BZ247" s="458">
        <v>55000</v>
      </c>
      <c r="CA247" s="458">
        <v>110000</v>
      </c>
      <c r="CB247" s="458">
        <v>60000</v>
      </c>
      <c r="CC247" s="336">
        <f t="shared" si="40"/>
        <v>24890000</v>
      </c>
    </row>
    <row r="248" spans="1:81" s="354" customFormat="1" ht="25.5" customHeight="1">
      <c r="A248" s="353" t="s">
        <v>860</v>
      </c>
      <c r="B248" s="330" t="s">
        <v>43</v>
      </c>
      <c r="C248" s="331" t="s">
        <v>44</v>
      </c>
      <c r="D248" s="332"/>
      <c r="E248" s="356"/>
      <c r="F248" s="333" t="s">
        <v>971</v>
      </c>
      <c r="G248" s="334" t="s">
        <v>972</v>
      </c>
      <c r="H248" s="453">
        <v>0</v>
      </c>
      <c r="I248" s="458">
        <v>0</v>
      </c>
      <c r="J248" s="458">
        <v>0</v>
      </c>
      <c r="K248" s="458">
        <v>0</v>
      </c>
      <c r="L248" s="458">
        <v>0</v>
      </c>
      <c r="M248" s="458">
        <v>0</v>
      </c>
      <c r="N248" s="458">
        <v>0</v>
      </c>
      <c r="O248" s="458">
        <v>0</v>
      </c>
      <c r="P248" s="458">
        <v>0</v>
      </c>
      <c r="Q248" s="458">
        <v>0</v>
      </c>
      <c r="R248" s="458">
        <v>57600</v>
      </c>
      <c r="S248" s="458">
        <v>0</v>
      </c>
      <c r="T248" s="458">
        <v>383248</v>
      </c>
      <c r="U248" s="458">
        <v>2002308.25</v>
      </c>
      <c r="V248" s="458">
        <v>0</v>
      </c>
      <c r="W248" s="458">
        <v>0</v>
      </c>
      <c r="X248" s="458">
        <v>101568.78</v>
      </c>
      <c r="Y248" s="458">
        <v>0</v>
      </c>
      <c r="Z248" s="458">
        <v>0</v>
      </c>
      <c r="AA248" s="458">
        <v>0</v>
      </c>
      <c r="AB248" s="458">
        <v>0</v>
      </c>
      <c r="AC248" s="458">
        <v>0</v>
      </c>
      <c r="AD248" s="458">
        <v>0</v>
      </c>
      <c r="AE248" s="458">
        <v>0</v>
      </c>
      <c r="AF248" s="458">
        <v>0</v>
      </c>
      <c r="AG248" s="458">
        <v>0</v>
      </c>
      <c r="AH248" s="458">
        <v>0</v>
      </c>
      <c r="AI248" s="458">
        <v>0</v>
      </c>
      <c r="AJ248" s="458">
        <v>0</v>
      </c>
      <c r="AK248" s="458">
        <v>0</v>
      </c>
      <c r="AL248" s="458">
        <v>0</v>
      </c>
      <c r="AM248" s="458">
        <v>0</v>
      </c>
      <c r="AN248" s="458">
        <v>0</v>
      </c>
      <c r="AO248" s="458">
        <v>0</v>
      </c>
      <c r="AP248" s="458">
        <v>0</v>
      </c>
      <c r="AQ248" s="458">
        <v>382512</v>
      </c>
      <c r="AR248" s="458">
        <v>0</v>
      </c>
      <c r="AS248" s="458">
        <v>0</v>
      </c>
      <c r="AT248" s="458">
        <v>196575</v>
      </c>
      <c r="AU248" s="458">
        <v>0</v>
      </c>
      <c r="AV248" s="458">
        <v>0</v>
      </c>
      <c r="AW248" s="458">
        <v>0</v>
      </c>
      <c r="AX248" s="458">
        <v>0</v>
      </c>
      <c r="AY248" s="458">
        <v>0</v>
      </c>
      <c r="AZ248" s="458">
        <v>0</v>
      </c>
      <c r="BA248" s="458">
        <v>0</v>
      </c>
      <c r="BB248" s="458">
        <v>0</v>
      </c>
      <c r="BC248" s="458">
        <v>0</v>
      </c>
      <c r="BD248" s="458">
        <v>152213</v>
      </c>
      <c r="BE248" s="458">
        <v>0</v>
      </c>
      <c r="BF248" s="458">
        <v>0</v>
      </c>
      <c r="BG248" s="458">
        <v>0</v>
      </c>
      <c r="BH248" s="458">
        <v>0</v>
      </c>
      <c r="BI248" s="458">
        <v>769636</v>
      </c>
      <c r="BJ248" s="458">
        <v>232788</v>
      </c>
      <c r="BK248" s="458">
        <v>0</v>
      </c>
      <c r="BL248" s="458">
        <v>0</v>
      </c>
      <c r="BM248" s="458">
        <v>0</v>
      </c>
      <c r="BN248" s="458">
        <v>0</v>
      </c>
      <c r="BO248" s="458">
        <v>12960</v>
      </c>
      <c r="BP248" s="458">
        <v>0</v>
      </c>
      <c r="BQ248" s="458">
        <v>0</v>
      </c>
      <c r="BR248" s="458">
        <v>0</v>
      </c>
      <c r="BS248" s="458">
        <v>0</v>
      </c>
      <c r="BT248" s="458">
        <v>0</v>
      </c>
      <c r="BU248" s="458">
        <v>0</v>
      </c>
      <c r="BV248" s="458">
        <v>0</v>
      </c>
      <c r="BW248" s="458">
        <v>0</v>
      </c>
      <c r="BX248" s="458">
        <v>473010</v>
      </c>
      <c r="BY248" s="458">
        <v>0</v>
      </c>
      <c r="BZ248" s="458">
        <v>0</v>
      </c>
      <c r="CA248" s="458">
        <v>4500</v>
      </c>
      <c r="CB248" s="458">
        <v>0</v>
      </c>
      <c r="CC248" s="336">
        <f t="shared" si="40"/>
        <v>4768919.0299999993</v>
      </c>
    </row>
    <row r="249" spans="1:81" s="354" customFormat="1" ht="25.5" customHeight="1">
      <c r="A249" s="353" t="s">
        <v>860</v>
      </c>
      <c r="B249" s="330" t="s">
        <v>43</v>
      </c>
      <c r="C249" s="331" t="s">
        <v>44</v>
      </c>
      <c r="D249" s="332"/>
      <c r="E249" s="356"/>
      <c r="F249" s="333" t="s">
        <v>973</v>
      </c>
      <c r="G249" s="334" t="s">
        <v>974</v>
      </c>
      <c r="H249" s="453">
        <v>19350955</v>
      </c>
      <c r="I249" s="458">
        <v>2144375</v>
      </c>
      <c r="J249" s="458">
        <v>1244510</v>
      </c>
      <c r="K249" s="458">
        <v>4701537.5</v>
      </c>
      <c r="L249" s="458">
        <v>455850</v>
      </c>
      <c r="M249" s="458">
        <v>1922750</v>
      </c>
      <c r="N249" s="458">
        <v>10520375</v>
      </c>
      <c r="O249" s="458">
        <v>4087158</v>
      </c>
      <c r="P249" s="458">
        <v>0</v>
      </c>
      <c r="Q249" s="458">
        <v>114300</v>
      </c>
      <c r="R249" s="458">
        <v>70311</v>
      </c>
      <c r="S249" s="458">
        <v>0</v>
      </c>
      <c r="T249" s="458">
        <v>77856</v>
      </c>
      <c r="U249" s="458">
        <v>225900</v>
      </c>
      <c r="V249" s="458">
        <v>15437</v>
      </c>
      <c r="W249" s="458">
        <v>4114187.5</v>
      </c>
      <c r="X249" s="458">
        <v>550375</v>
      </c>
      <c r="Y249" s="458">
        <v>0</v>
      </c>
      <c r="Z249" s="458">
        <v>209700</v>
      </c>
      <c r="AA249" s="458">
        <v>156150</v>
      </c>
      <c r="AB249" s="458">
        <v>15900</v>
      </c>
      <c r="AC249" s="458">
        <v>99900</v>
      </c>
      <c r="AD249" s="458">
        <v>234890</v>
      </c>
      <c r="AE249" s="458">
        <v>939710</v>
      </c>
      <c r="AF249" s="458">
        <v>67800</v>
      </c>
      <c r="AG249" s="458">
        <v>295740</v>
      </c>
      <c r="AH249" s="458">
        <v>1889800</v>
      </c>
      <c r="AI249" s="458">
        <v>15610911.5</v>
      </c>
      <c r="AJ249" s="458">
        <v>1084299.5</v>
      </c>
      <c r="AK249" s="458">
        <v>608860</v>
      </c>
      <c r="AL249" s="458">
        <v>659343</v>
      </c>
      <c r="AM249" s="458">
        <v>845177.5</v>
      </c>
      <c r="AN249" s="458">
        <v>640873.80000000005</v>
      </c>
      <c r="AO249" s="458">
        <v>680395</v>
      </c>
      <c r="AP249" s="458">
        <v>630175</v>
      </c>
      <c r="AQ249" s="458">
        <v>342960</v>
      </c>
      <c r="AR249" s="458">
        <v>234750</v>
      </c>
      <c r="AS249" s="458">
        <v>533875</v>
      </c>
      <c r="AT249" s="458">
        <v>463563</v>
      </c>
      <c r="AU249" s="458">
        <v>4507688.75</v>
      </c>
      <c r="AV249" s="458">
        <v>438437.5</v>
      </c>
      <c r="AW249" s="458">
        <v>782875</v>
      </c>
      <c r="AX249" s="458">
        <v>573975</v>
      </c>
      <c r="AY249" s="458">
        <v>536437.5</v>
      </c>
      <c r="AZ249" s="458">
        <v>275587.5</v>
      </c>
      <c r="BA249" s="458">
        <v>865625</v>
      </c>
      <c r="BB249" s="458">
        <v>145300</v>
      </c>
      <c r="BC249" s="458">
        <v>627250</v>
      </c>
      <c r="BD249" s="458">
        <v>1523000</v>
      </c>
      <c r="BE249" s="458">
        <v>83400</v>
      </c>
      <c r="BF249" s="458">
        <v>0</v>
      </c>
      <c r="BG249" s="458">
        <v>4989464.9800000004</v>
      </c>
      <c r="BH249" s="458">
        <v>4440997</v>
      </c>
      <c r="BI249" s="458">
        <v>0</v>
      </c>
      <c r="BJ249" s="458">
        <v>1246480</v>
      </c>
      <c r="BK249" s="458">
        <v>361500</v>
      </c>
      <c r="BL249" s="458">
        <v>94785</v>
      </c>
      <c r="BM249" s="458">
        <v>2644000</v>
      </c>
      <c r="BN249" s="458">
        <v>2750440</v>
      </c>
      <c r="BO249" s="458">
        <v>1112875</v>
      </c>
      <c r="BP249" s="458">
        <v>624375</v>
      </c>
      <c r="BQ249" s="458">
        <v>691273.75</v>
      </c>
      <c r="BR249" s="458">
        <v>4631587.5</v>
      </c>
      <c r="BS249" s="458">
        <v>552115.5</v>
      </c>
      <c r="BT249" s="458">
        <v>0</v>
      </c>
      <c r="BU249" s="458">
        <v>0</v>
      </c>
      <c r="BV249" s="458">
        <v>0</v>
      </c>
      <c r="BW249" s="458">
        <v>0</v>
      </c>
      <c r="BX249" s="458">
        <v>1539030</v>
      </c>
      <c r="BY249" s="458">
        <v>3519775</v>
      </c>
      <c r="BZ249" s="458">
        <v>0</v>
      </c>
      <c r="CA249" s="458">
        <v>24050</v>
      </c>
      <c r="CB249" s="458">
        <v>126700</v>
      </c>
      <c r="CC249" s="336">
        <f t="shared" si="40"/>
        <v>115549675.28</v>
      </c>
    </row>
    <row r="250" spans="1:81" s="354" customFormat="1" ht="25.5" customHeight="1">
      <c r="A250" s="353" t="s">
        <v>860</v>
      </c>
      <c r="B250" s="330" t="s">
        <v>43</v>
      </c>
      <c r="C250" s="331" t="s">
        <v>44</v>
      </c>
      <c r="D250" s="332"/>
      <c r="E250" s="356"/>
      <c r="F250" s="333" t="s">
        <v>975</v>
      </c>
      <c r="G250" s="334" t="s">
        <v>976</v>
      </c>
      <c r="H250" s="453">
        <v>0</v>
      </c>
      <c r="I250" s="458">
        <v>122400</v>
      </c>
      <c r="J250" s="458">
        <v>117300</v>
      </c>
      <c r="K250" s="458">
        <v>0</v>
      </c>
      <c r="L250" s="458">
        <v>28925</v>
      </c>
      <c r="M250" s="458">
        <v>0</v>
      </c>
      <c r="N250" s="458">
        <v>0</v>
      </c>
      <c r="O250" s="458">
        <v>26850</v>
      </c>
      <c r="P250" s="458">
        <v>0</v>
      </c>
      <c r="Q250" s="458">
        <v>577400</v>
      </c>
      <c r="R250" s="458">
        <v>0</v>
      </c>
      <c r="S250" s="458">
        <v>41250</v>
      </c>
      <c r="T250" s="458">
        <v>65850</v>
      </c>
      <c r="U250" s="458">
        <v>414150</v>
      </c>
      <c r="V250" s="458">
        <v>0</v>
      </c>
      <c r="W250" s="458">
        <v>0</v>
      </c>
      <c r="X250" s="458">
        <v>0</v>
      </c>
      <c r="Y250" s="458">
        <v>24200</v>
      </c>
      <c r="Z250" s="458">
        <v>0</v>
      </c>
      <c r="AA250" s="458">
        <v>0</v>
      </c>
      <c r="AB250" s="458">
        <v>0</v>
      </c>
      <c r="AC250" s="458">
        <v>0</v>
      </c>
      <c r="AD250" s="458">
        <v>0</v>
      </c>
      <c r="AE250" s="458">
        <v>0</v>
      </c>
      <c r="AF250" s="458">
        <v>0</v>
      </c>
      <c r="AG250" s="458">
        <v>3150</v>
      </c>
      <c r="AH250" s="458">
        <v>22200</v>
      </c>
      <c r="AI250" s="458">
        <v>374770</v>
      </c>
      <c r="AJ250" s="458">
        <v>4500</v>
      </c>
      <c r="AK250" s="458">
        <v>3000</v>
      </c>
      <c r="AL250" s="458">
        <v>750</v>
      </c>
      <c r="AM250" s="458">
        <v>16800</v>
      </c>
      <c r="AN250" s="458">
        <v>0</v>
      </c>
      <c r="AO250" s="458">
        <v>0</v>
      </c>
      <c r="AP250" s="458">
        <v>750</v>
      </c>
      <c r="AQ250" s="458">
        <v>72450</v>
      </c>
      <c r="AR250" s="458">
        <v>0</v>
      </c>
      <c r="AS250" s="458">
        <v>0</v>
      </c>
      <c r="AT250" s="458">
        <v>0</v>
      </c>
      <c r="AU250" s="458">
        <v>3200</v>
      </c>
      <c r="AV250" s="458">
        <v>35250</v>
      </c>
      <c r="AW250" s="458">
        <v>25950</v>
      </c>
      <c r="AX250" s="458">
        <v>0</v>
      </c>
      <c r="AY250" s="458">
        <v>0</v>
      </c>
      <c r="AZ250" s="458">
        <v>0</v>
      </c>
      <c r="BA250" s="458">
        <v>5250</v>
      </c>
      <c r="BB250" s="458">
        <v>982850</v>
      </c>
      <c r="BC250" s="458">
        <v>0</v>
      </c>
      <c r="BD250" s="458">
        <v>2250</v>
      </c>
      <c r="BE250" s="458">
        <v>0</v>
      </c>
      <c r="BF250" s="458">
        <v>0</v>
      </c>
      <c r="BG250" s="458">
        <v>0</v>
      </c>
      <c r="BH250" s="458">
        <v>0</v>
      </c>
      <c r="BI250" s="458">
        <v>0</v>
      </c>
      <c r="BJ250" s="458">
        <v>0</v>
      </c>
      <c r="BK250" s="458">
        <v>1500</v>
      </c>
      <c r="BL250" s="458">
        <v>0</v>
      </c>
      <c r="BM250" s="458">
        <v>618850</v>
      </c>
      <c r="BN250" s="458">
        <v>291600</v>
      </c>
      <c r="BO250" s="458">
        <v>0</v>
      </c>
      <c r="BP250" s="458">
        <v>0</v>
      </c>
      <c r="BQ250" s="458">
        <v>0</v>
      </c>
      <c r="BR250" s="458">
        <v>81750</v>
      </c>
      <c r="BS250" s="458">
        <v>0</v>
      </c>
      <c r="BT250" s="458">
        <v>93011.64</v>
      </c>
      <c r="BU250" s="458">
        <v>24750</v>
      </c>
      <c r="BV250" s="458">
        <v>13500</v>
      </c>
      <c r="BW250" s="458">
        <v>26850</v>
      </c>
      <c r="BX250" s="458">
        <v>0</v>
      </c>
      <c r="BY250" s="458">
        <v>0</v>
      </c>
      <c r="BZ250" s="458">
        <v>2250</v>
      </c>
      <c r="CA250" s="458">
        <v>11900</v>
      </c>
      <c r="CB250" s="458">
        <v>12450</v>
      </c>
      <c r="CC250" s="336">
        <f t="shared" si="40"/>
        <v>4149856.64</v>
      </c>
    </row>
    <row r="251" spans="1:81" s="348" customFormat="1" ht="25.5" customHeight="1">
      <c r="A251" s="346"/>
      <c r="B251" s="532" t="s">
        <v>977</v>
      </c>
      <c r="C251" s="533"/>
      <c r="D251" s="533"/>
      <c r="E251" s="533"/>
      <c r="F251" s="533"/>
      <c r="G251" s="534"/>
      <c r="H251" s="347">
        <f>SUM(H225:H250)</f>
        <v>246582644.25</v>
      </c>
      <c r="I251" s="347">
        <f t="shared" ref="I251:BT251" si="45">SUM(I225:I250)</f>
        <v>72125854.230000004</v>
      </c>
      <c r="J251" s="347">
        <f t="shared" si="45"/>
        <v>100769714.14</v>
      </c>
      <c r="K251" s="347">
        <f t="shared" si="45"/>
        <v>37469271.730000004</v>
      </c>
      <c r="L251" s="347">
        <f t="shared" si="45"/>
        <v>27697372.550000001</v>
      </c>
      <c r="M251" s="347">
        <f t="shared" si="45"/>
        <v>15943365.75</v>
      </c>
      <c r="N251" s="347">
        <f t="shared" si="45"/>
        <v>400674198</v>
      </c>
      <c r="O251" s="347">
        <f t="shared" si="45"/>
        <v>61253021.480000004</v>
      </c>
      <c r="P251" s="347">
        <f t="shared" si="45"/>
        <v>15842862.779999999</v>
      </c>
      <c r="Q251" s="347">
        <f t="shared" si="45"/>
        <v>155511321.74000001</v>
      </c>
      <c r="R251" s="347">
        <f t="shared" si="45"/>
        <v>15359209.67</v>
      </c>
      <c r="S251" s="347">
        <f t="shared" si="45"/>
        <v>39107655.760000005</v>
      </c>
      <c r="T251" s="347">
        <f t="shared" si="45"/>
        <v>75769020.25</v>
      </c>
      <c r="U251" s="347">
        <f t="shared" si="45"/>
        <v>69124947.340000004</v>
      </c>
      <c r="V251" s="347">
        <f t="shared" si="45"/>
        <v>9997203.75</v>
      </c>
      <c r="W251" s="347">
        <f t="shared" si="45"/>
        <v>28436694.629999999</v>
      </c>
      <c r="X251" s="347">
        <f t="shared" si="45"/>
        <v>21674145.580000002</v>
      </c>
      <c r="Y251" s="347">
        <f t="shared" si="45"/>
        <v>18322764.609999999</v>
      </c>
      <c r="Z251" s="347">
        <f t="shared" si="45"/>
        <v>194982662.27000001</v>
      </c>
      <c r="AA251" s="347">
        <f t="shared" si="45"/>
        <v>57415563.5</v>
      </c>
      <c r="AB251" s="347">
        <f t="shared" si="45"/>
        <v>16776731.109999999</v>
      </c>
      <c r="AC251" s="347">
        <f t="shared" si="45"/>
        <v>61719352.059999995</v>
      </c>
      <c r="AD251" s="347">
        <f t="shared" si="45"/>
        <v>17096338.5</v>
      </c>
      <c r="AE251" s="347">
        <f t="shared" si="45"/>
        <v>19213063</v>
      </c>
      <c r="AF251" s="347">
        <f t="shared" si="45"/>
        <v>24824021.5</v>
      </c>
      <c r="AG251" s="347">
        <f t="shared" si="45"/>
        <v>11516330.370000001</v>
      </c>
      <c r="AH251" s="347">
        <f t="shared" si="45"/>
        <v>17480145.620000001</v>
      </c>
      <c r="AI251" s="347">
        <f t="shared" si="45"/>
        <v>298391868.76999998</v>
      </c>
      <c r="AJ251" s="347">
        <f t="shared" si="45"/>
        <v>22713621.260000002</v>
      </c>
      <c r="AK251" s="347">
        <f t="shared" si="45"/>
        <v>8937723.25</v>
      </c>
      <c r="AL251" s="347">
        <f t="shared" si="45"/>
        <v>11742014.15</v>
      </c>
      <c r="AM251" s="347">
        <f t="shared" si="45"/>
        <v>10880227.5</v>
      </c>
      <c r="AN251" s="347">
        <f t="shared" si="45"/>
        <v>20615967.800000001</v>
      </c>
      <c r="AO251" s="347">
        <f t="shared" si="45"/>
        <v>14319927.25</v>
      </c>
      <c r="AP251" s="347">
        <f t="shared" si="45"/>
        <v>14312656.75</v>
      </c>
      <c r="AQ251" s="347">
        <f t="shared" si="45"/>
        <v>30810932.5</v>
      </c>
      <c r="AR251" s="347">
        <f t="shared" si="45"/>
        <v>17080014.5</v>
      </c>
      <c r="AS251" s="347">
        <f t="shared" si="45"/>
        <v>16741939</v>
      </c>
      <c r="AT251" s="347">
        <f t="shared" si="45"/>
        <v>12141304.75</v>
      </c>
      <c r="AU251" s="347">
        <f t="shared" si="45"/>
        <v>83802258.75</v>
      </c>
      <c r="AV251" s="347">
        <f t="shared" si="45"/>
        <v>15091819.5</v>
      </c>
      <c r="AW251" s="347">
        <f t="shared" si="45"/>
        <v>13018627.300000001</v>
      </c>
      <c r="AX251" s="347">
        <f t="shared" si="45"/>
        <v>13931022</v>
      </c>
      <c r="AY251" s="347">
        <f t="shared" si="45"/>
        <v>10047102.449999999</v>
      </c>
      <c r="AZ251" s="347">
        <f t="shared" si="45"/>
        <v>9782358</v>
      </c>
      <c r="BA251" s="347">
        <f t="shared" si="45"/>
        <v>12487221.66</v>
      </c>
      <c r="BB251" s="347">
        <f t="shared" si="45"/>
        <v>226230211.18000001</v>
      </c>
      <c r="BC251" s="347">
        <f t="shared" si="45"/>
        <v>22628946</v>
      </c>
      <c r="BD251" s="347">
        <f t="shared" si="45"/>
        <v>28779979.75</v>
      </c>
      <c r="BE251" s="347">
        <f t="shared" si="45"/>
        <v>31450660</v>
      </c>
      <c r="BF251" s="347">
        <f t="shared" si="45"/>
        <v>26502362</v>
      </c>
      <c r="BG251" s="347">
        <f t="shared" si="45"/>
        <v>21179172.98</v>
      </c>
      <c r="BH251" s="347">
        <f t="shared" si="45"/>
        <v>54249423.260000005</v>
      </c>
      <c r="BI251" s="347">
        <f t="shared" si="45"/>
        <v>38503618</v>
      </c>
      <c r="BJ251" s="347">
        <f t="shared" si="45"/>
        <v>19471531</v>
      </c>
      <c r="BK251" s="347">
        <f t="shared" si="45"/>
        <v>11211445.5</v>
      </c>
      <c r="BL251" s="347">
        <f t="shared" si="45"/>
        <v>6728397.5</v>
      </c>
      <c r="BM251" s="347">
        <f t="shared" si="45"/>
        <v>170923349.32999998</v>
      </c>
      <c r="BN251" s="347">
        <f t="shared" si="45"/>
        <v>89614264.899999991</v>
      </c>
      <c r="BO251" s="347">
        <f t="shared" si="45"/>
        <v>17073229.059999999</v>
      </c>
      <c r="BP251" s="347">
        <f t="shared" si="45"/>
        <v>10649750</v>
      </c>
      <c r="BQ251" s="347">
        <f t="shared" si="45"/>
        <v>13619770.5</v>
      </c>
      <c r="BR251" s="347">
        <f t="shared" si="45"/>
        <v>28603487.5</v>
      </c>
      <c r="BS251" s="347">
        <f t="shared" si="45"/>
        <v>11570849.75</v>
      </c>
      <c r="BT251" s="347">
        <f t="shared" si="45"/>
        <v>140595664.68000001</v>
      </c>
      <c r="BU251" s="347">
        <f t="shared" ref="BU251:CB251" si="46">SUM(BU225:BU250)</f>
        <v>12079463</v>
      </c>
      <c r="BV251" s="347">
        <f t="shared" si="46"/>
        <v>16025831</v>
      </c>
      <c r="BW251" s="347">
        <f t="shared" si="46"/>
        <v>22315521</v>
      </c>
      <c r="BX251" s="347">
        <f t="shared" si="46"/>
        <v>24165620.380000003</v>
      </c>
      <c r="BY251" s="347">
        <f t="shared" si="46"/>
        <v>63933378</v>
      </c>
      <c r="BZ251" s="347">
        <f t="shared" si="46"/>
        <v>17370290</v>
      </c>
      <c r="CA251" s="347">
        <f t="shared" si="46"/>
        <v>13145685</v>
      </c>
      <c r="CB251" s="347">
        <f t="shared" si="46"/>
        <v>8430971.5</v>
      </c>
      <c r="CC251" s="347">
        <f>SUM(CC225:CC250)</f>
        <v>3616586956.0800009</v>
      </c>
    </row>
    <row r="252" spans="1:81" s="354" customFormat="1" ht="25.5" customHeight="1">
      <c r="A252" s="353" t="s">
        <v>860</v>
      </c>
      <c r="B252" s="330" t="s">
        <v>45</v>
      </c>
      <c r="C252" s="331" t="s">
        <v>978</v>
      </c>
      <c r="D252" s="332">
        <v>52060</v>
      </c>
      <c r="E252" s="356" t="s">
        <v>979</v>
      </c>
      <c r="F252" s="333" t="s">
        <v>980</v>
      </c>
      <c r="G252" s="334" t="s">
        <v>981</v>
      </c>
      <c r="H252" s="453">
        <v>31110</v>
      </c>
      <c r="I252" s="453">
        <v>0</v>
      </c>
      <c r="J252" s="453">
        <v>0</v>
      </c>
      <c r="K252" s="453">
        <v>0</v>
      </c>
      <c r="L252" s="453">
        <v>0</v>
      </c>
      <c r="M252" s="453">
        <v>0</v>
      </c>
      <c r="N252" s="453">
        <v>0</v>
      </c>
      <c r="O252" s="453">
        <v>0</v>
      </c>
      <c r="P252" s="453">
        <v>0</v>
      </c>
      <c r="Q252" s="453">
        <v>221040</v>
      </c>
      <c r="R252" s="453">
        <v>0</v>
      </c>
      <c r="S252" s="453">
        <v>0</v>
      </c>
      <c r="T252" s="453">
        <v>0</v>
      </c>
      <c r="U252" s="453">
        <v>0</v>
      </c>
      <c r="V252" s="453">
        <v>0</v>
      </c>
      <c r="W252" s="453">
        <v>0</v>
      </c>
      <c r="X252" s="453">
        <v>0</v>
      </c>
      <c r="Y252" s="453">
        <v>0</v>
      </c>
      <c r="Z252" s="453">
        <v>189270</v>
      </c>
      <c r="AA252" s="453">
        <v>0</v>
      </c>
      <c r="AB252" s="453">
        <v>0</v>
      </c>
      <c r="AC252" s="453">
        <v>0</v>
      </c>
      <c r="AD252" s="453">
        <v>0</v>
      </c>
      <c r="AE252" s="453">
        <v>0</v>
      </c>
      <c r="AF252" s="453">
        <v>0</v>
      </c>
      <c r="AG252" s="453">
        <v>0</v>
      </c>
      <c r="AH252" s="453">
        <v>0</v>
      </c>
      <c r="AI252" s="453">
        <v>174660</v>
      </c>
      <c r="AJ252" s="453">
        <v>0</v>
      </c>
      <c r="AK252" s="453">
        <v>0</v>
      </c>
      <c r="AL252" s="453">
        <v>0</v>
      </c>
      <c r="AM252" s="453">
        <v>0</v>
      </c>
      <c r="AN252" s="453">
        <v>0</v>
      </c>
      <c r="AO252" s="453">
        <v>0</v>
      </c>
      <c r="AP252" s="453">
        <v>0</v>
      </c>
      <c r="AQ252" s="453">
        <v>0</v>
      </c>
      <c r="AR252" s="453">
        <v>0</v>
      </c>
      <c r="AS252" s="453">
        <v>0</v>
      </c>
      <c r="AT252" s="453">
        <v>0</v>
      </c>
      <c r="AU252" s="453">
        <v>0</v>
      </c>
      <c r="AV252" s="453">
        <v>0</v>
      </c>
      <c r="AW252" s="453">
        <v>0</v>
      </c>
      <c r="AX252" s="453">
        <v>0</v>
      </c>
      <c r="AY252" s="453">
        <v>0</v>
      </c>
      <c r="AZ252" s="453">
        <v>0</v>
      </c>
      <c r="BA252" s="453">
        <v>0</v>
      </c>
      <c r="BB252" s="453">
        <v>0</v>
      </c>
      <c r="BC252" s="453">
        <v>0</v>
      </c>
      <c r="BD252" s="453">
        <v>0</v>
      </c>
      <c r="BE252" s="453">
        <v>0</v>
      </c>
      <c r="BF252" s="453">
        <v>0</v>
      </c>
      <c r="BG252" s="453">
        <v>0</v>
      </c>
      <c r="BH252" s="453">
        <v>0</v>
      </c>
      <c r="BI252" s="453">
        <v>0</v>
      </c>
      <c r="BJ252" s="453">
        <v>0</v>
      </c>
      <c r="BK252" s="453">
        <v>0</v>
      </c>
      <c r="BL252" s="453">
        <v>0</v>
      </c>
      <c r="BM252" s="453">
        <v>0</v>
      </c>
      <c r="BN252" s="453">
        <v>0</v>
      </c>
      <c r="BO252" s="453">
        <v>0</v>
      </c>
      <c r="BP252" s="453">
        <v>0</v>
      </c>
      <c r="BQ252" s="453">
        <v>0</v>
      </c>
      <c r="BR252" s="453">
        <v>0</v>
      </c>
      <c r="BS252" s="453">
        <v>0</v>
      </c>
      <c r="BT252" s="453">
        <v>0</v>
      </c>
      <c r="BU252" s="453">
        <v>0</v>
      </c>
      <c r="BV252" s="453">
        <v>0</v>
      </c>
      <c r="BW252" s="453">
        <v>0</v>
      </c>
      <c r="BX252" s="453">
        <v>0</v>
      </c>
      <c r="BY252" s="453">
        <v>0</v>
      </c>
      <c r="BZ252" s="453">
        <v>0</v>
      </c>
      <c r="CA252" s="453">
        <v>0</v>
      </c>
      <c r="CB252" s="453">
        <v>0</v>
      </c>
      <c r="CC252" s="336">
        <f t="shared" si="40"/>
        <v>616080</v>
      </c>
    </row>
    <row r="253" spans="1:81" s="354" customFormat="1" ht="25.5" customHeight="1">
      <c r="A253" s="353" t="s">
        <v>860</v>
      </c>
      <c r="B253" s="330" t="s">
        <v>45</v>
      </c>
      <c r="C253" s="331" t="s">
        <v>978</v>
      </c>
      <c r="D253" s="332"/>
      <c r="E253" s="356"/>
      <c r="F253" s="360" t="s">
        <v>982</v>
      </c>
      <c r="G253" s="361" t="s">
        <v>983</v>
      </c>
      <c r="H253" s="453">
        <v>0</v>
      </c>
      <c r="I253" s="453">
        <v>0</v>
      </c>
      <c r="J253" s="453">
        <v>0</v>
      </c>
      <c r="K253" s="453">
        <v>0</v>
      </c>
      <c r="L253" s="453">
        <v>0</v>
      </c>
      <c r="M253" s="453">
        <v>0</v>
      </c>
      <c r="N253" s="453">
        <v>145050</v>
      </c>
      <c r="O253" s="453">
        <v>0</v>
      </c>
      <c r="P253" s="453">
        <v>0</v>
      </c>
      <c r="Q253" s="453">
        <v>0</v>
      </c>
      <c r="R253" s="453">
        <v>0</v>
      </c>
      <c r="S253" s="453">
        <v>0</v>
      </c>
      <c r="T253" s="453">
        <v>0</v>
      </c>
      <c r="U253" s="453">
        <v>0</v>
      </c>
      <c r="V253" s="453">
        <v>0</v>
      </c>
      <c r="W253" s="453">
        <v>31050</v>
      </c>
      <c r="X253" s="453">
        <v>0</v>
      </c>
      <c r="Y253" s="453">
        <v>0</v>
      </c>
      <c r="Z253" s="453">
        <v>0</v>
      </c>
      <c r="AA253" s="453">
        <v>0</v>
      </c>
      <c r="AB253" s="453">
        <v>0</v>
      </c>
      <c r="AC253" s="453">
        <v>0</v>
      </c>
      <c r="AD253" s="453">
        <v>0</v>
      </c>
      <c r="AE253" s="453">
        <v>0</v>
      </c>
      <c r="AF253" s="453">
        <v>0</v>
      </c>
      <c r="AG253" s="453">
        <v>0</v>
      </c>
      <c r="AH253" s="453">
        <v>0</v>
      </c>
      <c r="AI253" s="453">
        <v>88890</v>
      </c>
      <c r="AJ253" s="453">
        <v>0</v>
      </c>
      <c r="AK253" s="453">
        <v>0</v>
      </c>
      <c r="AL253" s="453">
        <v>0</v>
      </c>
      <c r="AM253" s="453">
        <v>0</v>
      </c>
      <c r="AN253" s="453">
        <v>0</v>
      </c>
      <c r="AO253" s="453">
        <v>0</v>
      </c>
      <c r="AP253" s="453">
        <v>0</v>
      </c>
      <c r="AQ253" s="453">
        <v>0</v>
      </c>
      <c r="AR253" s="453">
        <v>0</v>
      </c>
      <c r="AS253" s="453">
        <v>0</v>
      </c>
      <c r="AT253" s="453">
        <v>0</v>
      </c>
      <c r="AU253" s="453">
        <v>0</v>
      </c>
      <c r="AV253" s="453">
        <v>0</v>
      </c>
      <c r="AW253" s="453">
        <v>0</v>
      </c>
      <c r="AX253" s="453">
        <v>0</v>
      </c>
      <c r="AY253" s="453">
        <v>0</v>
      </c>
      <c r="AZ253" s="453">
        <v>0</v>
      </c>
      <c r="BA253" s="453">
        <v>0</v>
      </c>
      <c r="BB253" s="453">
        <v>77910</v>
      </c>
      <c r="BC253" s="453">
        <v>0</v>
      </c>
      <c r="BD253" s="453">
        <v>0</v>
      </c>
      <c r="BE253" s="453">
        <v>0</v>
      </c>
      <c r="BF253" s="453">
        <v>0</v>
      </c>
      <c r="BG253" s="453">
        <v>0</v>
      </c>
      <c r="BH253" s="453">
        <v>0</v>
      </c>
      <c r="BI253" s="453">
        <v>0</v>
      </c>
      <c r="BJ253" s="453">
        <v>0</v>
      </c>
      <c r="BK253" s="453">
        <v>0</v>
      </c>
      <c r="BL253" s="453">
        <v>0</v>
      </c>
      <c r="BM253" s="453">
        <v>0</v>
      </c>
      <c r="BN253" s="453">
        <v>0</v>
      </c>
      <c r="BO253" s="453">
        <v>0</v>
      </c>
      <c r="BP253" s="453">
        <v>0</v>
      </c>
      <c r="BQ253" s="453">
        <v>0</v>
      </c>
      <c r="BR253" s="453">
        <v>0</v>
      </c>
      <c r="BS253" s="453">
        <v>0</v>
      </c>
      <c r="BT253" s="453">
        <v>45210</v>
      </c>
      <c r="BU253" s="453">
        <v>0</v>
      </c>
      <c r="BV253" s="453">
        <v>0</v>
      </c>
      <c r="BW253" s="453">
        <v>0</v>
      </c>
      <c r="BX253" s="453">
        <v>0</v>
      </c>
      <c r="BY253" s="453">
        <v>0</v>
      </c>
      <c r="BZ253" s="453">
        <v>0</v>
      </c>
      <c r="CA253" s="453">
        <v>0</v>
      </c>
      <c r="CB253" s="453">
        <v>0</v>
      </c>
      <c r="CC253" s="336">
        <f t="shared" si="40"/>
        <v>388110</v>
      </c>
    </row>
    <row r="254" spans="1:81" s="354" customFormat="1" ht="25.5" customHeight="1">
      <c r="A254" s="353" t="s">
        <v>860</v>
      </c>
      <c r="B254" s="330" t="s">
        <v>45</v>
      </c>
      <c r="C254" s="331" t="s">
        <v>978</v>
      </c>
      <c r="D254" s="332">
        <v>52060</v>
      </c>
      <c r="E254" s="356" t="s">
        <v>979</v>
      </c>
      <c r="F254" s="333" t="s">
        <v>984</v>
      </c>
      <c r="G254" s="334" t="s">
        <v>985</v>
      </c>
      <c r="H254" s="335">
        <v>0</v>
      </c>
      <c r="I254" s="335">
        <v>0</v>
      </c>
      <c r="J254" s="335">
        <v>0</v>
      </c>
      <c r="K254" s="335">
        <v>0</v>
      </c>
      <c r="L254" s="335">
        <v>0</v>
      </c>
      <c r="M254" s="335">
        <v>0</v>
      </c>
      <c r="N254" s="335">
        <v>0</v>
      </c>
      <c r="O254" s="335">
        <v>0</v>
      </c>
      <c r="P254" s="335">
        <v>0</v>
      </c>
      <c r="Q254" s="335">
        <v>0</v>
      </c>
      <c r="R254" s="335">
        <v>0</v>
      </c>
      <c r="S254" s="335">
        <v>0</v>
      </c>
      <c r="T254" s="335">
        <v>0</v>
      </c>
      <c r="U254" s="335">
        <v>0</v>
      </c>
      <c r="V254" s="335">
        <v>0</v>
      </c>
      <c r="W254" s="335">
        <v>0</v>
      </c>
      <c r="X254" s="335">
        <v>0</v>
      </c>
      <c r="Y254" s="335">
        <v>0</v>
      </c>
      <c r="Z254" s="335">
        <v>0</v>
      </c>
      <c r="AA254" s="335">
        <v>0</v>
      </c>
      <c r="AB254" s="335">
        <v>0</v>
      </c>
      <c r="AC254" s="335">
        <v>0</v>
      </c>
      <c r="AD254" s="335">
        <v>0</v>
      </c>
      <c r="AE254" s="335">
        <v>0</v>
      </c>
      <c r="AF254" s="335">
        <v>0</v>
      </c>
      <c r="AG254" s="335">
        <v>0</v>
      </c>
      <c r="AH254" s="335">
        <v>0</v>
      </c>
      <c r="AI254" s="335">
        <v>0</v>
      </c>
      <c r="AJ254" s="335">
        <v>0</v>
      </c>
      <c r="AK254" s="335">
        <v>0</v>
      </c>
      <c r="AL254" s="335">
        <v>0</v>
      </c>
      <c r="AM254" s="335">
        <v>0</v>
      </c>
      <c r="AN254" s="335">
        <v>0</v>
      </c>
      <c r="AO254" s="335">
        <v>0</v>
      </c>
      <c r="AP254" s="335">
        <v>0</v>
      </c>
      <c r="AQ254" s="335">
        <v>0</v>
      </c>
      <c r="AR254" s="335">
        <v>0</v>
      </c>
      <c r="AS254" s="335">
        <v>0</v>
      </c>
      <c r="AT254" s="335">
        <v>0</v>
      </c>
      <c r="AU254" s="335">
        <v>0</v>
      </c>
      <c r="AV254" s="335">
        <v>0</v>
      </c>
      <c r="AW254" s="335">
        <v>0</v>
      </c>
      <c r="AX254" s="335">
        <v>0</v>
      </c>
      <c r="AY254" s="335">
        <v>0</v>
      </c>
      <c r="AZ254" s="335">
        <v>0</v>
      </c>
      <c r="BA254" s="335">
        <v>0</v>
      </c>
      <c r="BB254" s="335">
        <v>0</v>
      </c>
      <c r="BC254" s="335">
        <v>0</v>
      </c>
      <c r="BD254" s="335">
        <v>0</v>
      </c>
      <c r="BE254" s="335">
        <v>0</v>
      </c>
      <c r="BF254" s="335">
        <v>0</v>
      </c>
      <c r="BG254" s="335">
        <v>0</v>
      </c>
      <c r="BH254" s="335">
        <v>0</v>
      </c>
      <c r="BI254" s="335">
        <v>0</v>
      </c>
      <c r="BJ254" s="335">
        <v>0</v>
      </c>
      <c r="BK254" s="335">
        <v>0</v>
      </c>
      <c r="BL254" s="335">
        <v>0</v>
      </c>
      <c r="BM254" s="335">
        <v>0</v>
      </c>
      <c r="BN254" s="335">
        <v>0</v>
      </c>
      <c r="BO254" s="335">
        <v>0</v>
      </c>
      <c r="BP254" s="335">
        <v>0</v>
      </c>
      <c r="BQ254" s="335">
        <v>0</v>
      </c>
      <c r="BR254" s="335">
        <v>0</v>
      </c>
      <c r="BS254" s="335">
        <v>0</v>
      </c>
      <c r="BT254" s="335">
        <v>0</v>
      </c>
      <c r="BU254" s="335">
        <v>0</v>
      </c>
      <c r="BV254" s="335">
        <v>0</v>
      </c>
      <c r="BW254" s="335">
        <v>0</v>
      </c>
      <c r="BX254" s="335">
        <v>0</v>
      </c>
      <c r="BY254" s="335">
        <v>0</v>
      </c>
      <c r="BZ254" s="335">
        <v>0</v>
      </c>
      <c r="CA254" s="335">
        <v>0</v>
      </c>
      <c r="CB254" s="335">
        <v>0</v>
      </c>
      <c r="CC254" s="336">
        <f t="shared" si="40"/>
        <v>0</v>
      </c>
    </row>
    <row r="255" spans="1:81" s="354" customFormat="1" ht="25.5" customHeight="1">
      <c r="A255" s="353" t="s">
        <v>860</v>
      </c>
      <c r="B255" s="330" t="s">
        <v>45</v>
      </c>
      <c r="C255" s="331" t="s">
        <v>978</v>
      </c>
      <c r="D255" s="332">
        <v>52060</v>
      </c>
      <c r="E255" s="356" t="s">
        <v>979</v>
      </c>
      <c r="F255" s="333" t="s">
        <v>986</v>
      </c>
      <c r="G255" s="334" t="s">
        <v>987</v>
      </c>
      <c r="H255" s="453">
        <v>5372973.7999999998</v>
      </c>
      <c r="I255" s="458">
        <v>1534585</v>
      </c>
      <c r="J255" s="458">
        <v>1844252.41</v>
      </c>
      <c r="K255" s="458">
        <v>946706.88</v>
      </c>
      <c r="L255" s="458">
        <v>644799.02</v>
      </c>
      <c r="M255" s="458">
        <v>306843.56</v>
      </c>
      <c r="N255" s="458">
        <v>9413687.1400000006</v>
      </c>
      <c r="O255" s="458">
        <v>0</v>
      </c>
      <c r="P255" s="458">
        <v>448287.55</v>
      </c>
      <c r="Q255" s="458">
        <v>3014205.75</v>
      </c>
      <c r="R255" s="458">
        <v>440281.38</v>
      </c>
      <c r="S255" s="458">
        <v>1435468.91</v>
      </c>
      <c r="T255" s="458">
        <v>5037317.9400000004</v>
      </c>
      <c r="U255" s="458">
        <v>1689773.47</v>
      </c>
      <c r="V255" s="458">
        <v>204651.6</v>
      </c>
      <c r="W255" s="458">
        <v>0</v>
      </c>
      <c r="X255" s="458">
        <v>877505.04</v>
      </c>
      <c r="Y255" s="458">
        <v>275936.40000000002</v>
      </c>
      <c r="Z255" s="458">
        <v>5743484.5599999996</v>
      </c>
      <c r="AA255" s="458">
        <v>1461391.24</v>
      </c>
      <c r="AB255" s="458">
        <v>837611.4</v>
      </c>
      <c r="AC255" s="458">
        <v>1902160.94</v>
      </c>
      <c r="AD255" s="458">
        <v>665687.28</v>
      </c>
      <c r="AE255" s="458">
        <v>883455.4</v>
      </c>
      <c r="AF255" s="458">
        <v>646912.37</v>
      </c>
      <c r="AG255" s="458">
        <v>361459.97</v>
      </c>
      <c r="AH255" s="458">
        <v>278737.27</v>
      </c>
      <c r="AI255" s="458">
        <v>8133588.6900000004</v>
      </c>
      <c r="AJ255" s="458">
        <v>541585.97</v>
      </c>
      <c r="AK255" s="458">
        <v>362116.29</v>
      </c>
      <c r="AL255" s="458">
        <v>381226.67</v>
      </c>
      <c r="AM255" s="458">
        <v>409172.64</v>
      </c>
      <c r="AN255" s="458">
        <v>380873.55</v>
      </c>
      <c r="AO255" s="458">
        <v>451509.44</v>
      </c>
      <c r="AP255" s="458">
        <v>390873.18</v>
      </c>
      <c r="AQ255" s="458">
        <v>674903.75</v>
      </c>
      <c r="AR255" s="458">
        <v>383590.63</v>
      </c>
      <c r="AS255" s="458">
        <v>466355.62</v>
      </c>
      <c r="AT255" s="458">
        <v>279973.11</v>
      </c>
      <c r="AU255" s="458">
        <v>2075215.56</v>
      </c>
      <c r="AV255" s="458">
        <v>2048.5500000000002</v>
      </c>
      <c r="AW255" s="458">
        <v>403621.26</v>
      </c>
      <c r="AX255" s="458">
        <v>381607.78</v>
      </c>
      <c r="AY255" s="458">
        <v>328897.67</v>
      </c>
      <c r="AZ255" s="458">
        <v>105938.29</v>
      </c>
      <c r="BA255" s="458">
        <v>251586.71</v>
      </c>
      <c r="BB255" s="458">
        <v>5431013.04</v>
      </c>
      <c r="BC255" s="458">
        <v>559497.79</v>
      </c>
      <c r="BD255" s="458">
        <v>0</v>
      </c>
      <c r="BE255" s="458">
        <v>887301.43</v>
      </c>
      <c r="BF255" s="458">
        <v>0</v>
      </c>
      <c r="BG255" s="458">
        <v>0</v>
      </c>
      <c r="BH255" s="458">
        <v>0</v>
      </c>
      <c r="BI255" s="458">
        <v>1187020.93</v>
      </c>
      <c r="BJ255" s="458">
        <v>530068.59</v>
      </c>
      <c r="BK255" s="458">
        <v>307950.59999999998</v>
      </c>
      <c r="BL255" s="458">
        <v>190434.33</v>
      </c>
      <c r="BM255" s="458">
        <v>5250718.5599999996</v>
      </c>
      <c r="BN255" s="458">
        <v>1507909.77</v>
      </c>
      <c r="BO255" s="458">
        <v>628667.55000000005</v>
      </c>
      <c r="BP255" s="458">
        <v>0</v>
      </c>
      <c r="BQ255" s="458">
        <v>576993.93999999994</v>
      </c>
      <c r="BR255" s="458">
        <v>740657.87</v>
      </c>
      <c r="BS255" s="458">
        <v>389025.74</v>
      </c>
      <c r="BT255" s="458">
        <v>3408114.25</v>
      </c>
      <c r="BU255" s="458">
        <v>351457.62</v>
      </c>
      <c r="BV255" s="458">
        <v>390543.37</v>
      </c>
      <c r="BW255" s="458">
        <v>649177.39</v>
      </c>
      <c r="BX255" s="458">
        <v>681728.21</v>
      </c>
      <c r="BY255" s="458">
        <v>1313805.24</v>
      </c>
      <c r="BZ255" s="458">
        <v>542738.27</v>
      </c>
      <c r="CA255" s="458">
        <v>213727.85</v>
      </c>
      <c r="CB255" s="458">
        <v>248287.15</v>
      </c>
      <c r="CC255" s="336">
        <f t="shared" si="40"/>
        <v>88659701.129999995</v>
      </c>
    </row>
    <row r="256" spans="1:81" s="354" customFormat="1" ht="25.5" customHeight="1">
      <c r="A256" s="353" t="s">
        <v>860</v>
      </c>
      <c r="B256" s="330" t="s">
        <v>45</v>
      </c>
      <c r="C256" s="331" t="s">
        <v>978</v>
      </c>
      <c r="D256" s="332">
        <v>52060</v>
      </c>
      <c r="E256" s="356" t="s">
        <v>979</v>
      </c>
      <c r="F256" s="333" t="s">
        <v>988</v>
      </c>
      <c r="G256" s="334" t="s">
        <v>989</v>
      </c>
      <c r="H256" s="453">
        <v>8059460.7199999997</v>
      </c>
      <c r="I256" s="458">
        <v>2301878.39</v>
      </c>
      <c r="J256" s="458">
        <v>2766378.57</v>
      </c>
      <c r="K256" s="458">
        <v>1555113.48</v>
      </c>
      <c r="L256" s="458">
        <v>963648.54</v>
      </c>
      <c r="M256" s="458">
        <v>460265.35</v>
      </c>
      <c r="N256" s="458">
        <v>14120530.73</v>
      </c>
      <c r="O256" s="458">
        <v>3003304</v>
      </c>
      <c r="P256" s="458">
        <v>782316.13</v>
      </c>
      <c r="Q256" s="458">
        <v>4521308.6399999997</v>
      </c>
      <c r="R256" s="458">
        <v>660422.09</v>
      </c>
      <c r="S256" s="458">
        <v>2153203.38</v>
      </c>
      <c r="T256" s="458">
        <v>1859277.88</v>
      </c>
      <c r="U256" s="458">
        <v>2534660.21</v>
      </c>
      <c r="V256" s="458">
        <v>306977.40000000002</v>
      </c>
      <c r="W256" s="458">
        <v>1087845.58</v>
      </c>
      <c r="X256" s="458">
        <v>1220976.49</v>
      </c>
      <c r="Y256" s="458">
        <v>425187</v>
      </c>
      <c r="Z256" s="458">
        <v>10047053.859999999</v>
      </c>
      <c r="AA256" s="458">
        <v>2192245.2599999998</v>
      </c>
      <c r="AB256" s="458">
        <v>1256602.8999999999</v>
      </c>
      <c r="AC256" s="458">
        <v>2833739.42</v>
      </c>
      <c r="AD256" s="458">
        <v>925580.19</v>
      </c>
      <c r="AE256" s="458">
        <v>1325189.3999999999</v>
      </c>
      <c r="AF256" s="458">
        <v>967259.52</v>
      </c>
      <c r="AG256" s="458">
        <v>542189.96</v>
      </c>
      <c r="AH256" s="458">
        <v>418105.9</v>
      </c>
      <c r="AI256" s="458">
        <v>12200383.07</v>
      </c>
      <c r="AJ256" s="458">
        <v>812378.98</v>
      </c>
      <c r="AK256" s="458">
        <v>543174.43999999994</v>
      </c>
      <c r="AL256" s="458">
        <v>571840.01</v>
      </c>
      <c r="AM256" s="458">
        <v>613759.06999999995</v>
      </c>
      <c r="AN256" s="458">
        <v>571311.02</v>
      </c>
      <c r="AO256" s="458">
        <v>659322.67000000004</v>
      </c>
      <c r="AP256" s="458">
        <v>586264.77</v>
      </c>
      <c r="AQ256" s="458">
        <v>1012355.64</v>
      </c>
      <c r="AR256" s="458">
        <v>572109.56999999995</v>
      </c>
      <c r="AS256" s="458">
        <v>699533.44</v>
      </c>
      <c r="AT256" s="458">
        <v>419959.67</v>
      </c>
      <c r="AU256" s="458">
        <v>3112823.35</v>
      </c>
      <c r="AV256" s="458">
        <v>561056.03</v>
      </c>
      <c r="AW256" s="458">
        <v>605431.92000000004</v>
      </c>
      <c r="AX256" s="458">
        <v>531794.17000000004</v>
      </c>
      <c r="AY256" s="458">
        <v>493346.93</v>
      </c>
      <c r="AZ256" s="458">
        <v>158907.43</v>
      </c>
      <c r="BA256" s="458">
        <v>377380.07</v>
      </c>
      <c r="BB256" s="458">
        <v>8146519.6200000001</v>
      </c>
      <c r="BC256" s="458">
        <v>763900.36</v>
      </c>
      <c r="BD256" s="458">
        <v>723263.5</v>
      </c>
      <c r="BE256" s="458">
        <v>1330952.1599999999</v>
      </c>
      <c r="BF256" s="458">
        <v>1512022.5</v>
      </c>
      <c r="BG256" s="458">
        <v>0</v>
      </c>
      <c r="BH256" s="458">
        <v>0</v>
      </c>
      <c r="BI256" s="458">
        <v>1420191.57</v>
      </c>
      <c r="BJ256" s="458">
        <v>757088.38</v>
      </c>
      <c r="BK256" s="458">
        <v>462107.1</v>
      </c>
      <c r="BL256" s="458">
        <v>285651.5</v>
      </c>
      <c r="BM256" s="458">
        <v>7876077.9000000004</v>
      </c>
      <c r="BN256" s="458">
        <v>2261864.67</v>
      </c>
      <c r="BO256" s="458">
        <v>878035.36</v>
      </c>
      <c r="BP256" s="458">
        <v>0</v>
      </c>
      <c r="BQ256" s="458">
        <v>865491.25</v>
      </c>
      <c r="BR256" s="458">
        <v>1110986.82</v>
      </c>
      <c r="BS256" s="458">
        <v>583538.62</v>
      </c>
      <c r="BT256" s="458">
        <v>5112171.3899999997</v>
      </c>
      <c r="BU256" s="458">
        <v>527186.43999999994</v>
      </c>
      <c r="BV256" s="458">
        <v>585815.06999999995</v>
      </c>
      <c r="BW256" s="458">
        <v>973766.14</v>
      </c>
      <c r="BX256" s="458">
        <v>1022592.33</v>
      </c>
      <c r="BY256" s="458">
        <v>1970707.86</v>
      </c>
      <c r="BZ256" s="458">
        <v>814107.42</v>
      </c>
      <c r="CA256" s="458">
        <v>320591.78000000003</v>
      </c>
      <c r="CB256" s="458">
        <v>372430.73</v>
      </c>
      <c r="CC256" s="336">
        <f t="shared" si="40"/>
        <v>135070913.70999995</v>
      </c>
    </row>
    <row r="257" spans="1:81" s="354" customFormat="1" ht="25.5" customHeight="1">
      <c r="A257" s="353" t="s">
        <v>860</v>
      </c>
      <c r="B257" s="330" t="s">
        <v>45</v>
      </c>
      <c r="C257" s="331" t="s">
        <v>978</v>
      </c>
      <c r="D257" s="332">
        <v>52060</v>
      </c>
      <c r="E257" s="356" t="s">
        <v>979</v>
      </c>
      <c r="F257" s="333" t="s">
        <v>990</v>
      </c>
      <c r="G257" s="334" t="s">
        <v>991</v>
      </c>
      <c r="H257" s="453">
        <v>384692.1</v>
      </c>
      <c r="I257" s="458">
        <v>107872.8</v>
      </c>
      <c r="J257" s="458">
        <v>81347.7</v>
      </c>
      <c r="K257" s="458">
        <v>57006.6</v>
      </c>
      <c r="L257" s="458">
        <v>58301.7</v>
      </c>
      <c r="M257" s="458">
        <v>0</v>
      </c>
      <c r="N257" s="458">
        <v>703917.9</v>
      </c>
      <c r="O257" s="458">
        <v>150051.9</v>
      </c>
      <c r="P257" s="458">
        <v>78071.399999999994</v>
      </c>
      <c r="Q257" s="458">
        <v>93634.5</v>
      </c>
      <c r="R257" s="458">
        <v>87730</v>
      </c>
      <c r="S257" s="458">
        <v>79877.06</v>
      </c>
      <c r="T257" s="458">
        <v>62700</v>
      </c>
      <c r="U257" s="458">
        <v>52965</v>
      </c>
      <c r="V257" s="458">
        <v>19119.099999999999</v>
      </c>
      <c r="W257" s="458">
        <v>94733.4</v>
      </c>
      <c r="X257" s="458">
        <v>67868.100000000006</v>
      </c>
      <c r="Y257" s="458">
        <v>0</v>
      </c>
      <c r="Z257" s="458">
        <v>387810</v>
      </c>
      <c r="AA257" s="458">
        <v>8082</v>
      </c>
      <c r="AB257" s="458">
        <v>89618.1</v>
      </c>
      <c r="AC257" s="458">
        <v>118047.6</v>
      </c>
      <c r="AD257" s="458">
        <v>33397.33</v>
      </c>
      <c r="AE257" s="458">
        <v>31642.799999999999</v>
      </c>
      <c r="AF257" s="458">
        <v>30409.200000000001</v>
      </c>
      <c r="AG257" s="458">
        <v>0</v>
      </c>
      <c r="AH257" s="458">
        <v>0</v>
      </c>
      <c r="AI257" s="458">
        <v>694552.2</v>
      </c>
      <c r="AJ257" s="458">
        <v>32392.799999999999</v>
      </c>
      <c r="AK257" s="458">
        <v>54377.7</v>
      </c>
      <c r="AL257" s="458">
        <v>58389.9</v>
      </c>
      <c r="AM257" s="458">
        <v>15515.4</v>
      </c>
      <c r="AN257" s="458">
        <v>85608.6</v>
      </c>
      <c r="AO257" s="458">
        <v>0</v>
      </c>
      <c r="AP257" s="458">
        <v>44453.7</v>
      </c>
      <c r="AQ257" s="458">
        <v>62811.3</v>
      </c>
      <c r="AR257" s="458">
        <v>48455.1</v>
      </c>
      <c r="AS257" s="458">
        <v>31809.599999999999</v>
      </c>
      <c r="AT257" s="458">
        <v>32088.6</v>
      </c>
      <c r="AU257" s="458">
        <v>456823.8</v>
      </c>
      <c r="AV257" s="458">
        <v>26784</v>
      </c>
      <c r="AW257" s="458">
        <v>18029.75</v>
      </c>
      <c r="AX257" s="458">
        <v>66760.2</v>
      </c>
      <c r="AY257" s="458">
        <v>11575.5</v>
      </c>
      <c r="AZ257" s="458">
        <v>0</v>
      </c>
      <c r="BA257" s="458">
        <v>18789.3</v>
      </c>
      <c r="BB257" s="458">
        <v>396687</v>
      </c>
      <c r="BC257" s="458">
        <v>32598.6</v>
      </c>
      <c r="BD257" s="458">
        <v>50535</v>
      </c>
      <c r="BE257" s="458">
        <v>254286</v>
      </c>
      <c r="BF257" s="458">
        <v>47804.7</v>
      </c>
      <c r="BG257" s="458">
        <v>128503.94</v>
      </c>
      <c r="BH257" s="458">
        <v>0</v>
      </c>
      <c r="BI257" s="458">
        <v>81223.5</v>
      </c>
      <c r="BJ257" s="458">
        <v>67855.399999999994</v>
      </c>
      <c r="BK257" s="458">
        <v>41718.9</v>
      </c>
      <c r="BL257" s="458">
        <v>0</v>
      </c>
      <c r="BM257" s="458">
        <v>460942.78</v>
      </c>
      <c r="BN257" s="458">
        <v>26565.8</v>
      </c>
      <c r="BO257" s="458">
        <v>64505.7</v>
      </c>
      <c r="BP257" s="458">
        <v>0</v>
      </c>
      <c r="BQ257" s="458">
        <v>0</v>
      </c>
      <c r="BR257" s="458">
        <v>34318.199999999997</v>
      </c>
      <c r="BS257" s="458">
        <v>41308.199999999997</v>
      </c>
      <c r="BT257" s="458">
        <v>116157.6</v>
      </c>
      <c r="BU257" s="458">
        <v>65180.43</v>
      </c>
      <c r="BV257" s="458">
        <v>48760.2</v>
      </c>
      <c r="BW257" s="458">
        <v>31336.799999999999</v>
      </c>
      <c r="BX257" s="458">
        <v>52145.7</v>
      </c>
      <c r="BY257" s="458">
        <v>32267.4</v>
      </c>
      <c r="BZ257" s="458">
        <v>43827</v>
      </c>
      <c r="CA257" s="458">
        <v>0</v>
      </c>
      <c r="CB257" s="458">
        <v>0</v>
      </c>
      <c r="CC257" s="336">
        <f t="shared" si="40"/>
        <v>6756642.5900000017</v>
      </c>
    </row>
    <row r="258" spans="1:81" s="354" customFormat="1" ht="25.5" customHeight="1">
      <c r="A258" s="353" t="s">
        <v>860</v>
      </c>
      <c r="B258" s="330" t="s">
        <v>45</v>
      </c>
      <c r="C258" s="331" t="s">
        <v>978</v>
      </c>
      <c r="D258" s="332">
        <v>52060</v>
      </c>
      <c r="E258" s="356" t="s">
        <v>979</v>
      </c>
      <c r="F258" s="333" t="s">
        <v>992</v>
      </c>
      <c r="G258" s="334" t="s">
        <v>993</v>
      </c>
      <c r="H258" s="453">
        <v>312830</v>
      </c>
      <c r="I258" s="458">
        <v>0</v>
      </c>
      <c r="J258" s="458">
        <v>75107</v>
      </c>
      <c r="K258" s="458">
        <v>47795</v>
      </c>
      <c r="L258" s="458">
        <v>0</v>
      </c>
      <c r="M258" s="458">
        <v>0</v>
      </c>
      <c r="N258" s="458">
        <v>374352</v>
      </c>
      <c r="O258" s="458">
        <v>0</v>
      </c>
      <c r="P258" s="458">
        <v>10650</v>
      </c>
      <c r="Q258" s="458">
        <v>55950</v>
      </c>
      <c r="R258" s="458">
        <v>10650</v>
      </c>
      <c r="S258" s="458">
        <v>5325</v>
      </c>
      <c r="T258" s="458">
        <v>11250</v>
      </c>
      <c r="U258" s="458">
        <v>14850</v>
      </c>
      <c r="V258" s="458">
        <v>11400</v>
      </c>
      <c r="W258" s="458">
        <v>10200</v>
      </c>
      <c r="X258" s="458">
        <v>13500</v>
      </c>
      <c r="Y258" s="458">
        <v>3450</v>
      </c>
      <c r="Z258" s="458">
        <v>222031</v>
      </c>
      <c r="AA258" s="458">
        <v>53386</v>
      </c>
      <c r="AB258" s="458">
        <v>0</v>
      </c>
      <c r="AC258" s="458">
        <v>58528</v>
      </c>
      <c r="AD258" s="458">
        <v>933</v>
      </c>
      <c r="AE258" s="458">
        <v>0</v>
      </c>
      <c r="AF258" s="458">
        <v>0</v>
      </c>
      <c r="AG258" s="458">
        <v>0</v>
      </c>
      <c r="AH258" s="458">
        <v>0</v>
      </c>
      <c r="AI258" s="458">
        <v>422368</v>
      </c>
      <c r="AJ258" s="458">
        <v>9150</v>
      </c>
      <c r="AK258" s="458">
        <v>5025</v>
      </c>
      <c r="AL258" s="458">
        <v>4575</v>
      </c>
      <c r="AM258" s="458">
        <v>5700</v>
      </c>
      <c r="AN258" s="458">
        <v>7425</v>
      </c>
      <c r="AO258" s="458">
        <v>6375</v>
      </c>
      <c r="AP258" s="458">
        <v>16238</v>
      </c>
      <c r="AQ258" s="458">
        <v>14433</v>
      </c>
      <c r="AR258" s="458">
        <v>14850</v>
      </c>
      <c r="AS258" s="458">
        <v>6300</v>
      </c>
      <c r="AT258" s="458">
        <v>5283</v>
      </c>
      <c r="AU258" s="458">
        <v>144817</v>
      </c>
      <c r="AV258" s="458">
        <v>9900</v>
      </c>
      <c r="AW258" s="458">
        <v>10522</v>
      </c>
      <c r="AX258" s="458">
        <v>10650</v>
      </c>
      <c r="AY258" s="458">
        <v>10650</v>
      </c>
      <c r="AZ258" s="458">
        <v>19592</v>
      </c>
      <c r="BA258" s="458">
        <v>13615</v>
      </c>
      <c r="BB258" s="458">
        <v>299975</v>
      </c>
      <c r="BC258" s="458">
        <v>24481</v>
      </c>
      <c r="BD258" s="458">
        <v>10500</v>
      </c>
      <c r="BE258" s="458">
        <v>21000</v>
      </c>
      <c r="BF258" s="458">
        <v>14625</v>
      </c>
      <c r="BG258" s="458">
        <v>13050</v>
      </c>
      <c r="BH258" s="458">
        <v>27594</v>
      </c>
      <c r="BI258" s="458">
        <v>19350</v>
      </c>
      <c r="BJ258" s="458">
        <v>9597</v>
      </c>
      <c r="BK258" s="458">
        <v>10014</v>
      </c>
      <c r="BL258" s="458">
        <v>5325</v>
      </c>
      <c r="BM258" s="458">
        <v>198885</v>
      </c>
      <c r="BN258" s="458">
        <v>114288.5</v>
      </c>
      <c r="BO258" s="458">
        <v>31796</v>
      </c>
      <c r="BP258" s="458">
        <v>44874</v>
      </c>
      <c r="BQ258" s="458">
        <v>11025</v>
      </c>
      <c r="BR258" s="458">
        <v>11025</v>
      </c>
      <c r="BS258" s="458">
        <v>15975</v>
      </c>
      <c r="BT258" s="458">
        <v>127680</v>
      </c>
      <c r="BU258" s="458">
        <v>0</v>
      </c>
      <c r="BV258" s="458">
        <v>13260</v>
      </c>
      <c r="BW258" s="458">
        <v>0</v>
      </c>
      <c r="BX258" s="458">
        <v>0</v>
      </c>
      <c r="BY258" s="458">
        <v>84792</v>
      </c>
      <c r="BZ258" s="458">
        <v>0</v>
      </c>
      <c r="CA258" s="458">
        <v>0</v>
      </c>
      <c r="CB258" s="458">
        <v>0</v>
      </c>
      <c r="CC258" s="336">
        <f t="shared" si="40"/>
        <v>3138766.5</v>
      </c>
    </row>
    <row r="259" spans="1:81" s="354" customFormat="1" ht="25.5" customHeight="1">
      <c r="A259" s="353" t="s">
        <v>860</v>
      </c>
      <c r="B259" s="330" t="s">
        <v>45</v>
      </c>
      <c r="C259" s="331" t="s">
        <v>978</v>
      </c>
      <c r="D259" s="332">
        <v>52060</v>
      </c>
      <c r="E259" s="356" t="s">
        <v>979</v>
      </c>
      <c r="F259" s="333" t="s">
        <v>994</v>
      </c>
      <c r="G259" s="334" t="s">
        <v>995</v>
      </c>
      <c r="H259" s="453">
        <v>3836161.54</v>
      </c>
      <c r="I259" s="458">
        <v>725651.5</v>
      </c>
      <c r="J259" s="458">
        <v>1053618</v>
      </c>
      <c r="K259" s="458">
        <v>348685</v>
      </c>
      <c r="L259" s="458">
        <v>303657</v>
      </c>
      <c r="M259" s="458">
        <v>178290</v>
      </c>
      <c r="N259" s="458">
        <v>5888923</v>
      </c>
      <c r="O259" s="458">
        <v>720117</v>
      </c>
      <c r="P259" s="458">
        <v>152901</v>
      </c>
      <c r="Q259" s="458">
        <v>1885392</v>
      </c>
      <c r="R259" s="458">
        <v>166884</v>
      </c>
      <c r="S259" s="458">
        <v>584640</v>
      </c>
      <c r="T259" s="458">
        <v>1162231</v>
      </c>
      <c r="U259" s="458">
        <v>771895</v>
      </c>
      <c r="V259" s="458">
        <v>62389</v>
      </c>
      <c r="W259" s="458">
        <v>209952</v>
      </c>
      <c r="X259" s="458">
        <v>207529</v>
      </c>
      <c r="Y259" s="458">
        <v>265264</v>
      </c>
      <c r="Z259" s="458">
        <v>2496050</v>
      </c>
      <c r="AA259" s="458">
        <v>713444.2</v>
      </c>
      <c r="AB259" s="458">
        <v>274388</v>
      </c>
      <c r="AC259" s="458">
        <v>946947</v>
      </c>
      <c r="AD259" s="458">
        <v>288348</v>
      </c>
      <c r="AE259" s="458">
        <v>340494</v>
      </c>
      <c r="AF259" s="458">
        <v>300759.5</v>
      </c>
      <c r="AG259" s="458">
        <v>166438</v>
      </c>
      <c r="AH259" s="458">
        <v>182727</v>
      </c>
      <c r="AI259" s="458">
        <v>4186536</v>
      </c>
      <c r="AJ259" s="458">
        <v>286029</v>
      </c>
      <c r="AK259" s="458">
        <v>146338</v>
      </c>
      <c r="AL259" s="458">
        <v>143471</v>
      </c>
      <c r="AM259" s="458">
        <v>154153</v>
      </c>
      <c r="AN259" s="458">
        <v>293531.2</v>
      </c>
      <c r="AO259" s="458">
        <v>288615</v>
      </c>
      <c r="AP259" s="458">
        <v>269361</v>
      </c>
      <c r="AQ259" s="458">
        <v>348515</v>
      </c>
      <c r="AR259" s="458">
        <v>221815</v>
      </c>
      <c r="AS259" s="458">
        <v>191926</v>
      </c>
      <c r="AT259" s="458">
        <v>155923</v>
      </c>
      <c r="AU259" s="458">
        <v>1460212</v>
      </c>
      <c r="AV259" s="458">
        <v>187570</v>
      </c>
      <c r="AW259" s="458">
        <v>199640</v>
      </c>
      <c r="AX259" s="458">
        <v>187750.87</v>
      </c>
      <c r="AY259" s="458">
        <v>179209</v>
      </c>
      <c r="AZ259" s="458">
        <v>84579</v>
      </c>
      <c r="BA259" s="458">
        <v>160084</v>
      </c>
      <c r="BB259" s="458">
        <v>2415225</v>
      </c>
      <c r="BC259" s="458">
        <v>286468</v>
      </c>
      <c r="BD259" s="458">
        <v>214766</v>
      </c>
      <c r="BE259" s="458">
        <v>425730</v>
      </c>
      <c r="BF259" s="458">
        <v>432763</v>
      </c>
      <c r="BG259" s="458">
        <v>279122</v>
      </c>
      <c r="BH259" s="458">
        <v>629952</v>
      </c>
      <c r="BI259" s="458">
        <v>453946</v>
      </c>
      <c r="BJ259" s="458">
        <v>328564</v>
      </c>
      <c r="BK259" s="458">
        <v>98492</v>
      </c>
      <c r="BL259" s="458">
        <v>88608</v>
      </c>
      <c r="BM259" s="458">
        <v>1924246</v>
      </c>
      <c r="BN259" s="458">
        <v>902506</v>
      </c>
      <c r="BO259" s="458">
        <v>221123</v>
      </c>
      <c r="BP259" s="458">
        <v>108017</v>
      </c>
      <c r="BQ259" s="458">
        <v>177284</v>
      </c>
      <c r="BR259" s="458">
        <v>330701</v>
      </c>
      <c r="BS259" s="458">
        <v>147886</v>
      </c>
      <c r="BT259" s="458">
        <v>1798166</v>
      </c>
      <c r="BU259" s="458">
        <v>217094</v>
      </c>
      <c r="BV259" s="458">
        <v>222692</v>
      </c>
      <c r="BW259" s="458">
        <v>414291</v>
      </c>
      <c r="BX259" s="458">
        <v>374857</v>
      </c>
      <c r="BY259" s="458">
        <v>790741</v>
      </c>
      <c r="BZ259" s="458">
        <v>219397</v>
      </c>
      <c r="CA259" s="458">
        <v>182523</v>
      </c>
      <c r="CB259" s="458">
        <v>158214</v>
      </c>
      <c r="CC259" s="336">
        <f t="shared" si="40"/>
        <v>47222407.810000002</v>
      </c>
    </row>
    <row r="260" spans="1:81" s="354" customFormat="1" ht="25.5" customHeight="1">
      <c r="A260" s="353" t="s">
        <v>860</v>
      </c>
      <c r="B260" s="330" t="s">
        <v>45</v>
      </c>
      <c r="C260" s="331" t="s">
        <v>978</v>
      </c>
      <c r="D260" s="332">
        <v>52060</v>
      </c>
      <c r="E260" s="356" t="s">
        <v>979</v>
      </c>
      <c r="F260" s="333" t="s">
        <v>996</v>
      </c>
      <c r="G260" s="334" t="s">
        <v>997</v>
      </c>
      <c r="H260" s="453">
        <v>41000</v>
      </c>
      <c r="I260" s="458">
        <v>0</v>
      </c>
      <c r="J260" s="458">
        <v>0</v>
      </c>
      <c r="K260" s="458">
        <v>0</v>
      </c>
      <c r="L260" s="458">
        <v>0</v>
      </c>
      <c r="M260" s="458">
        <v>0</v>
      </c>
      <c r="N260" s="458">
        <v>154000</v>
      </c>
      <c r="O260" s="458">
        <v>0</v>
      </c>
      <c r="P260" s="458">
        <v>0</v>
      </c>
      <c r="Q260" s="458">
        <v>0</v>
      </c>
      <c r="R260" s="458">
        <v>0</v>
      </c>
      <c r="S260" s="458">
        <v>0</v>
      </c>
      <c r="T260" s="458">
        <v>0</v>
      </c>
      <c r="U260" s="458">
        <v>0</v>
      </c>
      <c r="V260" s="458">
        <v>0</v>
      </c>
      <c r="W260" s="458">
        <v>0</v>
      </c>
      <c r="X260" s="458">
        <v>0</v>
      </c>
      <c r="Y260" s="458">
        <v>0</v>
      </c>
      <c r="Z260" s="458">
        <v>60000</v>
      </c>
      <c r="AA260" s="458">
        <v>0</v>
      </c>
      <c r="AB260" s="458">
        <v>0</v>
      </c>
      <c r="AC260" s="458">
        <v>0</v>
      </c>
      <c r="AD260" s="458">
        <v>0</v>
      </c>
      <c r="AE260" s="458">
        <v>0</v>
      </c>
      <c r="AF260" s="458">
        <v>0</v>
      </c>
      <c r="AG260" s="458">
        <v>0</v>
      </c>
      <c r="AH260" s="458">
        <v>0</v>
      </c>
      <c r="AI260" s="458">
        <v>114587</v>
      </c>
      <c r="AJ260" s="458">
        <v>0</v>
      </c>
      <c r="AK260" s="458">
        <v>0</v>
      </c>
      <c r="AL260" s="458">
        <v>0</v>
      </c>
      <c r="AM260" s="458">
        <v>0</v>
      </c>
      <c r="AN260" s="458">
        <v>0</v>
      </c>
      <c r="AO260" s="458">
        <v>0</v>
      </c>
      <c r="AP260" s="458">
        <v>0</v>
      </c>
      <c r="AQ260" s="458">
        <v>0</v>
      </c>
      <c r="AR260" s="458">
        <v>0</v>
      </c>
      <c r="AS260" s="458">
        <v>0</v>
      </c>
      <c r="AT260" s="458">
        <v>0</v>
      </c>
      <c r="AU260" s="458">
        <v>0</v>
      </c>
      <c r="AV260" s="458">
        <v>0</v>
      </c>
      <c r="AW260" s="458">
        <v>0</v>
      </c>
      <c r="AX260" s="458">
        <v>0</v>
      </c>
      <c r="AY260" s="458">
        <v>0</v>
      </c>
      <c r="AZ260" s="458">
        <v>0</v>
      </c>
      <c r="BA260" s="458">
        <v>0</v>
      </c>
      <c r="BB260" s="458">
        <v>30000</v>
      </c>
      <c r="BC260" s="458">
        <v>0</v>
      </c>
      <c r="BD260" s="458">
        <v>0</v>
      </c>
      <c r="BE260" s="458">
        <v>0</v>
      </c>
      <c r="BF260" s="458">
        <v>0</v>
      </c>
      <c r="BG260" s="458">
        <v>0</v>
      </c>
      <c r="BH260" s="458">
        <v>0</v>
      </c>
      <c r="BI260" s="458">
        <v>0</v>
      </c>
      <c r="BJ260" s="458">
        <v>0</v>
      </c>
      <c r="BK260" s="458">
        <v>0</v>
      </c>
      <c r="BL260" s="458">
        <v>0</v>
      </c>
      <c r="BM260" s="458">
        <v>66000</v>
      </c>
      <c r="BN260" s="458">
        <v>0</v>
      </c>
      <c r="BO260" s="458">
        <v>0</v>
      </c>
      <c r="BP260" s="458">
        <v>0</v>
      </c>
      <c r="BQ260" s="458">
        <v>0</v>
      </c>
      <c r="BR260" s="458">
        <v>0</v>
      </c>
      <c r="BS260" s="458">
        <v>0</v>
      </c>
      <c r="BT260" s="458">
        <v>276000</v>
      </c>
      <c r="BU260" s="458">
        <v>0</v>
      </c>
      <c r="BV260" s="458">
        <v>0</v>
      </c>
      <c r="BW260" s="458">
        <v>0</v>
      </c>
      <c r="BX260" s="458">
        <v>0</v>
      </c>
      <c r="BY260" s="458">
        <v>0</v>
      </c>
      <c r="BZ260" s="458">
        <v>0</v>
      </c>
      <c r="CA260" s="458">
        <v>0</v>
      </c>
      <c r="CB260" s="458">
        <v>0</v>
      </c>
      <c r="CC260" s="336">
        <f t="shared" si="40"/>
        <v>741587</v>
      </c>
    </row>
    <row r="261" spans="1:81" s="354" customFormat="1" ht="25.5" customHeight="1">
      <c r="A261" s="353" t="s">
        <v>860</v>
      </c>
      <c r="B261" s="330" t="s">
        <v>45</v>
      </c>
      <c r="C261" s="331" t="s">
        <v>978</v>
      </c>
      <c r="D261" s="332">
        <v>52060</v>
      </c>
      <c r="E261" s="356" t="s">
        <v>979</v>
      </c>
      <c r="F261" s="333" t="s">
        <v>998</v>
      </c>
      <c r="G261" s="334" t="s">
        <v>999</v>
      </c>
      <c r="H261" s="453">
        <v>669351.38</v>
      </c>
      <c r="I261" s="458">
        <v>85426.98</v>
      </c>
      <c r="J261" s="458">
        <v>98933.66</v>
      </c>
      <c r="K261" s="458">
        <v>70736.600000000006</v>
      </c>
      <c r="L261" s="458">
        <v>93217.8</v>
      </c>
      <c r="M261" s="458">
        <v>53886.76</v>
      </c>
      <c r="N261" s="458">
        <v>1294558.53</v>
      </c>
      <c r="O261" s="458">
        <v>89202.01</v>
      </c>
      <c r="P261" s="458">
        <v>0</v>
      </c>
      <c r="Q261" s="458">
        <v>386457.76</v>
      </c>
      <c r="R261" s="458">
        <v>0</v>
      </c>
      <c r="S261" s="458">
        <v>214305.53</v>
      </c>
      <c r="T261" s="458">
        <v>197578.22</v>
      </c>
      <c r="U261" s="458">
        <v>79204.929999999993</v>
      </c>
      <c r="V261" s="458">
        <v>27111</v>
      </c>
      <c r="W261" s="458">
        <v>10500.6</v>
      </c>
      <c r="X261" s="458">
        <v>0</v>
      </c>
      <c r="Y261" s="458">
        <v>0</v>
      </c>
      <c r="Z261" s="458">
        <v>401068.15</v>
      </c>
      <c r="AA261" s="458">
        <v>127486</v>
      </c>
      <c r="AB261" s="458">
        <v>66873.23</v>
      </c>
      <c r="AC261" s="458">
        <v>0</v>
      </c>
      <c r="AD261" s="458">
        <v>31144.2</v>
      </c>
      <c r="AE261" s="458">
        <v>18682.099999999999</v>
      </c>
      <c r="AF261" s="458">
        <v>0</v>
      </c>
      <c r="AG261" s="458">
        <v>0</v>
      </c>
      <c r="AH261" s="458">
        <v>16443.400000000001</v>
      </c>
      <c r="AI261" s="458">
        <v>522920.72</v>
      </c>
      <c r="AJ261" s="458">
        <v>18476.400000000001</v>
      </c>
      <c r="AK261" s="458">
        <v>0</v>
      </c>
      <c r="AL261" s="458">
        <v>0</v>
      </c>
      <c r="AM261" s="458">
        <v>0</v>
      </c>
      <c r="AN261" s="458">
        <v>0</v>
      </c>
      <c r="AO261" s="458">
        <v>0</v>
      </c>
      <c r="AP261" s="458">
        <v>0</v>
      </c>
      <c r="AQ261" s="458">
        <v>63473.8</v>
      </c>
      <c r="AR261" s="458">
        <v>15643</v>
      </c>
      <c r="AS261" s="458">
        <v>24932.6</v>
      </c>
      <c r="AT261" s="458">
        <v>0</v>
      </c>
      <c r="AU261" s="458">
        <v>279968.48</v>
      </c>
      <c r="AV261" s="458">
        <v>0</v>
      </c>
      <c r="AW261" s="458">
        <v>6268</v>
      </c>
      <c r="AX261" s="458">
        <v>55201.8</v>
      </c>
      <c r="AY261" s="458">
        <v>0</v>
      </c>
      <c r="AZ261" s="458">
        <v>0</v>
      </c>
      <c r="BA261" s="458">
        <v>0</v>
      </c>
      <c r="BB261" s="458">
        <v>388629.05</v>
      </c>
      <c r="BC261" s="458">
        <v>0</v>
      </c>
      <c r="BD261" s="458">
        <v>0</v>
      </c>
      <c r="BE261" s="458">
        <v>114665.52</v>
      </c>
      <c r="BF261" s="458">
        <v>88968.88</v>
      </c>
      <c r="BG261" s="458">
        <v>0</v>
      </c>
      <c r="BH261" s="458">
        <v>134463.96</v>
      </c>
      <c r="BI261" s="458">
        <v>147942.20000000001</v>
      </c>
      <c r="BJ261" s="458">
        <v>0</v>
      </c>
      <c r="BK261" s="458">
        <v>25033.8</v>
      </c>
      <c r="BL261" s="458">
        <v>0</v>
      </c>
      <c r="BM261" s="458">
        <v>534610.88</v>
      </c>
      <c r="BN261" s="458">
        <v>327771.8</v>
      </c>
      <c r="BO261" s="458">
        <v>0</v>
      </c>
      <c r="BP261" s="458">
        <v>46862.6</v>
      </c>
      <c r="BQ261" s="458">
        <v>0</v>
      </c>
      <c r="BR261" s="458">
        <v>89543.45</v>
      </c>
      <c r="BS261" s="458">
        <v>0</v>
      </c>
      <c r="BT261" s="458">
        <v>318386.5</v>
      </c>
      <c r="BU261" s="458">
        <v>4747</v>
      </c>
      <c r="BV261" s="458">
        <v>14200.8</v>
      </c>
      <c r="BW261" s="458">
        <v>47448.5</v>
      </c>
      <c r="BX261" s="458">
        <v>94676.72</v>
      </c>
      <c r="BY261" s="458">
        <v>215333.6</v>
      </c>
      <c r="BZ261" s="458">
        <v>33135</v>
      </c>
      <c r="CA261" s="458">
        <v>2129</v>
      </c>
      <c r="CB261" s="458">
        <v>0</v>
      </c>
      <c r="CC261" s="336">
        <f t="shared" ref="CC261:CC326" si="47">SUM(H261:CB261)</f>
        <v>7647602.8999999976</v>
      </c>
    </row>
    <row r="262" spans="1:81" s="354" customFormat="1" ht="25.5" customHeight="1">
      <c r="A262" s="353" t="s">
        <v>860</v>
      </c>
      <c r="B262" s="330" t="s">
        <v>45</v>
      </c>
      <c r="C262" s="331" t="s">
        <v>978</v>
      </c>
      <c r="D262" s="332">
        <v>52060</v>
      </c>
      <c r="E262" s="356" t="s">
        <v>979</v>
      </c>
      <c r="F262" s="333" t="s">
        <v>1000</v>
      </c>
      <c r="G262" s="334" t="s">
        <v>1001</v>
      </c>
      <c r="H262" s="453">
        <v>0</v>
      </c>
      <c r="I262" s="458">
        <v>0</v>
      </c>
      <c r="J262" s="458">
        <v>0</v>
      </c>
      <c r="K262" s="458">
        <v>0</v>
      </c>
      <c r="L262" s="458">
        <v>0</v>
      </c>
      <c r="M262" s="458">
        <v>0</v>
      </c>
      <c r="N262" s="458">
        <v>0</v>
      </c>
      <c r="O262" s="458">
        <v>0</v>
      </c>
      <c r="P262" s="458">
        <v>0</v>
      </c>
      <c r="Q262" s="458">
        <v>0</v>
      </c>
      <c r="R262" s="458">
        <v>0</v>
      </c>
      <c r="S262" s="458">
        <v>0</v>
      </c>
      <c r="T262" s="458">
        <v>0</v>
      </c>
      <c r="U262" s="458">
        <v>0</v>
      </c>
      <c r="V262" s="458">
        <v>0</v>
      </c>
      <c r="W262" s="458">
        <v>0</v>
      </c>
      <c r="X262" s="458">
        <v>0</v>
      </c>
      <c r="Y262" s="458">
        <v>0</v>
      </c>
      <c r="Z262" s="458">
        <v>17724</v>
      </c>
      <c r="AA262" s="458">
        <v>0</v>
      </c>
      <c r="AB262" s="458">
        <v>0</v>
      </c>
      <c r="AC262" s="458">
        <v>4896</v>
      </c>
      <c r="AD262" s="458">
        <v>0</v>
      </c>
      <c r="AE262" s="458">
        <v>0</v>
      </c>
      <c r="AF262" s="458">
        <v>0</v>
      </c>
      <c r="AG262" s="458">
        <v>0</v>
      </c>
      <c r="AH262" s="458">
        <v>0</v>
      </c>
      <c r="AI262" s="458">
        <v>32628</v>
      </c>
      <c r="AJ262" s="458">
        <v>1147.5</v>
      </c>
      <c r="AK262" s="458">
        <v>11344</v>
      </c>
      <c r="AL262" s="458">
        <v>573.75</v>
      </c>
      <c r="AM262" s="458">
        <v>0</v>
      </c>
      <c r="AN262" s="458">
        <v>573.75</v>
      </c>
      <c r="AO262" s="458">
        <v>387.17</v>
      </c>
      <c r="AP262" s="458">
        <v>1721.25</v>
      </c>
      <c r="AQ262" s="458">
        <v>1721.25</v>
      </c>
      <c r="AR262" s="458">
        <v>1721.25</v>
      </c>
      <c r="AS262" s="458">
        <v>573.75</v>
      </c>
      <c r="AT262" s="458">
        <v>13200</v>
      </c>
      <c r="AU262" s="458">
        <v>12369</v>
      </c>
      <c r="AV262" s="458">
        <v>0</v>
      </c>
      <c r="AW262" s="458">
        <v>0</v>
      </c>
      <c r="AX262" s="458">
        <v>0</v>
      </c>
      <c r="AY262" s="458">
        <v>0</v>
      </c>
      <c r="AZ262" s="458">
        <v>0</v>
      </c>
      <c r="BA262" s="458">
        <v>0</v>
      </c>
      <c r="BB262" s="458">
        <v>24243.96</v>
      </c>
      <c r="BC262" s="458">
        <v>0</v>
      </c>
      <c r="BD262" s="458">
        <v>0</v>
      </c>
      <c r="BE262" s="458">
        <v>0</v>
      </c>
      <c r="BF262" s="458">
        <v>0</v>
      </c>
      <c r="BG262" s="458">
        <v>0</v>
      </c>
      <c r="BH262" s="458">
        <v>0</v>
      </c>
      <c r="BI262" s="458">
        <v>0</v>
      </c>
      <c r="BJ262" s="458">
        <v>0</v>
      </c>
      <c r="BK262" s="458">
        <v>0</v>
      </c>
      <c r="BL262" s="458">
        <v>0</v>
      </c>
      <c r="BM262" s="458">
        <v>15673</v>
      </c>
      <c r="BN262" s="458">
        <v>0</v>
      </c>
      <c r="BO262" s="458">
        <v>0</v>
      </c>
      <c r="BP262" s="458">
        <v>0</v>
      </c>
      <c r="BQ262" s="458">
        <v>0</v>
      </c>
      <c r="BR262" s="458">
        <v>883</v>
      </c>
      <c r="BS262" s="458">
        <v>1392</v>
      </c>
      <c r="BT262" s="458">
        <v>0</v>
      </c>
      <c r="BU262" s="458">
        <v>0</v>
      </c>
      <c r="BV262" s="458">
        <v>0</v>
      </c>
      <c r="BW262" s="458">
        <v>0</v>
      </c>
      <c r="BX262" s="458">
        <v>0</v>
      </c>
      <c r="BY262" s="458">
        <v>7236</v>
      </c>
      <c r="BZ262" s="458">
        <v>0</v>
      </c>
      <c r="CA262" s="458">
        <v>0</v>
      </c>
      <c r="CB262" s="458">
        <v>0</v>
      </c>
      <c r="CC262" s="336">
        <f t="shared" si="47"/>
        <v>150008.63</v>
      </c>
    </row>
    <row r="263" spans="1:81" s="354" customFormat="1" ht="25.5" customHeight="1">
      <c r="A263" s="353" t="s">
        <v>860</v>
      </c>
      <c r="B263" s="330" t="s">
        <v>45</v>
      </c>
      <c r="C263" s="331" t="s">
        <v>978</v>
      </c>
      <c r="D263" s="332">
        <v>52060</v>
      </c>
      <c r="E263" s="356" t="s">
        <v>979</v>
      </c>
      <c r="F263" s="333" t="s">
        <v>1002</v>
      </c>
      <c r="G263" s="334" t="s">
        <v>1003</v>
      </c>
      <c r="H263" s="453">
        <v>250000</v>
      </c>
      <c r="I263" s="458">
        <v>43919</v>
      </c>
      <c r="J263" s="458">
        <v>68000</v>
      </c>
      <c r="K263" s="458">
        <v>38400</v>
      </c>
      <c r="L263" s="458">
        <v>24400</v>
      </c>
      <c r="M263" s="458">
        <v>12000</v>
      </c>
      <c r="N263" s="458">
        <v>505549</v>
      </c>
      <c r="O263" s="458">
        <v>95537</v>
      </c>
      <c r="P263" s="458">
        <v>14358</v>
      </c>
      <c r="Q263" s="458">
        <v>182000</v>
      </c>
      <c r="R263" s="458">
        <v>14651</v>
      </c>
      <c r="S263" s="458">
        <v>52493</v>
      </c>
      <c r="T263" s="458">
        <v>103307.75</v>
      </c>
      <c r="U263" s="458">
        <v>70000</v>
      </c>
      <c r="V263" s="458">
        <v>5800</v>
      </c>
      <c r="W263" s="458">
        <v>17307</v>
      </c>
      <c r="X263" s="458">
        <v>35757</v>
      </c>
      <c r="Y263" s="458">
        <v>38090</v>
      </c>
      <c r="Z263" s="458">
        <v>192306.32</v>
      </c>
      <c r="AA263" s="458">
        <v>44000</v>
      </c>
      <c r="AB263" s="458">
        <v>18600</v>
      </c>
      <c r="AC263" s="458">
        <v>59460</v>
      </c>
      <c r="AD263" s="458">
        <v>25341</v>
      </c>
      <c r="AE263" s="458">
        <v>2225</v>
      </c>
      <c r="AF263" s="458">
        <v>32000</v>
      </c>
      <c r="AG263" s="458">
        <v>0</v>
      </c>
      <c r="AH263" s="458">
        <v>15600</v>
      </c>
      <c r="AI263" s="458">
        <v>307372</v>
      </c>
      <c r="AJ263" s="458">
        <v>20342</v>
      </c>
      <c r="AK263" s="458">
        <v>0</v>
      </c>
      <c r="AL263" s="458">
        <v>14200</v>
      </c>
      <c r="AM263" s="458">
        <v>12400</v>
      </c>
      <c r="AN263" s="458">
        <v>23866</v>
      </c>
      <c r="AO263" s="458">
        <v>20000</v>
      </c>
      <c r="AP263" s="458">
        <v>19200</v>
      </c>
      <c r="AQ263" s="458">
        <v>28200</v>
      </c>
      <c r="AR263" s="458">
        <v>17469</v>
      </c>
      <c r="AS263" s="458">
        <v>17636</v>
      </c>
      <c r="AT263" s="458">
        <v>0</v>
      </c>
      <c r="AU263" s="458">
        <v>118979</v>
      </c>
      <c r="AV263" s="458">
        <v>17200</v>
      </c>
      <c r="AW263" s="458">
        <v>17600</v>
      </c>
      <c r="AX263" s="458">
        <v>16200</v>
      </c>
      <c r="AY263" s="458">
        <v>14800</v>
      </c>
      <c r="AZ263" s="458">
        <v>9800</v>
      </c>
      <c r="BA263" s="458">
        <v>14600</v>
      </c>
      <c r="BB263" s="458">
        <v>148914.04</v>
      </c>
      <c r="BC263" s="458">
        <v>29000</v>
      </c>
      <c r="BD263" s="458">
        <v>19261</v>
      </c>
      <c r="BE263" s="458">
        <v>43108</v>
      </c>
      <c r="BF263" s="458">
        <v>0</v>
      </c>
      <c r="BG263" s="458">
        <v>0</v>
      </c>
      <c r="BH263" s="458">
        <v>56000</v>
      </c>
      <c r="BI263" s="458">
        <v>44000</v>
      </c>
      <c r="BJ263" s="458">
        <v>32580</v>
      </c>
      <c r="BK263" s="458">
        <v>7800</v>
      </c>
      <c r="BL263" s="458">
        <v>8639</v>
      </c>
      <c r="BM263" s="458">
        <v>113073</v>
      </c>
      <c r="BN263" s="458">
        <v>78000</v>
      </c>
      <c r="BO263" s="458">
        <v>0</v>
      </c>
      <c r="BP263" s="458">
        <v>0</v>
      </c>
      <c r="BQ263" s="458">
        <v>16135</v>
      </c>
      <c r="BR263" s="458">
        <v>24717</v>
      </c>
      <c r="BS263" s="458">
        <v>8735</v>
      </c>
      <c r="BT263" s="458">
        <v>179111</v>
      </c>
      <c r="BU263" s="458">
        <v>17596.05</v>
      </c>
      <c r="BV263" s="458">
        <v>19600</v>
      </c>
      <c r="BW263" s="458">
        <v>34948</v>
      </c>
      <c r="BX263" s="458">
        <v>31600</v>
      </c>
      <c r="BY263" s="458">
        <v>49211</v>
      </c>
      <c r="BZ263" s="458">
        <v>20200</v>
      </c>
      <c r="CA263" s="458">
        <v>212</v>
      </c>
      <c r="CB263" s="458">
        <v>10800</v>
      </c>
      <c r="CC263" s="336">
        <f t="shared" si="47"/>
        <v>3644205.16</v>
      </c>
    </row>
    <row r="264" spans="1:81" s="354" customFormat="1" ht="25.5" customHeight="1">
      <c r="A264" s="353" t="s">
        <v>860</v>
      </c>
      <c r="B264" s="330" t="s">
        <v>45</v>
      </c>
      <c r="C264" s="331" t="s">
        <v>978</v>
      </c>
      <c r="D264" s="332">
        <v>52060</v>
      </c>
      <c r="E264" s="356" t="s">
        <v>979</v>
      </c>
      <c r="F264" s="333" t="s">
        <v>1004</v>
      </c>
      <c r="G264" s="334" t="s">
        <v>1005</v>
      </c>
      <c r="H264" s="453">
        <v>1778400</v>
      </c>
      <c r="I264" s="458">
        <v>753545</v>
      </c>
      <c r="J264" s="458">
        <v>228230</v>
      </c>
      <c r="K264" s="458">
        <v>181240</v>
      </c>
      <c r="L264" s="458">
        <v>225215</v>
      </c>
      <c r="M264" s="458">
        <v>2100</v>
      </c>
      <c r="N264" s="458">
        <v>1974673.25</v>
      </c>
      <c r="O264" s="458">
        <v>335310</v>
      </c>
      <c r="P264" s="458">
        <v>151950</v>
      </c>
      <c r="Q264" s="458">
        <v>625647</v>
      </c>
      <c r="R264" s="458">
        <v>125000</v>
      </c>
      <c r="S264" s="458">
        <v>307150</v>
      </c>
      <c r="T264" s="458">
        <v>450850</v>
      </c>
      <c r="U264" s="458">
        <v>577187</v>
      </c>
      <c r="V264" s="458">
        <v>67450</v>
      </c>
      <c r="W264" s="458">
        <v>225090</v>
      </c>
      <c r="X264" s="458">
        <v>100815</v>
      </c>
      <c r="Y264" s="458">
        <v>30302</v>
      </c>
      <c r="Z264" s="458">
        <v>2052060.5</v>
      </c>
      <c r="AA264" s="458">
        <v>675555</v>
      </c>
      <c r="AB264" s="458">
        <v>228535</v>
      </c>
      <c r="AC264" s="458">
        <v>631150</v>
      </c>
      <c r="AD264" s="458">
        <v>44550</v>
      </c>
      <c r="AE264" s="458">
        <v>0</v>
      </c>
      <c r="AF264" s="458">
        <v>0</v>
      </c>
      <c r="AG264" s="458">
        <v>0</v>
      </c>
      <c r="AH264" s="458">
        <v>0</v>
      </c>
      <c r="AI264" s="458">
        <v>2214301</v>
      </c>
      <c r="AJ264" s="458">
        <v>0</v>
      </c>
      <c r="AK264" s="458">
        <v>127778.25</v>
      </c>
      <c r="AL264" s="458">
        <v>47684.25</v>
      </c>
      <c r="AM264" s="458">
        <v>94250</v>
      </c>
      <c r="AN264" s="458">
        <v>215743.25</v>
      </c>
      <c r="AO264" s="458">
        <v>153560</v>
      </c>
      <c r="AP264" s="458">
        <v>146745</v>
      </c>
      <c r="AQ264" s="458">
        <v>227480</v>
      </c>
      <c r="AR264" s="458">
        <v>53364.75</v>
      </c>
      <c r="AS264" s="458">
        <v>264261.5</v>
      </c>
      <c r="AT264" s="458">
        <v>33250</v>
      </c>
      <c r="AU264" s="458">
        <v>1371144</v>
      </c>
      <c r="AV264" s="458">
        <v>120005</v>
      </c>
      <c r="AW264" s="458">
        <v>126741.5</v>
      </c>
      <c r="AX264" s="458">
        <v>69254.5</v>
      </c>
      <c r="AY264" s="458">
        <v>299455</v>
      </c>
      <c r="AZ264" s="458">
        <v>2850</v>
      </c>
      <c r="BA264" s="458">
        <v>87298.5</v>
      </c>
      <c r="BB264" s="458">
        <v>1505060.5</v>
      </c>
      <c r="BC264" s="458">
        <v>73804</v>
      </c>
      <c r="BD264" s="458">
        <v>152967.5</v>
      </c>
      <c r="BE264" s="458">
        <v>750539.5</v>
      </c>
      <c r="BF264" s="458">
        <v>316512.5</v>
      </c>
      <c r="BG264" s="458">
        <v>12180</v>
      </c>
      <c r="BH264" s="458">
        <v>336190</v>
      </c>
      <c r="BI264" s="458">
        <v>0</v>
      </c>
      <c r="BJ264" s="458">
        <v>337200</v>
      </c>
      <c r="BK264" s="458">
        <v>85186</v>
      </c>
      <c r="BL264" s="458">
        <v>21950</v>
      </c>
      <c r="BM264" s="458">
        <v>1170980.75</v>
      </c>
      <c r="BN264" s="458">
        <v>622591.75</v>
      </c>
      <c r="BO264" s="458">
        <v>244706.25</v>
      </c>
      <c r="BP264" s="458">
        <v>141560.25</v>
      </c>
      <c r="BQ264" s="458">
        <v>206596</v>
      </c>
      <c r="BR264" s="458">
        <v>225420</v>
      </c>
      <c r="BS264" s="458">
        <v>189387</v>
      </c>
      <c r="BT264" s="458">
        <v>913047</v>
      </c>
      <c r="BU264" s="458">
        <v>116870</v>
      </c>
      <c r="BV264" s="458">
        <v>166434</v>
      </c>
      <c r="BW264" s="458">
        <v>118280</v>
      </c>
      <c r="BX264" s="458">
        <v>221397</v>
      </c>
      <c r="BY264" s="458">
        <v>195630</v>
      </c>
      <c r="BZ264" s="458">
        <v>174610</v>
      </c>
      <c r="CA264" s="458">
        <v>39471</v>
      </c>
      <c r="CB264" s="458">
        <v>16303</v>
      </c>
      <c r="CC264" s="336">
        <f t="shared" si="47"/>
        <v>25782045.25</v>
      </c>
    </row>
    <row r="265" spans="1:81" s="354" customFormat="1" ht="25.5" customHeight="1">
      <c r="A265" s="353" t="s">
        <v>860</v>
      </c>
      <c r="B265" s="330" t="s">
        <v>45</v>
      </c>
      <c r="C265" s="331" t="s">
        <v>978</v>
      </c>
      <c r="D265" s="332"/>
      <c r="E265" s="356"/>
      <c r="F265" s="333" t="s">
        <v>1006</v>
      </c>
      <c r="G265" s="334" t="s">
        <v>1007</v>
      </c>
      <c r="H265" s="453">
        <v>599354.5</v>
      </c>
      <c r="I265" s="453">
        <v>437976.75</v>
      </c>
      <c r="J265" s="453">
        <v>113462</v>
      </c>
      <c r="K265" s="453">
        <v>103376.5</v>
      </c>
      <c r="L265" s="453">
        <v>33153</v>
      </c>
      <c r="M265" s="453">
        <v>0</v>
      </c>
      <c r="N265" s="453">
        <v>3101504.75</v>
      </c>
      <c r="O265" s="453">
        <v>314997</v>
      </c>
      <c r="P265" s="453">
        <v>94204</v>
      </c>
      <c r="Q265" s="453">
        <v>673857.5</v>
      </c>
      <c r="R265" s="453">
        <v>71350</v>
      </c>
      <c r="S265" s="453">
        <v>280493</v>
      </c>
      <c r="T265" s="453">
        <v>438002.9</v>
      </c>
      <c r="U265" s="453">
        <v>398588</v>
      </c>
      <c r="V265" s="453">
        <v>0</v>
      </c>
      <c r="W265" s="453">
        <v>65835</v>
      </c>
      <c r="X265" s="453">
        <v>1139548.5</v>
      </c>
      <c r="Y265" s="453">
        <v>34790</v>
      </c>
      <c r="Z265" s="453">
        <v>242981.25</v>
      </c>
      <c r="AA265" s="453">
        <v>244025</v>
      </c>
      <c r="AB265" s="453">
        <v>155627</v>
      </c>
      <c r="AC265" s="453">
        <v>241850</v>
      </c>
      <c r="AD265" s="453">
        <v>85850</v>
      </c>
      <c r="AE265" s="453">
        <v>0</v>
      </c>
      <c r="AF265" s="453">
        <v>0</v>
      </c>
      <c r="AG265" s="453">
        <v>0</v>
      </c>
      <c r="AH265" s="453">
        <v>0</v>
      </c>
      <c r="AI265" s="453">
        <v>1504824.5</v>
      </c>
      <c r="AJ265" s="453">
        <v>207517.19</v>
      </c>
      <c r="AK265" s="453">
        <v>7010</v>
      </c>
      <c r="AL265" s="453">
        <v>1526</v>
      </c>
      <c r="AM265" s="453">
        <v>58044</v>
      </c>
      <c r="AN265" s="453">
        <v>67625</v>
      </c>
      <c r="AO265" s="453">
        <v>0</v>
      </c>
      <c r="AP265" s="453">
        <v>33404</v>
      </c>
      <c r="AQ265" s="453">
        <v>122244.5</v>
      </c>
      <c r="AR265" s="453">
        <v>33500</v>
      </c>
      <c r="AS265" s="453">
        <v>19788</v>
      </c>
      <c r="AT265" s="453">
        <v>38915.5</v>
      </c>
      <c r="AU265" s="453">
        <v>252853.5</v>
      </c>
      <c r="AV265" s="453">
        <v>224957.5</v>
      </c>
      <c r="AW265" s="453">
        <v>30488</v>
      </c>
      <c r="AX265" s="453">
        <v>93897</v>
      </c>
      <c r="AY265" s="453">
        <v>32285</v>
      </c>
      <c r="AZ265" s="453">
        <v>2450</v>
      </c>
      <c r="BA265" s="453">
        <v>58758</v>
      </c>
      <c r="BB265" s="453">
        <v>910352.2</v>
      </c>
      <c r="BC265" s="453">
        <v>21969</v>
      </c>
      <c r="BD265" s="453">
        <v>200</v>
      </c>
      <c r="BE265" s="453">
        <v>77835</v>
      </c>
      <c r="BF265" s="453">
        <v>98907</v>
      </c>
      <c r="BG265" s="453">
        <v>0</v>
      </c>
      <c r="BH265" s="453">
        <v>610392</v>
      </c>
      <c r="BI265" s="453">
        <v>197946</v>
      </c>
      <c r="BJ265" s="453">
        <v>47572</v>
      </c>
      <c r="BK265" s="453">
        <v>52985</v>
      </c>
      <c r="BL265" s="453">
        <v>38065.5</v>
      </c>
      <c r="BM265" s="453">
        <v>548255</v>
      </c>
      <c r="BN265" s="453">
        <v>272179.25</v>
      </c>
      <c r="BO265" s="453">
        <v>0</v>
      </c>
      <c r="BP265" s="453">
        <v>25499</v>
      </c>
      <c r="BQ265" s="453">
        <v>64640</v>
      </c>
      <c r="BR265" s="453">
        <v>133414</v>
      </c>
      <c r="BS265" s="453">
        <v>99111</v>
      </c>
      <c r="BT265" s="453">
        <v>824921</v>
      </c>
      <c r="BU265" s="453">
        <v>27060</v>
      </c>
      <c r="BV265" s="453">
        <v>57062</v>
      </c>
      <c r="BW265" s="453">
        <v>80005.75</v>
      </c>
      <c r="BX265" s="453">
        <v>272338.56</v>
      </c>
      <c r="BY265" s="453">
        <v>24700</v>
      </c>
      <c r="BZ265" s="453">
        <v>12915</v>
      </c>
      <c r="CA265" s="453">
        <v>2370</v>
      </c>
      <c r="CB265" s="453">
        <v>1470</v>
      </c>
      <c r="CC265" s="336">
        <f t="shared" si="47"/>
        <v>16163078.6</v>
      </c>
    </row>
    <row r="266" spans="1:81" s="354" customFormat="1" ht="25.5" customHeight="1">
      <c r="A266" s="353" t="s">
        <v>860</v>
      </c>
      <c r="B266" s="330" t="s">
        <v>45</v>
      </c>
      <c r="C266" s="331" t="s">
        <v>978</v>
      </c>
      <c r="D266" s="332">
        <v>52060</v>
      </c>
      <c r="E266" s="356" t="s">
        <v>979</v>
      </c>
      <c r="F266" s="333" t="s">
        <v>1008</v>
      </c>
      <c r="G266" s="334" t="s">
        <v>1009</v>
      </c>
      <c r="H266" s="453">
        <v>0</v>
      </c>
      <c r="I266" s="453">
        <v>0</v>
      </c>
      <c r="J266" s="453">
        <v>0</v>
      </c>
      <c r="K266" s="453">
        <v>0</v>
      </c>
      <c r="L266" s="453">
        <v>0</v>
      </c>
      <c r="M266" s="453">
        <v>0</v>
      </c>
      <c r="N266" s="453">
        <v>0</v>
      </c>
      <c r="O266" s="453">
        <v>0</v>
      </c>
      <c r="P266" s="453">
        <v>0</v>
      </c>
      <c r="Q266" s="453">
        <v>0</v>
      </c>
      <c r="R266" s="453">
        <v>0</v>
      </c>
      <c r="S266" s="453">
        <v>0</v>
      </c>
      <c r="T266" s="453">
        <v>0</v>
      </c>
      <c r="U266" s="453">
        <v>0</v>
      </c>
      <c r="V266" s="453">
        <v>0</v>
      </c>
      <c r="W266" s="453">
        <v>0</v>
      </c>
      <c r="X266" s="453">
        <v>0</v>
      </c>
      <c r="Y266" s="453">
        <v>0</v>
      </c>
      <c r="Z266" s="453">
        <v>27928.799999999999</v>
      </c>
      <c r="AA266" s="453">
        <v>0</v>
      </c>
      <c r="AB266" s="453">
        <v>0</v>
      </c>
      <c r="AC266" s="453">
        <v>0</v>
      </c>
      <c r="AD266" s="453">
        <v>8000</v>
      </c>
      <c r="AE266" s="453">
        <v>0</v>
      </c>
      <c r="AF266" s="453">
        <v>0</v>
      </c>
      <c r="AG266" s="453">
        <v>0</v>
      </c>
      <c r="AH266" s="453">
        <v>0</v>
      </c>
      <c r="AI266" s="453">
        <v>0</v>
      </c>
      <c r="AJ266" s="453">
        <v>0</v>
      </c>
      <c r="AK266" s="453">
        <v>0</v>
      </c>
      <c r="AL266" s="453">
        <v>0</v>
      </c>
      <c r="AM266" s="453">
        <v>0</v>
      </c>
      <c r="AN266" s="453">
        <v>0</v>
      </c>
      <c r="AO266" s="453">
        <v>0</v>
      </c>
      <c r="AP266" s="453">
        <v>0</v>
      </c>
      <c r="AQ266" s="453">
        <v>0</v>
      </c>
      <c r="AR266" s="453">
        <v>0</v>
      </c>
      <c r="AS266" s="453">
        <v>0</v>
      </c>
      <c r="AT266" s="453">
        <v>0</v>
      </c>
      <c r="AU266" s="453">
        <v>0</v>
      </c>
      <c r="AV266" s="453">
        <v>0</v>
      </c>
      <c r="AW266" s="453">
        <v>0</v>
      </c>
      <c r="AX266" s="453">
        <v>0</v>
      </c>
      <c r="AY266" s="453">
        <v>0</v>
      </c>
      <c r="AZ266" s="453">
        <v>0</v>
      </c>
      <c r="BA266" s="453">
        <v>0</v>
      </c>
      <c r="BB266" s="453">
        <v>0</v>
      </c>
      <c r="BC266" s="453">
        <v>0</v>
      </c>
      <c r="BD266" s="453">
        <v>0</v>
      </c>
      <c r="BE266" s="453">
        <v>0</v>
      </c>
      <c r="BF266" s="453">
        <v>0</v>
      </c>
      <c r="BG266" s="453">
        <v>76655</v>
      </c>
      <c r="BH266" s="453">
        <v>0</v>
      </c>
      <c r="BI266" s="453">
        <v>0</v>
      </c>
      <c r="BJ266" s="453">
        <v>0</v>
      </c>
      <c r="BK266" s="453">
        <v>0</v>
      </c>
      <c r="BL266" s="453">
        <v>0</v>
      </c>
      <c r="BM266" s="453">
        <v>0</v>
      </c>
      <c r="BN266" s="453">
        <v>9330</v>
      </c>
      <c r="BO266" s="453">
        <v>0</v>
      </c>
      <c r="BP266" s="453">
        <v>0</v>
      </c>
      <c r="BQ266" s="453">
        <v>0</v>
      </c>
      <c r="BR266" s="453">
        <v>0</v>
      </c>
      <c r="BS266" s="453">
        <v>0</v>
      </c>
      <c r="BT266" s="453">
        <v>0</v>
      </c>
      <c r="BU266" s="453">
        <v>0</v>
      </c>
      <c r="BV266" s="453">
        <v>0</v>
      </c>
      <c r="BW266" s="453">
        <v>0</v>
      </c>
      <c r="BX266" s="453">
        <v>0</v>
      </c>
      <c r="BY266" s="453">
        <v>0</v>
      </c>
      <c r="BZ266" s="453">
        <v>0</v>
      </c>
      <c r="CA266" s="453">
        <v>0</v>
      </c>
      <c r="CB266" s="453">
        <v>0</v>
      </c>
      <c r="CC266" s="336">
        <f t="shared" si="47"/>
        <v>121913.8</v>
      </c>
    </row>
    <row r="267" spans="1:81" s="354" customFormat="1" ht="25.5" customHeight="1">
      <c r="A267" s="353" t="s">
        <v>860</v>
      </c>
      <c r="B267" s="330" t="s">
        <v>45</v>
      </c>
      <c r="C267" s="331" t="s">
        <v>978</v>
      </c>
      <c r="D267" s="332">
        <v>52060</v>
      </c>
      <c r="E267" s="356" t="s">
        <v>979</v>
      </c>
      <c r="F267" s="333" t="s">
        <v>1010</v>
      </c>
      <c r="G267" s="334" t="s">
        <v>1011</v>
      </c>
      <c r="H267" s="453">
        <v>0</v>
      </c>
      <c r="I267" s="453">
        <v>0</v>
      </c>
      <c r="J267" s="453">
        <v>0</v>
      </c>
      <c r="K267" s="453">
        <v>0</v>
      </c>
      <c r="L267" s="453">
        <v>0</v>
      </c>
      <c r="M267" s="453">
        <v>0</v>
      </c>
      <c r="N267" s="453">
        <v>0</v>
      </c>
      <c r="O267" s="453">
        <v>0</v>
      </c>
      <c r="P267" s="453">
        <v>0</v>
      </c>
      <c r="Q267" s="453">
        <v>0</v>
      </c>
      <c r="R267" s="453">
        <v>0</v>
      </c>
      <c r="S267" s="453">
        <v>0</v>
      </c>
      <c r="T267" s="453">
        <v>0</v>
      </c>
      <c r="U267" s="453">
        <v>0</v>
      </c>
      <c r="V267" s="453">
        <v>0</v>
      </c>
      <c r="W267" s="453">
        <v>3000</v>
      </c>
      <c r="X267" s="453">
        <v>0</v>
      </c>
      <c r="Y267" s="453">
        <v>0</v>
      </c>
      <c r="Z267" s="453">
        <v>0</v>
      </c>
      <c r="AA267" s="453">
        <v>0</v>
      </c>
      <c r="AB267" s="453">
        <v>0</v>
      </c>
      <c r="AC267" s="453">
        <v>0</v>
      </c>
      <c r="AD267" s="453">
        <v>860</v>
      </c>
      <c r="AE267" s="453">
        <v>0</v>
      </c>
      <c r="AF267" s="453">
        <v>0</v>
      </c>
      <c r="AG267" s="453">
        <v>0</v>
      </c>
      <c r="AH267" s="453">
        <v>0</v>
      </c>
      <c r="AI267" s="453">
        <v>0</v>
      </c>
      <c r="AJ267" s="453">
        <v>0</v>
      </c>
      <c r="AK267" s="453">
        <v>0</v>
      </c>
      <c r="AL267" s="453">
        <v>0</v>
      </c>
      <c r="AM267" s="453">
        <v>0</v>
      </c>
      <c r="AN267" s="453">
        <v>0</v>
      </c>
      <c r="AO267" s="453">
        <v>0</v>
      </c>
      <c r="AP267" s="453">
        <v>0</v>
      </c>
      <c r="AQ267" s="453">
        <v>0</v>
      </c>
      <c r="AR267" s="453">
        <v>0</v>
      </c>
      <c r="AS267" s="453">
        <v>0</v>
      </c>
      <c r="AT267" s="453">
        <v>0</v>
      </c>
      <c r="AU267" s="453">
        <v>0</v>
      </c>
      <c r="AV267" s="453">
        <v>0</v>
      </c>
      <c r="AW267" s="453">
        <v>0</v>
      </c>
      <c r="AX267" s="453">
        <v>0</v>
      </c>
      <c r="AY267" s="453">
        <v>0</v>
      </c>
      <c r="AZ267" s="453">
        <v>0</v>
      </c>
      <c r="BA267" s="453">
        <v>0</v>
      </c>
      <c r="BB267" s="453">
        <v>8623</v>
      </c>
      <c r="BC267" s="453">
        <v>0</v>
      </c>
      <c r="BD267" s="453">
        <v>0</v>
      </c>
      <c r="BE267" s="453">
        <v>0</v>
      </c>
      <c r="BF267" s="453">
        <v>0</v>
      </c>
      <c r="BG267" s="453">
        <v>0</v>
      </c>
      <c r="BH267" s="453">
        <v>0</v>
      </c>
      <c r="BI267" s="453">
        <v>0</v>
      </c>
      <c r="BJ267" s="453">
        <v>0</v>
      </c>
      <c r="BK267" s="453">
        <v>0</v>
      </c>
      <c r="BL267" s="453">
        <v>0</v>
      </c>
      <c r="BM267" s="453">
        <v>0</v>
      </c>
      <c r="BN267" s="453">
        <v>0</v>
      </c>
      <c r="BO267" s="453">
        <v>0</v>
      </c>
      <c r="BP267" s="453">
        <v>0</v>
      </c>
      <c r="BQ267" s="453">
        <v>0</v>
      </c>
      <c r="BR267" s="453">
        <v>0</v>
      </c>
      <c r="BS267" s="453">
        <v>0</v>
      </c>
      <c r="BT267" s="453">
        <v>0</v>
      </c>
      <c r="BU267" s="453">
        <v>0</v>
      </c>
      <c r="BV267" s="453">
        <v>0</v>
      </c>
      <c r="BW267" s="453">
        <v>0</v>
      </c>
      <c r="BX267" s="453">
        <v>0</v>
      </c>
      <c r="BY267" s="453">
        <v>0</v>
      </c>
      <c r="BZ267" s="453">
        <v>0</v>
      </c>
      <c r="CA267" s="453">
        <v>0</v>
      </c>
      <c r="CB267" s="453">
        <v>0</v>
      </c>
      <c r="CC267" s="336">
        <f t="shared" si="47"/>
        <v>12483</v>
      </c>
    </row>
    <row r="268" spans="1:81" s="354" customFormat="1" ht="25.5" customHeight="1">
      <c r="A268" s="353" t="s">
        <v>860</v>
      </c>
      <c r="B268" s="330" t="s">
        <v>45</v>
      </c>
      <c r="C268" s="331" t="s">
        <v>978</v>
      </c>
      <c r="D268" s="332">
        <v>52060</v>
      </c>
      <c r="E268" s="356" t="s">
        <v>979</v>
      </c>
      <c r="F268" s="333" t="s">
        <v>1012</v>
      </c>
      <c r="G268" s="334" t="s">
        <v>1013</v>
      </c>
      <c r="H268" s="453">
        <v>39239</v>
      </c>
      <c r="I268" s="453">
        <v>0</v>
      </c>
      <c r="J268" s="453">
        <v>0</v>
      </c>
      <c r="K268" s="453">
        <v>0</v>
      </c>
      <c r="L268" s="453">
        <v>0</v>
      </c>
      <c r="M268" s="453">
        <v>0</v>
      </c>
      <c r="N268" s="453">
        <v>71427.5</v>
      </c>
      <c r="O268" s="453">
        <v>0</v>
      </c>
      <c r="P268" s="453">
        <v>0</v>
      </c>
      <c r="Q268" s="453">
        <v>0</v>
      </c>
      <c r="R268" s="453">
        <v>0</v>
      </c>
      <c r="S268" s="453">
        <v>0</v>
      </c>
      <c r="T268" s="453">
        <v>68500</v>
      </c>
      <c r="U268" s="453">
        <v>0</v>
      </c>
      <c r="V268" s="453">
        <v>0</v>
      </c>
      <c r="W268" s="453">
        <v>0</v>
      </c>
      <c r="X268" s="453">
        <v>10000</v>
      </c>
      <c r="Y268" s="453">
        <v>0</v>
      </c>
      <c r="Z268" s="453">
        <v>25271</v>
      </c>
      <c r="AA268" s="453">
        <v>0</v>
      </c>
      <c r="AB268" s="453">
        <v>0</v>
      </c>
      <c r="AC268" s="453">
        <v>0</v>
      </c>
      <c r="AD268" s="453">
        <v>0</v>
      </c>
      <c r="AE268" s="453">
        <v>0</v>
      </c>
      <c r="AF268" s="453">
        <v>0</v>
      </c>
      <c r="AG268" s="453">
        <v>0</v>
      </c>
      <c r="AH268" s="453">
        <v>0</v>
      </c>
      <c r="AI268" s="453">
        <v>54660</v>
      </c>
      <c r="AJ268" s="453">
        <v>0</v>
      </c>
      <c r="AK268" s="453">
        <v>0</v>
      </c>
      <c r="AL268" s="453">
        <v>0</v>
      </c>
      <c r="AM268" s="453">
        <v>0</v>
      </c>
      <c r="AN268" s="453">
        <v>0</v>
      </c>
      <c r="AO268" s="453">
        <v>0</v>
      </c>
      <c r="AP268" s="453">
        <v>0</v>
      </c>
      <c r="AQ268" s="453">
        <v>0</v>
      </c>
      <c r="AR268" s="453">
        <v>0</v>
      </c>
      <c r="AS268" s="453">
        <v>0</v>
      </c>
      <c r="AT268" s="453">
        <v>0</v>
      </c>
      <c r="AU268" s="453">
        <v>30000</v>
      </c>
      <c r="AV268" s="453">
        <v>0</v>
      </c>
      <c r="AW268" s="453">
        <v>0</v>
      </c>
      <c r="AX268" s="453">
        <v>0</v>
      </c>
      <c r="AY268" s="453">
        <v>0</v>
      </c>
      <c r="AZ268" s="453">
        <v>0</v>
      </c>
      <c r="BA268" s="453">
        <v>0</v>
      </c>
      <c r="BB268" s="453">
        <v>8004.95</v>
      </c>
      <c r="BC268" s="453">
        <v>0</v>
      </c>
      <c r="BD268" s="453">
        <v>0</v>
      </c>
      <c r="BE268" s="453">
        <v>0</v>
      </c>
      <c r="BF268" s="453">
        <v>0</v>
      </c>
      <c r="BG268" s="453">
        <v>0</v>
      </c>
      <c r="BH268" s="453">
        <v>0</v>
      </c>
      <c r="BI268" s="453">
        <v>7825</v>
      </c>
      <c r="BJ268" s="453">
        <v>0</v>
      </c>
      <c r="BK268" s="453">
        <v>0</v>
      </c>
      <c r="BL268" s="453">
        <v>46703</v>
      </c>
      <c r="BM268" s="453">
        <v>0</v>
      </c>
      <c r="BN268" s="453">
        <v>0</v>
      </c>
      <c r="BO268" s="453">
        <v>0</v>
      </c>
      <c r="BP268" s="453">
        <v>0</v>
      </c>
      <c r="BQ268" s="453">
        <v>0</v>
      </c>
      <c r="BR268" s="453">
        <v>0</v>
      </c>
      <c r="BS268" s="453">
        <v>0</v>
      </c>
      <c r="BT268" s="453">
        <v>0</v>
      </c>
      <c r="BU268" s="453">
        <v>0</v>
      </c>
      <c r="BV268" s="453">
        <v>0</v>
      </c>
      <c r="BW268" s="453">
        <v>0</v>
      </c>
      <c r="BX268" s="453">
        <v>0</v>
      </c>
      <c r="BY268" s="453">
        <v>0</v>
      </c>
      <c r="BZ268" s="453">
        <v>0</v>
      </c>
      <c r="CA268" s="453">
        <v>0</v>
      </c>
      <c r="CB268" s="453">
        <v>0</v>
      </c>
      <c r="CC268" s="336">
        <f t="shared" si="47"/>
        <v>361630.45</v>
      </c>
    </row>
    <row r="269" spans="1:81" s="354" customFormat="1" ht="25.5" customHeight="1">
      <c r="A269" s="353" t="s">
        <v>860</v>
      </c>
      <c r="B269" s="330" t="s">
        <v>45</v>
      </c>
      <c r="C269" s="331" t="s">
        <v>978</v>
      </c>
      <c r="D269" s="332">
        <v>52060</v>
      </c>
      <c r="E269" s="356" t="s">
        <v>979</v>
      </c>
      <c r="F269" s="333" t="s">
        <v>1014</v>
      </c>
      <c r="G269" s="334" t="s">
        <v>1015</v>
      </c>
      <c r="H269" s="335">
        <v>0</v>
      </c>
      <c r="I269" s="335">
        <v>0</v>
      </c>
      <c r="J269" s="335">
        <v>0</v>
      </c>
      <c r="K269" s="335">
        <v>0</v>
      </c>
      <c r="L269" s="335">
        <v>0</v>
      </c>
      <c r="M269" s="335">
        <v>0</v>
      </c>
      <c r="N269" s="335">
        <v>0</v>
      </c>
      <c r="O269" s="335">
        <v>0</v>
      </c>
      <c r="P269" s="335">
        <v>0</v>
      </c>
      <c r="Q269" s="335">
        <v>0</v>
      </c>
      <c r="R269" s="335">
        <v>0</v>
      </c>
      <c r="S269" s="335">
        <v>0</v>
      </c>
      <c r="T269" s="335">
        <v>0</v>
      </c>
      <c r="U269" s="335">
        <v>0</v>
      </c>
      <c r="V269" s="335">
        <v>0</v>
      </c>
      <c r="W269" s="335">
        <v>0</v>
      </c>
      <c r="X269" s="335">
        <v>0</v>
      </c>
      <c r="Y269" s="335">
        <v>0</v>
      </c>
      <c r="Z269" s="335">
        <v>0</v>
      </c>
      <c r="AA269" s="335">
        <v>0</v>
      </c>
      <c r="AB269" s="335">
        <v>0</v>
      </c>
      <c r="AC269" s="335">
        <v>0</v>
      </c>
      <c r="AD269" s="335">
        <v>0</v>
      </c>
      <c r="AE269" s="335">
        <v>0</v>
      </c>
      <c r="AF269" s="335">
        <v>0</v>
      </c>
      <c r="AG269" s="335">
        <v>0</v>
      </c>
      <c r="AH269" s="335">
        <v>0</v>
      </c>
      <c r="AI269" s="335">
        <v>0</v>
      </c>
      <c r="AJ269" s="335">
        <v>0</v>
      </c>
      <c r="AK269" s="335">
        <v>0</v>
      </c>
      <c r="AL269" s="335">
        <v>0</v>
      </c>
      <c r="AM269" s="335">
        <v>0</v>
      </c>
      <c r="AN269" s="335">
        <v>0</v>
      </c>
      <c r="AO269" s="335">
        <v>0</v>
      </c>
      <c r="AP269" s="335">
        <v>0</v>
      </c>
      <c r="AQ269" s="335">
        <v>0</v>
      </c>
      <c r="AR269" s="335">
        <v>0</v>
      </c>
      <c r="AS269" s="335">
        <v>0</v>
      </c>
      <c r="AT269" s="335">
        <v>0</v>
      </c>
      <c r="AU269" s="335">
        <v>0</v>
      </c>
      <c r="AV269" s="335">
        <v>0</v>
      </c>
      <c r="AW269" s="335">
        <v>0</v>
      </c>
      <c r="AX269" s="335">
        <v>0</v>
      </c>
      <c r="AY269" s="335">
        <v>0</v>
      </c>
      <c r="AZ269" s="335">
        <v>0</v>
      </c>
      <c r="BA269" s="335">
        <v>0</v>
      </c>
      <c r="BB269" s="335">
        <v>0</v>
      </c>
      <c r="BC269" s="335">
        <v>0</v>
      </c>
      <c r="BD269" s="335">
        <v>0</v>
      </c>
      <c r="BE269" s="335">
        <v>0</v>
      </c>
      <c r="BF269" s="335">
        <v>0</v>
      </c>
      <c r="BG269" s="335">
        <v>0</v>
      </c>
      <c r="BH269" s="335">
        <v>0</v>
      </c>
      <c r="BI269" s="335">
        <v>0</v>
      </c>
      <c r="BJ269" s="335">
        <v>0</v>
      </c>
      <c r="BK269" s="335">
        <v>0</v>
      </c>
      <c r="BL269" s="335">
        <v>0</v>
      </c>
      <c r="BM269" s="335">
        <v>0</v>
      </c>
      <c r="BN269" s="335">
        <v>0</v>
      </c>
      <c r="BO269" s="335">
        <v>0</v>
      </c>
      <c r="BP269" s="335">
        <v>0</v>
      </c>
      <c r="BQ269" s="335">
        <v>0</v>
      </c>
      <c r="BR269" s="335">
        <v>0</v>
      </c>
      <c r="BS269" s="335">
        <v>0</v>
      </c>
      <c r="BT269" s="335">
        <v>0</v>
      </c>
      <c r="BU269" s="335">
        <v>0</v>
      </c>
      <c r="BV269" s="335">
        <v>0</v>
      </c>
      <c r="BW269" s="335">
        <v>0</v>
      </c>
      <c r="BX269" s="335">
        <v>0</v>
      </c>
      <c r="BY269" s="335">
        <v>0</v>
      </c>
      <c r="BZ269" s="335">
        <v>0</v>
      </c>
      <c r="CA269" s="335">
        <v>0</v>
      </c>
      <c r="CB269" s="335">
        <v>0</v>
      </c>
      <c r="CC269" s="336">
        <f t="shared" si="47"/>
        <v>0</v>
      </c>
    </row>
    <row r="270" spans="1:81" s="354" customFormat="1" ht="25.5" customHeight="1">
      <c r="A270" s="353" t="s">
        <v>477</v>
      </c>
      <c r="B270" s="330" t="s">
        <v>45</v>
      </c>
      <c r="C270" s="331" t="s">
        <v>978</v>
      </c>
      <c r="D270" s="332">
        <v>52060</v>
      </c>
      <c r="E270" s="356" t="s">
        <v>979</v>
      </c>
      <c r="F270" s="333" t="s">
        <v>1016</v>
      </c>
      <c r="G270" s="334" t="s">
        <v>1017</v>
      </c>
      <c r="H270" s="335">
        <v>0</v>
      </c>
      <c r="I270" s="335">
        <v>0</v>
      </c>
      <c r="J270" s="335">
        <v>0</v>
      </c>
      <c r="K270" s="335">
        <v>0</v>
      </c>
      <c r="L270" s="335">
        <v>0</v>
      </c>
      <c r="M270" s="335">
        <v>0</v>
      </c>
      <c r="N270" s="335">
        <v>0</v>
      </c>
      <c r="O270" s="335">
        <v>0</v>
      </c>
      <c r="P270" s="335">
        <v>0</v>
      </c>
      <c r="Q270" s="335">
        <v>0</v>
      </c>
      <c r="R270" s="335">
        <v>0</v>
      </c>
      <c r="S270" s="335">
        <v>0</v>
      </c>
      <c r="T270" s="335">
        <v>0</v>
      </c>
      <c r="U270" s="335">
        <v>0</v>
      </c>
      <c r="V270" s="335">
        <v>0</v>
      </c>
      <c r="W270" s="335">
        <v>0</v>
      </c>
      <c r="X270" s="335">
        <v>0</v>
      </c>
      <c r="Y270" s="335">
        <v>0</v>
      </c>
      <c r="Z270" s="335">
        <v>0</v>
      </c>
      <c r="AA270" s="335">
        <v>0</v>
      </c>
      <c r="AB270" s="335">
        <v>0</v>
      </c>
      <c r="AC270" s="335">
        <v>0</v>
      </c>
      <c r="AD270" s="335">
        <v>0</v>
      </c>
      <c r="AE270" s="335">
        <v>0</v>
      </c>
      <c r="AF270" s="335">
        <v>0</v>
      </c>
      <c r="AG270" s="335">
        <v>0</v>
      </c>
      <c r="AH270" s="335">
        <v>0</v>
      </c>
      <c r="AI270" s="335">
        <v>0</v>
      </c>
      <c r="AJ270" s="335">
        <v>0</v>
      </c>
      <c r="AK270" s="335">
        <v>0</v>
      </c>
      <c r="AL270" s="335">
        <v>0</v>
      </c>
      <c r="AM270" s="335">
        <v>0</v>
      </c>
      <c r="AN270" s="335">
        <v>0</v>
      </c>
      <c r="AO270" s="335">
        <v>0</v>
      </c>
      <c r="AP270" s="335">
        <v>0</v>
      </c>
      <c r="AQ270" s="335">
        <v>0</v>
      </c>
      <c r="AR270" s="335">
        <v>0</v>
      </c>
      <c r="AS270" s="335">
        <v>0</v>
      </c>
      <c r="AT270" s="335">
        <v>0</v>
      </c>
      <c r="AU270" s="335">
        <v>0</v>
      </c>
      <c r="AV270" s="335">
        <v>0</v>
      </c>
      <c r="AW270" s="335">
        <v>0</v>
      </c>
      <c r="AX270" s="335">
        <v>0</v>
      </c>
      <c r="AY270" s="335">
        <v>0</v>
      </c>
      <c r="AZ270" s="335">
        <v>0</v>
      </c>
      <c r="BA270" s="335">
        <v>0</v>
      </c>
      <c r="BB270" s="335">
        <v>0</v>
      </c>
      <c r="BC270" s="335">
        <v>0</v>
      </c>
      <c r="BD270" s="335">
        <v>0</v>
      </c>
      <c r="BE270" s="335">
        <v>0</v>
      </c>
      <c r="BF270" s="335">
        <v>0</v>
      </c>
      <c r="BG270" s="335">
        <v>0</v>
      </c>
      <c r="BH270" s="335">
        <v>0</v>
      </c>
      <c r="BI270" s="335">
        <v>0</v>
      </c>
      <c r="BJ270" s="335">
        <v>0</v>
      </c>
      <c r="BK270" s="335">
        <v>0</v>
      </c>
      <c r="BL270" s="335">
        <v>0</v>
      </c>
      <c r="BM270" s="335">
        <v>0</v>
      </c>
      <c r="BN270" s="335">
        <v>0</v>
      </c>
      <c r="BO270" s="335">
        <v>0</v>
      </c>
      <c r="BP270" s="335">
        <v>0</v>
      </c>
      <c r="BQ270" s="335">
        <v>0</v>
      </c>
      <c r="BR270" s="335">
        <v>0</v>
      </c>
      <c r="BS270" s="335">
        <v>0</v>
      </c>
      <c r="BT270" s="335">
        <v>0</v>
      </c>
      <c r="BU270" s="335">
        <v>0</v>
      </c>
      <c r="BV270" s="335">
        <v>0</v>
      </c>
      <c r="BW270" s="335">
        <v>0</v>
      </c>
      <c r="BX270" s="335">
        <v>0</v>
      </c>
      <c r="BY270" s="335">
        <v>0</v>
      </c>
      <c r="BZ270" s="335">
        <v>0</v>
      </c>
      <c r="CA270" s="335">
        <v>0</v>
      </c>
      <c r="CB270" s="335">
        <v>0</v>
      </c>
      <c r="CC270" s="336">
        <f t="shared" si="47"/>
        <v>0</v>
      </c>
    </row>
    <row r="271" spans="1:81" s="354" customFormat="1" ht="25.5" customHeight="1">
      <c r="A271" s="353" t="s">
        <v>477</v>
      </c>
      <c r="B271" s="330" t="s">
        <v>45</v>
      </c>
      <c r="C271" s="331" t="s">
        <v>978</v>
      </c>
      <c r="D271" s="332">
        <v>52060</v>
      </c>
      <c r="E271" s="356" t="s">
        <v>979</v>
      </c>
      <c r="F271" s="333" t="s">
        <v>1018</v>
      </c>
      <c r="G271" s="334" t="s">
        <v>1019</v>
      </c>
      <c r="H271" s="453">
        <v>238059.87</v>
      </c>
      <c r="I271" s="453">
        <v>0</v>
      </c>
      <c r="J271" s="453">
        <v>0</v>
      </c>
      <c r="K271" s="453">
        <v>0</v>
      </c>
      <c r="L271" s="453">
        <v>0</v>
      </c>
      <c r="M271" s="453">
        <v>0</v>
      </c>
      <c r="N271" s="453">
        <v>361109.07</v>
      </c>
      <c r="O271" s="453">
        <v>0</v>
      </c>
      <c r="P271" s="453">
        <v>0</v>
      </c>
      <c r="Q271" s="453">
        <v>0</v>
      </c>
      <c r="R271" s="453">
        <v>0</v>
      </c>
      <c r="S271" s="453">
        <v>0</v>
      </c>
      <c r="T271" s="453">
        <v>0</v>
      </c>
      <c r="U271" s="453">
        <v>0</v>
      </c>
      <c r="V271" s="453">
        <v>0</v>
      </c>
      <c r="W271" s="453">
        <v>0</v>
      </c>
      <c r="X271" s="453">
        <v>0</v>
      </c>
      <c r="Y271" s="453">
        <v>0</v>
      </c>
      <c r="Z271" s="453">
        <v>114895.8</v>
      </c>
      <c r="AA271" s="453">
        <v>0</v>
      </c>
      <c r="AB271" s="453">
        <v>0</v>
      </c>
      <c r="AC271" s="453">
        <v>0</v>
      </c>
      <c r="AD271" s="453">
        <v>0</v>
      </c>
      <c r="AE271" s="453">
        <v>0</v>
      </c>
      <c r="AF271" s="453">
        <v>0</v>
      </c>
      <c r="AG271" s="453">
        <v>0</v>
      </c>
      <c r="AH271" s="453">
        <v>0</v>
      </c>
      <c r="AI271" s="453">
        <v>59168.22</v>
      </c>
      <c r="AJ271" s="453">
        <v>0</v>
      </c>
      <c r="AK271" s="453">
        <v>0</v>
      </c>
      <c r="AL271" s="453">
        <v>0</v>
      </c>
      <c r="AM271" s="453">
        <v>0</v>
      </c>
      <c r="AN271" s="453">
        <v>0</v>
      </c>
      <c r="AO271" s="453">
        <v>0</v>
      </c>
      <c r="AP271" s="453">
        <v>0</v>
      </c>
      <c r="AQ271" s="453">
        <v>0</v>
      </c>
      <c r="AR271" s="453">
        <v>0</v>
      </c>
      <c r="AS271" s="453">
        <v>0</v>
      </c>
      <c r="AT271" s="453">
        <v>0</v>
      </c>
      <c r="AU271" s="453">
        <v>206779.2</v>
      </c>
      <c r="AV271" s="453">
        <v>0</v>
      </c>
      <c r="AW271" s="453">
        <v>0</v>
      </c>
      <c r="AX271" s="453">
        <v>0</v>
      </c>
      <c r="AY271" s="453">
        <v>0</v>
      </c>
      <c r="AZ271" s="453">
        <v>0</v>
      </c>
      <c r="BA271" s="453">
        <v>0</v>
      </c>
      <c r="BB271" s="453">
        <v>169159.8</v>
      </c>
      <c r="BC271" s="453">
        <v>0</v>
      </c>
      <c r="BD271" s="453">
        <v>0</v>
      </c>
      <c r="BE271" s="453">
        <v>0</v>
      </c>
      <c r="BF271" s="453">
        <v>0</v>
      </c>
      <c r="BG271" s="453">
        <v>0</v>
      </c>
      <c r="BH271" s="453">
        <v>0</v>
      </c>
      <c r="BI271" s="453">
        <v>0</v>
      </c>
      <c r="BJ271" s="453">
        <v>0</v>
      </c>
      <c r="BK271" s="453">
        <v>0</v>
      </c>
      <c r="BL271" s="453">
        <v>0</v>
      </c>
      <c r="BM271" s="453">
        <v>99781.5</v>
      </c>
      <c r="BN271" s="453">
        <v>0</v>
      </c>
      <c r="BO271" s="453">
        <v>0</v>
      </c>
      <c r="BP271" s="453">
        <v>0</v>
      </c>
      <c r="BQ271" s="453">
        <v>0</v>
      </c>
      <c r="BR271" s="453">
        <v>0</v>
      </c>
      <c r="BS271" s="453">
        <v>0</v>
      </c>
      <c r="BT271" s="453">
        <v>0</v>
      </c>
      <c r="BU271" s="453">
        <v>0</v>
      </c>
      <c r="BV271" s="453">
        <v>0</v>
      </c>
      <c r="BW271" s="453">
        <v>0</v>
      </c>
      <c r="BX271" s="453">
        <v>0</v>
      </c>
      <c r="BY271" s="453">
        <v>0</v>
      </c>
      <c r="BZ271" s="453">
        <v>0</v>
      </c>
      <c r="CA271" s="453">
        <v>0</v>
      </c>
      <c r="CB271" s="453">
        <v>0</v>
      </c>
      <c r="CC271" s="336">
        <f t="shared" si="47"/>
        <v>1248953.46</v>
      </c>
    </row>
    <row r="272" spans="1:81" s="354" customFormat="1" ht="25.5" customHeight="1">
      <c r="A272" s="353" t="s">
        <v>477</v>
      </c>
      <c r="B272" s="330" t="s">
        <v>45</v>
      </c>
      <c r="C272" s="331" t="s">
        <v>978</v>
      </c>
      <c r="D272" s="332">
        <v>52060</v>
      </c>
      <c r="E272" s="356" t="s">
        <v>979</v>
      </c>
      <c r="F272" s="333" t="s">
        <v>1020</v>
      </c>
      <c r="G272" s="334" t="s">
        <v>1021</v>
      </c>
      <c r="H272" s="335">
        <v>0</v>
      </c>
      <c r="I272" s="355">
        <v>0</v>
      </c>
      <c r="J272" s="355">
        <v>0</v>
      </c>
      <c r="K272" s="355">
        <v>0</v>
      </c>
      <c r="L272" s="355">
        <v>0</v>
      </c>
      <c r="M272" s="355">
        <v>0</v>
      </c>
      <c r="N272" s="355">
        <v>0</v>
      </c>
      <c r="O272" s="355">
        <v>0</v>
      </c>
      <c r="P272" s="355">
        <v>0</v>
      </c>
      <c r="Q272" s="355">
        <v>0</v>
      </c>
      <c r="R272" s="355">
        <v>0</v>
      </c>
      <c r="S272" s="355">
        <v>0</v>
      </c>
      <c r="T272" s="355">
        <v>0</v>
      </c>
      <c r="U272" s="355">
        <v>0</v>
      </c>
      <c r="V272" s="355">
        <v>0</v>
      </c>
      <c r="W272" s="355">
        <v>0</v>
      </c>
      <c r="X272" s="355">
        <v>0</v>
      </c>
      <c r="Y272" s="355">
        <v>0</v>
      </c>
      <c r="Z272" s="355">
        <v>0</v>
      </c>
      <c r="AA272" s="355">
        <v>0</v>
      </c>
      <c r="AB272" s="355">
        <v>0</v>
      </c>
      <c r="AC272" s="355">
        <v>0</v>
      </c>
      <c r="AD272" s="355">
        <v>0</v>
      </c>
      <c r="AE272" s="355">
        <v>0</v>
      </c>
      <c r="AF272" s="355">
        <v>0</v>
      </c>
      <c r="AG272" s="355">
        <v>0</v>
      </c>
      <c r="AH272" s="355">
        <v>0</v>
      </c>
      <c r="AI272" s="355">
        <v>0</v>
      </c>
      <c r="AJ272" s="355">
        <v>0</v>
      </c>
      <c r="AK272" s="355">
        <v>0</v>
      </c>
      <c r="AL272" s="355">
        <v>0</v>
      </c>
      <c r="AM272" s="355">
        <v>0</v>
      </c>
      <c r="AN272" s="355">
        <v>0</v>
      </c>
      <c r="AO272" s="355">
        <v>0</v>
      </c>
      <c r="AP272" s="355">
        <v>0</v>
      </c>
      <c r="AQ272" s="355">
        <v>0</v>
      </c>
      <c r="AR272" s="355">
        <v>0</v>
      </c>
      <c r="AS272" s="355">
        <v>0</v>
      </c>
      <c r="AT272" s="355">
        <v>0</v>
      </c>
      <c r="AU272" s="355">
        <v>0</v>
      </c>
      <c r="AV272" s="355">
        <v>0</v>
      </c>
      <c r="AW272" s="355">
        <v>0</v>
      </c>
      <c r="AX272" s="355">
        <v>0</v>
      </c>
      <c r="AY272" s="355">
        <v>0</v>
      </c>
      <c r="AZ272" s="355">
        <v>0</v>
      </c>
      <c r="BA272" s="355">
        <v>0</v>
      </c>
      <c r="BB272" s="355">
        <v>0</v>
      </c>
      <c r="BC272" s="355">
        <v>0</v>
      </c>
      <c r="BD272" s="355">
        <v>0</v>
      </c>
      <c r="BE272" s="355">
        <v>0</v>
      </c>
      <c r="BF272" s="355">
        <v>0</v>
      </c>
      <c r="BG272" s="355">
        <v>0</v>
      </c>
      <c r="BH272" s="355">
        <v>0</v>
      </c>
      <c r="BI272" s="355">
        <v>0</v>
      </c>
      <c r="BJ272" s="355">
        <v>0</v>
      </c>
      <c r="BK272" s="355">
        <v>0</v>
      </c>
      <c r="BL272" s="355">
        <v>0</v>
      </c>
      <c r="BM272" s="355">
        <v>0</v>
      </c>
      <c r="BN272" s="355">
        <v>0</v>
      </c>
      <c r="BO272" s="355">
        <v>0</v>
      </c>
      <c r="BP272" s="355">
        <v>0</v>
      </c>
      <c r="BQ272" s="355">
        <v>0</v>
      </c>
      <c r="BR272" s="355">
        <v>0</v>
      </c>
      <c r="BS272" s="355">
        <v>0</v>
      </c>
      <c r="BT272" s="355">
        <v>0</v>
      </c>
      <c r="BU272" s="355">
        <v>0</v>
      </c>
      <c r="BV272" s="355">
        <v>0</v>
      </c>
      <c r="BW272" s="355">
        <v>0</v>
      </c>
      <c r="BX272" s="355">
        <v>0</v>
      </c>
      <c r="BY272" s="355">
        <v>0</v>
      </c>
      <c r="BZ272" s="355">
        <v>0</v>
      </c>
      <c r="CA272" s="355">
        <v>0</v>
      </c>
      <c r="CB272" s="355">
        <v>0</v>
      </c>
      <c r="CC272" s="336">
        <f t="shared" si="47"/>
        <v>0</v>
      </c>
    </row>
    <row r="273" spans="1:81" s="354" customFormat="1" ht="25.5" customHeight="1">
      <c r="A273" s="353" t="s">
        <v>477</v>
      </c>
      <c r="B273" s="330" t="s">
        <v>45</v>
      </c>
      <c r="C273" s="331" t="s">
        <v>978</v>
      </c>
      <c r="D273" s="332">
        <v>52060</v>
      </c>
      <c r="E273" s="356" t="s">
        <v>979</v>
      </c>
      <c r="F273" s="333" t="s">
        <v>1022</v>
      </c>
      <c r="G273" s="334" t="s">
        <v>1005</v>
      </c>
      <c r="H273" s="453">
        <v>155020</v>
      </c>
      <c r="I273" s="458">
        <v>0</v>
      </c>
      <c r="J273" s="458">
        <v>0</v>
      </c>
      <c r="K273" s="458">
        <v>0</v>
      </c>
      <c r="L273" s="458">
        <v>0</v>
      </c>
      <c r="M273" s="458">
        <v>0</v>
      </c>
      <c r="N273" s="458">
        <v>423575</v>
      </c>
      <c r="O273" s="458">
        <v>0</v>
      </c>
      <c r="P273" s="458">
        <v>0</v>
      </c>
      <c r="Q273" s="458">
        <v>0</v>
      </c>
      <c r="R273" s="458">
        <v>0</v>
      </c>
      <c r="S273" s="458">
        <v>0</v>
      </c>
      <c r="T273" s="458">
        <v>0</v>
      </c>
      <c r="U273" s="458">
        <v>0</v>
      </c>
      <c r="V273" s="458">
        <v>0</v>
      </c>
      <c r="W273" s="458">
        <v>0</v>
      </c>
      <c r="X273" s="458">
        <v>0</v>
      </c>
      <c r="Y273" s="458">
        <v>0</v>
      </c>
      <c r="Z273" s="458">
        <v>578525</v>
      </c>
      <c r="AA273" s="458">
        <v>0</v>
      </c>
      <c r="AB273" s="458">
        <v>0</v>
      </c>
      <c r="AC273" s="458">
        <v>0</v>
      </c>
      <c r="AD273" s="458">
        <v>0</v>
      </c>
      <c r="AE273" s="458">
        <v>0</v>
      </c>
      <c r="AF273" s="458">
        <v>0</v>
      </c>
      <c r="AG273" s="458">
        <v>28700</v>
      </c>
      <c r="AH273" s="458">
        <v>0</v>
      </c>
      <c r="AI273" s="458">
        <v>270000</v>
      </c>
      <c r="AJ273" s="458">
        <v>440658</v>
      </c>
      <c r="AK273" s="458">
        <v>0</v>
      </c>
      <c r="AL273" s="458">
        <v>0</v>
      </c>
      <c r="AM273" s="458">
        <v>0</v>
      </c>
      <c r="AN273" s="458">
        <v>0</v>
      </c>
      <c r="AO273" s="458">
        <v>0</v>
      </c>
      <c r="AP273" s="458">
        <v>0</v>
      </c>
      <c r="AQ273" s="458">
        <v>0</v>
      </c>
      <c r="AR273" s="458">
        <v>0</v>
      </c>
      <c r="AS273" s="458">
        <v>0</v>
      </c>
      <c r="AT273" s="458">
        <v>0</v>
      </c>
      <c r="AU273" s="458">
        <v>280375</v>
      </c>
      <c r="AV273" s="458">
        <v>12170</v>
      </c>
      <c r="AW273" s="458">
        <v>0</v>
      </c>
      <c r="AX273" s="458">
        <v>0</v>
      </c>
      <c r="AY273" s="458">
        <v>0</v>
      </c>
      <c r="AZ273" s="458">
        <v>0</v>
      </c>
      <c r="BA273" s="458">
        <v>0</v>
      </c>
      <c r="BB273" s="458">
        <v>65432.5</v>
      </c>
      <c r="BC273" s="458">
        <v>0</v>
      </c>
      <c r="BD273" s="458">
        <v>35650</v>
      </c>
      <c r="BE273" s="458">
        <v>0</v>
      </c>
      <c r="BF273" s="458">
        <v>0</v>
      </c>
      <c r="BG273" s="458">
        <v>235925</v>
      </c>
      <c r="BH273" s="458">
        <v>0</v>
      </c>
      <c r="BI273" s="458">
        <v>107854</v>
      </c>
      <c r="BJ273" s="458">
        <v>0</v>
      </c>
      <c r="BK273" s="458">
        <v>0</v>
      </c>
      <c r="BL273" s="458">
        <v>0</v>
      </c>
      <c r="BM273" s="458">
        <v>181260</v>
      </c>
      <c r="BN273" s="458">
        <v>0</v>
      </c>
      <c r="BO273" s="458">
        <v>0</v>
      </c>
      <c r="BP273" s="458">
        <v>57063.5</v>
      </c>
      <c r="BQ273" s="458">
        <v>0</v>
      </c>
      <c r="BR273" s="458">
        <v>0</v>
      </c>
      <c r="BS273" s="458">
        <v>0</v>
      </c>
      <c r="BT273" s="458">
        <v>43900</v>
      </c>
      <c r="BU273" s="458">
        <v>0</v>
      </c>
      <c r="BV273" s="458">
        <v>0</v>
      </c>
      <c r="BW273" s="458">
        <v>0</v>
      </c>
      <c r="BX273" s="458">
        <v>0</v>
      </c>
      <c r="BY273" s="458">
        <v>0</v>
      </c>
      <c r="BZ273" s="458">
        <v>0</v>
      </c>
      <c r="CA273" s="458">
        <v>0</v>
      </c>
      <c r="CB273" s="458">
        <v>0</v>
      </c>
      <c r="CC273" s="336">
        <f t="shared" si="47"/>
        <v>2916108</v>
      </c>
    </row>
    <row r="274" spans="1:81" s="354" customFormat="1" ht="25.5" customHeight="1">
      <c r="A274" s="353" t="s">
        <v>477</v>
      </c>
      <c r="B274" s="330" t="s">
        <v>45</v>
      </c>
      <c r="C274" s="331" t="s">
        <v>978</v>
      </c>
      <c r="D274" s="332"/>
      <c r="E274" s="356"/>
      <c r="F274" s="333" t="s">
        <v>1023</v>
      </c>
      <c r="G274" s="334" t="s">
        <v>1024</v>
      </c>
      <c r="H274" s="453">
        <v>179292.25</v>
      </c>
      <c r="I274" s="453">
        <v>0</v>
      </c>
      <c r="J274" s="453">
        <v>0</v>
      </c>
      <c r="K274" s="453">
        <v>0</v>
      </c>
      <c r="L274" s="453">
        <v>0</v>
      </c>
      <c r="M274" s="453">
        <v>0</v>
      </c>
      <c r="N274" s="453">
        <v>1188269</v>
      </c>
      <c r="O274" s="453">
        <v>0</v>
      </c>
      <c r="P274" s="453">
        <v>0</v>
      </c>
      <c r="Q274" s="453">
        <v>600</v>
      </c>
      <c r="R274" s="453">
        <v>0</v>
      </c>
      <c r="S274" s="453">
        <v>0</v>
      </c>
      <c r="T274" s="453">
        <v>0</v>
      </c>
      <c r="U274" s="453">
        <v>0</v>
      </c>
      <c r="V274" s="453">
        <v>0</v>
      </c>
      <c r="W274" s="453">
        <v>310</v>
      </c>
      <c r="X274" s="453">
        <v>0</v>
      </c>
      <c r="Y274" s="453">
        <v>20025</v>
      </c>
      <c r="Z274" s="453">
        <v>71820</v>
      </c>
      <c r="AA274" s="453">
        <v>0</v>
      </c>
      <c r="AB274" s="453">
        <v>0</v>
      </c>
      <c r="AC274" s="453">
        <v>0</v>
      </c>
      <c r="AD274" s="453">
        <v>0</v>
      </c>
      <c r="AE274" s="453">
        <v>0</v>
      </c>
      <c r="AF274" s="453">
        <v>0</v>
      </c>
      <c r="AG274" s="453">
        <v>4480</v>
      </c>
      <c r="AH274" s="453">
        <v>0</v>
      </c>
      <c r="AI274" s="453">
        <v>247379.01</v>
      </c>
      <c r="AJ274" s="453">
        <v>0</v>
      </c>
      <c r="AK274" s="453">
        <v>0</v>
      </c>
      <c r="AL274" s="453">
        <v>0</v>
      </c>
      <c r="AM274" s="453">
        <v>0</v>
      </c>
      <c r="AN274" s="453">
        <v>0</v>
      </c>
      <c r="AO274" s="453">
        <v>6613</v>
      </c>
      <c r="AP274" s="453">
        <v>0</v>
      </c>
      <c r="AQ274" s="453">
        <v>0</v>
      </c>
      <c r="AR274" s="453">
        <v>0</v>
      </c>
      <c r="AS274" s="453">
        <v>0</v>
      </c>
      <c r="AT274" s="453">
        <v>0</v>
      </c>
      <c r="AU274" s="453">
        <v>94556</v>
      </c>
      <c r="AV274" s="453">
        <v>0</v>
      </c>
      <c r="AW274" s="453">
        <v>0</v>
      </c>
      <c r="AX274" s="453">
        <v>0</v>
      </c>
      <c r="AY274" s="453">
        <v>0</v>
      </c>
      <c r="AZ274" s="453">
        <v>810</v>
      </c>
      <c r="BA274" s="453">
        <v>0</v>
      </c>
      <c r="BB274" s="453">
        <v>198749</v>
      </c>
      <c r="BC274" s="453">
        <v>0</v>
      </c>
      <c r="BD274" s="453">
        <v>9650</v>
      </c>
      <c r="BE274" s="453">
        <v>0</v>
      </c>
      <c r="BF274" s="453">
        <v>0</v>
      </c>
      <c r="BG274" s="453">
        <v>15728</v>
      </c>
      <c r="BH274" s="453">
        <v>0</v>
      </c>
      <c r="BI274" s="453">
        <v>0</v>
      </c>
      <c r="BJ274" s="453">
        <v>0</v>
      </c>
      <c r="BK274" s="453">
        <v>0</v>
      </c>
      <c r="BL274" s="453">
        <v>0</v>
      </c>
      <c r="BM274" s="453">
        <v>143617</v>
      </c>
      <c r="BN274" s="453">
        <v>7086</v>
      </c>
      <c r="BO274" s="453">
        <v>57253</v>
      </c>
      <c r="BP274" s="453">
        <v>0</v>
      </c>
      <c r="BQ274" s="453">
        <v>0</v>
      </c>
      <c r="BR274" s="453">
        <v>0</v>
      </c>
      <c r="BS274" s="453">
        <v>0</v>
      </c>
      <c r="BT274" s="453">
        <v>3827</v>
      </c>
      <c r="BU274" s="453">
        <v>0</v>
      </c>
      <c r="BV274" s="453">
        <v>0</v>
      </c>
      <c r="BW274" s="453">
        <v>0</v>
      </c>
      <c r="BX274" s="453">
        <v>0</v>
      </c>
      <c r="BY274" s="453">
        <v>13994.63</v>
      </c>
      <c r="BZ274" s="453">
        <v>0</v>
      </c>
      <c r="CA274" s="453">
        <v>0</v>
      </c>
      <c r="CB274" s="453">
        <v>0</v>
      </c>
      <c r="CC274" s="336">
        <f t="shared" si="47"/>
        <v>2264058.8899999997</v>
      </c>
    </row>
    <row r="275" spans="1:81" s="354" customFormat="1" ht="25.5" customHeight="1">
      <c r="A275" s="353" t="s">
        <v>477</v>
      </c>
      <c r="B275" s="330" t="s">
        <v>45</v>
      </c>
      <c r="C275" s="331" t="s">
        <v>978</v>
      </c>
      <c r="D275" s="332">
        <v>52060</v>
      </c>
      <c r="E275" s="356" t="s">
        <v>979</v>
      </c>
      <c r="F275" s="333" t="s">
        <v>1025</v>
      </c>
      <c r="G275" s="334" t="s">
        <v>1026</v>
      </c>
      <c r="H275" s="453">
        <v>0</v>
      </c>
      <c r="I275" s="453">
        <v>0</v>
      </c>
      <c r="J275" s="453">
        <v>0</v>
      </c>
      <c r="K275" s="453">
        <v>0</v>
      </c>
      <c r="L275" s="453">
        <v>0</v>
      </c>
      <c r="M275" s="453">
        <v>0</v>
      </c>
      <c r="N275" s="453">
        <v>0</v>
      </c>
      <c r="O275" s="453">
        <v>0</v>
      </c>
      <c r="P275" s="453">
        <v>0</v>
      </c>
      <c r="Q275" s="453">
        <v>0</v>
      </c>
      <c r="R275" s="453">
        <v>0</v>
      </c>
      <c r="S275" s="453">
        <v>0</v>
      </c>
      <c r="T275" s="453">
        <v>0</v>
      </c>
      <c r="U275" s="453">
        <v>0</v>
      </c>
      <c r="V275" s="453">
        <v>0</v>
      </c>
      <c r="W275" s="453">
        <v>0</v>
      </c>
      <c r="X275" s="453">
        <v>0</v>
      </c>
      <c r="Y275" s="453">
        <v>0</v>
      </c>
      <c r="Z275" s="453">
        <v>0</v>
      </c>
      <c r="AA275" s="453">
        <v>0</v>
      </c>
      <c r="AB275" s="453">
        <v>0</v>
      </c>
      <c r="AC275" s="453">
        <v>0</v>
      </c>
      <c r="AD275" s="453">
        <v>0</v>
      </c>
      <c r="AE275" s="453">
        <v>0</v>
      </c>
      <c r="AF275" s="453">
        <v>0</v>
      </c>
      <c r="AG275" s="453">
        <v>0</v>
      </c>
      <c r="AH275" s="453">
        <v>0</v>
      </c>
      <c r="AI275" s="453">
        <v>0</v>
      </c>
      <c r="AJ275" s="453">
        <v>0</v>
      </c>
      <c r="AK275" s="453">
        <v>0</v>
      </c>
      <c r="AL275" s="453">
        <v>0</v>
      </c>
      <c r="AM275" s="453">
        <v>0</v>
      </c>
      <c r="AN275" s="453">
        <v>0</v>
      </c>
      <c r="AO275" s="453">
        <v>10000</v>
      </c>
      <c r="AP275" s="453">
        <v>0</v>
      </c>
      <c r="AQ275" s="453">
        <v>0</v>
      </c>
      <c r="AR275" s="453">
        <v>0</v>
      </c>
      <c r="AS275" s="453">
        <v>0</v>
      </c>
      <c r="AT275" s="453">
        <v>0</v>
      </c>
      <c r="AU275" s="453">
        <v>0</v>
      </c>
      <c r="AV275" s="453">
        <v>0</v>
      </c>
      <c r="AW275" s="453">
        <v>0</v>
      </c>
      <c r="AX275" s="453">
        <v>0</v>
      </c>
      <c r="AY275" s="453">
        <v>0</v>
      </c>
      <c r="AZ275" s="453">
        <v>0</v>
      </c>
      <c r="BA275" s="453">
        <v>0</v>
      </c>
      <c r="BB275" s="453">
        <v>0</v>
      </c>
      <c r="BC275" s="453">
        <v>0</v>
      </c>
      <c r="BD275" s="453">
        <v>0</v>
      </c>
      <c r="BE275" s="453">
        <v>0</v>
      </c>
      <c r="BF275" s="453">
        <v>0</v>
      </c>
      <c r="BG275" s="453">
        <v>7664</v>
      </c>
      <c r="BH275" s="453">
        <v>0</v>
      </c>
      <c r="BI275" s="453">
        <v>0</v>
      </c>
      <c r="BJ275" s="453">
        <v>0</v>
      </c>
      <c r="BK275" s="453">
        <v>0</v>
      </c>
      <c r="BL275" s="453">
        <v>0</v>
      </c>
      <c r="BM275" s="453">
        <v>0</v>
      </c>
      <c r="BN275" s="453">
        <v>0</v>
      </c>
      <c r="BO275" s="453">
        <v>0</v>
      </c>
      <c r="BP275" s="453">
        <v>0</v>
      </c>
      <c r="BQ275" s="453">
        <v>0</v>
      </c>
      <c r="BR275" s="453">
        <v>0</v>
      </c>
      <c r="BS275" s="453">
        <v>0</v>
      </c>
      <c r="BT275" s="453">
        <v>0</v>
      </c>
      <c r="BU275" s="453">
        <v>0</v>
      </c>
      <c r="BV275" s="453">
        <v>0</v>
      </c>
      <c r="BW275" s="453">
        <v>0</v>
      </c>
      <c r="BX275" s="453">
        <v>0</v>
      </c>
      <c r="BY275" s="453">
        <v>0</v>
      </c>
      <c r="BZ275" s="453">
        <v>0</v>
      </c>
      <c r="CA275" s="453">
        <v>0</v>
      </c>
      <c r="CB275" s="453">
        <v>0</v>
      </c>
      <c r="CC275" s="336">
        <f t="shared" si="47"/>
        <v>17664</v>
      </c>
    </row>
    <row r="276" spans="1:81" s="354" customFormat="1" ht="25.5" customHeight="1">
      <c r="A276" s="353" t="s">
        <v>477</v>
      </c>
      <c r="B276" s="330" t="s">
        <v>45</v>
      </c>
      <c r="C276" s="331" t="s">
        <v>978</v>
      </c>
      <c r="D276" s="332">
        <v>52060</v>
      </c>
      <c r="E276" s="356" t="s">
        <v>979</v>
      </c>
      <c r="F276" s="333" t="s">
        <v>1027</v>
      </c>
      <c r="G276" s="334" t="s">
        <v>1028</v>
      </c>
      <c r="H276" s="453">
        <v>14000</v>
      </c>
      <c r="I276" s="453">
        <v>0</v>
      </c>
      <c r="J276" s="453">
        <v>0</v>
      </c>
      <c r="K276" s="453">
        <v>0</v>
      </c>
      <c r="L276" s="453">
        <v>0</v>
      </c>
      <c r="M276" s="453">
        <v>0</v>
      </c>
      <c r="N276" s="453">
        <v>0</v>
      </c>
      <c r="O276" s="453">
        <v>0</v>
      </c>
      <c r="P276" s="453">
        <v>0</v>
      </c>
      <c r="Q276" s="453">
        <v>0</v>
      </c>
      <c r="R276" s="453">
        <v>0</v>
      </c>
      <c r="S276" s="453">
        <v>0</v>
      </c>
      <c r="T276" s="453">
        <v>0</v>
      </c>
      <c r="U276" s="453">
        <v>0</v>
      </c>
      <c r="V276" s="453">
        <v>0</v>
      </c>
      <c r="W276" s="453">
        <v>0</v>
      </c>
      <c r="X276" s="453">
        <v>0</v>
      </c>
      <c r="Y276" s="453">
        <v>0</v>
      </c>
      <c r="Z276" s="453">
        <v>0</v>
      </c>
      <c r="AA276" s="453">
        <v>0</v>
      </c>
      <c r="AB276" s="453">
        <v>0</v>
      </c>
      <c r="AC276" s="453">
        <v>0</v>
      </c>
      <c r="AD276" s="453">
        <v>0</v>
      </c>
      <c r="AE276" s="453">
        <v>0</v>
      </c>
      <c r="AF276" s="453">
        <v>0</v>
      </c>
      <c r="AG276" s="453">
        <v>0</v>
      </c>
      <c r="AH276" s="453">
        <v>0</v>
      </c>
      <c r="AI276" s="453">
        <v>0</v>
      </c>
      <c r="AJ276" s="453">
        <v>0</v>
      </c>
      <c r="AK276" s="453">
        <v>0</v>
      </c>
      <c r="AL276" s="453">
        <v>0</v>
      </c>
      <c r="AM276" s="453">
        <v>0</v>
      </c>
      <c r="AN276" s="453">
        <v>0</v>
      </c>
      <c r="AO276" s="453">
        <v>0</v>
      </c>
      <c r="AP276" s="453">
        <v>0</v>
      </c>
      <c r="AQ276" s="453">
        <v>0</v>
      </c>
      <c r="AR276" s="453">
        <v>0</v>
      </c>
      <c r="AS276" s="453">
        <v>0</v>
      </c>
      <c r="AT276" s="453">
        <v>0</v>
      </c>
      <c r="AU276" s="453">
        <v>0</v>
      </c>
      <c r="AV276" s="453">
        <v>0</v>
      </c>
      <c r="AW276" s="453">
        <v>0</v>
      </c>
      <c r="AX276" s="453">
        <v>0</v>
      </c>
      <c r="AY276" s="453">
        <v>0</v>
      </c>
      <c r="AZ276" s="453">
        <v>0</v>
      </c>
      <c r="BA276" s="453">
        <v>0</v>
      </c>
      <c r="BB276" s="453">
        <v>0</v>
      </c>
      <c r="BC276" s="453">
        <v>0</v>
      </c>
      <c r="BD276" s="453">
        <v>0</v>
      </c>
      <c r="BE276" s="453">
        <v>0</v>
      </c>
      <c r="BF276" s="453">
        <v>0</v>
      </c>
      <c r="BG276" s="453">
        <v>0</v>
      </c>
      <c r="BH276" s="453">
        <v>0</v>
      </c>
      <c r="BI276" s="453">
        <v>0</v>
      </c>
      <c r="BJ276" s="453">
        <v>0</v>
      </c>
      <c r="BK276" s="453">
        <v>0</v>
      </c>
      <c r="BL276" s="453">
        <v>0</v>
      </c>
      <c r="BM276" s="453">
        <v>0</v>
      </c>
      <c r="BN276" s="453">
        <v>5092</v>
      </c>
      <c r="BO276" s="453">
        <v>0</v>
      </c>
      <c r="BP276" s="453">
        <v>0</v>
      </c>
      <c r="BQ276" s="453">
        <v>0</v>
      </c>
      <c r="BR276" s="453">
        <v>0</v>
      </c>
      <c r="BS276" s="453">
        <v>0</v>
      </c>
      <c r="BT276" s="453">
        <v>0</v>
      </c>
      <c r="BU276" s="453">
        <v>0</v>
      </c>
      <c r="BV276" s="453">
        <v>0</v>
      </c>
      <c r="BW276" s="453">
        <v>0</v>
      </c>
      <c r="BX276" s="453">
        <v>0</v>
      </c>
      <c r="BY276" s="453">
        <v>0</v>
      </c>
      <c r="BZ276" s="453">
        <v>0</v>
      </c>
      <c r="CA276" s="453">
        <v>0</v>
      </c>
      <c r="CB276" s="453">
        <v>0</v>
      </c>
      <c r="CC276" s="336">
        <f t="shared" si="47"/>
        <v>19092</v>
      </c>
    </row>
    <row r="277" spans="1:81" s="354" customFormat="1" ht="25.5" customHeight="1">
      <c r="A277" s="353" t="s">
        <v>477</v>
      </c>
      <c r="B277" s="330" t="s">
        <v>45</v>
      </c>
      <c r="C277" s="331" t="s">
        <v>978</v>
      </c>
      <c r="D277" s="332">
        <v>52060</v>
      </c>
      <c r="E277" s="356" t="s">
        <v>979</v>
      </c>
      <c r="F277" s="333" t="s">
        <v>1029</v>
      </c>
      <c r="G277" s="334" t="s">
        <v>1030</v>
      </c>
      <c r="H277" s="453">
        <v>0</v>
      </c>
      <c r="I277" s="458">
        <v>0</v>
      </c>
      <c r="J277" s="458">
        <v>0</v>
      </c>
      <c r="K277" s="458">
        <v>0</v>
      </c>
      <c r="L277" s="458">
        <v>0</v>
      </c>
      <c r="M277" s="458">
        <v>0</v>
      </c>
      <c r="N277" s="458">
        <v>6256</v>
      </c>
      <c r="O277" s="458">
        <v>0</v>
      </c>
      <c r="P277" s="458">
        <v>0</v>
      </c>
      <c r="Q277" s="458">
        <v>0</v>
      </c>
      <c r="R277" s="458">
        <v>0</v>
      </c>
      <c r="S277" s="458">
        <v>0</v>
      </c>
      <c r="T277" s="458">
        <v>0</v>
      </c>
      <c r="U277" s="458">
        <v>0</v>
      </c>
      <c r="V277" s="458">
        <v>0</v>
      </c>
      <c r="W277" s="458">
        <v>0</v>
      </c>
      <c r="X277" s="458">
        <v>0</v>
      </c>
      <c r="Y277" s="458">
        <v>0</v>
      </c>
      <c r="Z277" s="458">
        <v>8000</v>
      </c>
      <c r="AA277" s="458">
        <v>0</v>
      </c>
      <c r="AB277" s="458">
        <v>0</v>
      </c>
      <c r="AC277" s="458">
        <v>0</v>
      </c>
      <c r="AD277" s="458">
        <v>0</v>
      </c>
      <c r="AE277" s="458">
        <v>0</v>
      </c>
      <c r="AF277" s="458">
        <v>0</v>
      </c>
      <c r="AG277" s="458">
        <v>0</v>
      </c>
      <c r="AH277" s="458">
        <v>0</v>
      </c>
      <c r="AI277" s="458">
        <v>17331</v>
      </c>
      <c r="AJ277" s="458">
        <v>0</v>
      </c>
      <c r="AK277" s="458">
        <v>0</v>
      </c>
      <c r="AL277" s="458">
        <v>0</v>
      </c>
      <c r="AM277" s="458">
        <v>0</v>
      </c>
      <c r="AN277" s="458">
        <v>0</v>
      </c>
      <c r="AO277" s="458">
        <v>0</v>
      </c>
      <c r="AP277" s="458">
        <v>0</v>
      </c>
      <c r="AQ277" s="458">
        <v>0</v>
      </c>
      <c r="AR277" s="458">
        <v>0</v>
      </c>
      <c r="AS277" s="458">
        <v>0</v>
      </c>
      <c r="AT277" s="458">
        <v>0</v>
      </c>
      <c r="AU277" s="458">
        <v>0</v>
      </c>
      <c r="AV277" s="458">
        <v>0</v>
      </c>
      <c r="AW277" s="458">
        <v>0</v>
      </c>
      <c r="AX277" s="458">
        <v>0</v>
      </c>
      <c r="AY277" s="458">
        <v>0</v>
      </c>
      <c r="AZ277" s="458">
        <v>0</v>
      </c>
      <c r="BA277" s="458">
        <v>0</v>
      </c>
      <c r="BB277" s="458">
        <v>511.2</v>
      </c>
      <c r="BC277" s="458">
        <v>0</v>
      </c>
      <c r="BD277" s="458">
        <v>0</v>
      </c>
      <c r="BE277" s="458">
        <v>0</v>
      </c>
      <c r="BF277" s="458">
        <v>0</v>
      </c>
      <c r="BG277" s="458">
        <v>0</v>
      </c>
      <c r="BH277" s="458">
        <v>0</v>
      </c>
      <c r="BI277" s="458">
        <v>0</v>
      </c>
      <c r="BJ277" s="458">
        <v>0</v>
      </c>
      <c r="BK277" s="458">
        <v>0</v>
      </c>
      <c r="BL277" s="458">
        <v>0</v>
      </c>
      <c r="BM277" s="458">
        <v>0</v>
      </c>
      <c r="BN277" s="458">
        <v>0</v>
      </c>
      <c r="BO277" s="458">
        <v>0</v>
      </c>
      <c r="BP277" s="458">
        <v>0</v>
      </c>
      <c r="BQ277" s="458">
        <v>0</v>
      </c>
      <c r="BR277" s="458">
        <v>0</v>
      </c>
      <c r="BS277" s="458">
        <v>0</v>
      </c>
      <c r="BT277" s="458">
        <v>0</v>
      </c>
      <c r="BU277" s="458">
        <v>0</v>
      </c>
      <c r="BV277" s="458">
        <v>0</v>
      </c>
      <c r="BW277" s="458">
        <v>0</v>
      </c>
      <c r="BX277" s="458">
        <v>0</v>
      </c>
      <c r="BY277" s="458">
        <v>0</v>
      </c>
      <c r="BZ277" s="458">
        <v>0</v>
      </c>
      <c r="CA277" s="458">
        <v>0</v>
      </c>
      <c r="CB277" s="458">
        <v>0</v>
      </c>
      <c r="CC277" s="336">
        <f t="shared" si="47"/>
        <v>32098.2</v>
      </c>
    </row>
    <row r="278" spans="1:81" s="354" customFormat="1" ht="25.5" customHeight="1">
      <c r="A278" s="353" t="s">
        <v>860</v>
      </c>
      <c r="B278" s="330" t="s">
        <v>45</v>
      </c>
      <c r="C278" s="331" t="s">
        <v>978</v>
      </c>
      <c r="D278" s="332">
        <v>52060</v>
      </c>
      <c r="E278" s="356" t="s">
        <v>979</v>
      </c>
      <c r="F278" s="333" t="s">
        <v>1031</v>
      </c>
      <c r="G278" s="334" t="s">
        <v>1032</v>
      </c>
      <c r="H278" s="453">
        <v>0</v>
      </c>
      <c r="I278" s="458">
        <v>0</v>
      </c>
      <c r="J278" s="458">
        <v>0</v>
      </c>
      <c r="K278" s="458">
        <v>0</v>
      </c>
      <c r="L278" s="458">
        <v>0</v>
      </c>
      <c r="M278" s="458">
        <v>0</v>
      </c>
      <c r="N278" s="458">
        <v>0</v>
      </c>
      <c r="O278" s="458">
        <v>0</v>
      </c>
      <c r="P278" s="458">
        <v>240000</v>
      </c>
      <c r="Q278" s="458">
        <v>0</v>
      </c>
      <c r="R278" s="458">
        <v>160000</v>
      </c>
      <c r="S278" s="458">
        <v>0</v>
      </c>
      <c r="T278" s="458">
        <v>0</v>
      </c>
      <c r="U278" s="458">
        <v>0</v>
      </c>
      <c r="V278" s="458">
        <v>0</v>
      </c>
      <c r="W278" s="458">
        <v>120000</v>
      </c>
      <c r="X278" s="458">
        <v>80000</v>
      </c>
      <c r="Y278" s="458">
        <v>0</v>
      </c>
      <c r="Z278" s="458">
        <v>0</v>
      </c>
      <c r="AA278" s="458">
        <v>0</v>
      </c>
      <c r="AB278" s="458">
        <v>680000</v>
      </c>
      <c r="AC278" s="458">
        <v>0</v>
      </c>
      <c r="AD278" s="458">
        <v>80000</v>
      </c>
      <c r="AE278" s="458">
        <v>480000</v>
      </c>
      <c r="AF278" s="458">
        <v>40000</v>
      </c>
      <c r="AG278" s="458">
        <v>0</v>
      </c>
      <c r="AH278" s="458">
        <v>720000</v>
      </c>
      <c r="AI278" s="458">
        <v>5500000</v>
      </c>
      <c r="AJ278" s="458">
        <v>320000</v>
      </c>
      <c r="AK278" s="458">
        <v>0</v>
      </c>
      <c r="AL278" s="458">
        <v>0</v>
      </c>
      <c r="AM278" s="458">
        <v>0</v>
      </c>
      <c r="AN278" s="458">
        <v>0</v>
      </c>
      <c r="AO278" s="458">
        <v>0</v>
      </c>
      <c r="AP278" s="458">
        <v>0</v>
      </c>
      <c r="AQ278" s="458">
        <v>0</v>
      </c>
      <c r="AR278" s="458">
        <v>0</v>
      </c>
      <c r="AS278" s="458">
        <v>0</v>
      </c>
      <c r="AT278" s="458">
        <v>0</v>
      </c>
      <c r="AU278" s="458">
        <v>0</v>
      </c>
      <c r="AV278" s="458">
        <v>0</v>
      </c>
      <c r="AW278" s="458">
        <v>0</v>
      </c>
      <c r="AX278" s="458">
        <v>0</v>
      </c>
      <c r="AY278" s="458">
        <v>0</v>
      </c>
      <c r="AZ278" s="458">
        <v>0</v>
      </c>
      <c r="BA278" s="458">
        <v>0</v>
      </c>
      <c r="BB278" s="458">
        <v>0</v>
      </c>
      <c r="BC278" s="458">
        <v>1190000</v>
      </c>
      <c r="BD278" s="458">
        <v>0</v>
      </c>
      <c r="BE278" s="458">
        <v>0</v>
      </c>
      <c r="BF278" s="458">
        <v>0</v>
      </c>
      <c r="BG278" s="458">
        <v>100000</v>
      </c>
      <c r="BH278" s="458">
        <v>0</v>
      </c>
      <c r="BI278" s="458">
        <v>0</v>
      </c>
      <c r="BJ278" s="458">
        <v>0</v>
      </c>
      <c r="BK278" s="458">
        <v>0</v>
      </c>
      <c r="BL278" s="458">
        <v>80000</v>
      </c>
      <c r="BM278" s="458">
        <v>0</v>
      </c>
      <c r="BN278" s="458">
        <v>240000</v>
      </c>
      <c r="BO278" s="458">
        <v>400000</v>
      </c>
      <c r="BP278" s="458">
        <v>0</v>
      </c>
      <c r="BQ278" s="458">
        <v>0</v>
      </c>
      <c r="BR278" s="458">
        <v>0</v>
      </c>
      <c r="BS278" s="458">
        <v>80000</v>
      </c>
      <c r="BT278" s="458">
        <v>0</v>
      </c>
      <c r="BU278" s="458">
        <v>0</v>
      </c>
      <c r="BV278" s="458">
        <v>0</v>
      </c>
      <c r="BW278" s="458">
        <v>420000</v>
      </c>
      <c r="BX278" s="458">
        <v>0</v>
      </c>
      <c r="BY278" s="458">
        <v>0</v>
      </c>
      <c r="BZ278" s="458">
        <v>0</v>
      </c>
      <c r="CA278" s="458">
        <v>0</v>
      </c>
      <c r="CB278" s="458">
        <v>0</v>
      </c>
      <c r="CC278" s="336">
        <f t="shared" si="47"/>
        <v>10930000</v>
      </c>
    </row>
    <row r="279" spans="1:81" s="354" customFormat="1" ht="25.5" customHeight="1">
      <c r="A279" s="353" t="s">
        <v>860</v>
      </c>
      <c r="B279" s="330" t="s">
        <v>45</v>
      </c>
      <c r="C279" s="331" t="s">
        <v>978</v>
      </c>
      <c r="D279" s="332">
        <v>52060</v>
      </c>
      <c r="E279" s="356" t="s">
        <v>979</v>
      </c>
      <c r="F279" s="333" t="s">
        <v>1033</v>
      </c>
      <c r="G279" s="334" t="s">
        <v>1034</v>
      </c>
      <c r="H279" s="453">
        <v>0</v>
      </c>
      <c r="I279" s="458">
        <v>6600</v>
      </c>
      <c r="J279" s="458">
        <v>0</v>
      </c>
      <c r="K279" s="458">
        <v>0</v>
      </c>
      <c r="L279" s="458">
        <v>0</v>
      </c>
      <c r="M279" s="458">
        <v>0</v>
      </c>
      <c r="N279" s="458">
        <v>0</v>
      </c>
      <c r="O279" s="458">
        <v>60000</v>
      </c>
      <c r="P279" s="458">
        <v>0</v>
      </c>
      <c r="Q279" s="458">
        <v>50000</v>
      </c>
      <c r="R279" s="458">
        <v>0</v>
      </c>
      <c r="S279" s="458">
        <v>0</v>
      </c>
      <c r="T279" s="458">
        <v>50000</v>
      </c>
      <c r="U279" s="458">
        <v>68160</v>
      </c>
      <c r="V279" s="458">
        <v>0</v>
      </c>
      <c r="W279" s="458">
        <v>3180</v>
      </c>
      <c r="X279" s="458">
        <v>0</v>
      </c>
      <c r="Y279" s="458">
        <v>0</v>
      </c>
      <c r="Z279" s="458">
        <v>472200</v>
      </c>
      <c r="AA279" s="458">
        <v>0</v>
      </c>
      <c r="AB279" s="458">
        <v>0</v>
      </c>
      <c r="AC279" s="458">
        <v>0</v>
      </c>
      <c r="AD279" s="458">
        <v>0</v>
      </c>
      <c r="AE279" s="458">
        <v>0</v>
      </c>
      <c r="AF279" s="458">
        <v>0</v>
      </c>
      <c r="AG279" s="458">
        <v>0</v>
      </c>
      <c r="AH279" s="458">
        <v>0</v>
      </c>
      <c r="AI279" s="458">
        <v>0</v>
      </c>
      <c r="AJ279" s="458">
        <v>0</v>
      </c>
      <c r="AK279" s="458">
        <v>0</v>
      </c>
      <c r="AL279" s="458">
        <v>0</v>
      </c>
      <c r="AM279" s="458">
        <v>0</v>
      </c>
      <c r="AN279" s="458">
        <v>0</v>
      </c>
      <c r="AO279" s="458">
        <v>0</v>
      </c>
      <c r="AP279" s="458">
        <v>0</v>
      </c>
      <c r="AQ279" s="458">
        <v>0</v>
      </c>
      <c r="AR279" s="458">
        <v>0</v>
      </c>
      <c r="AS279" s="458">
        <v>0</v>
      </c>
      <c r="AT279" s="458">
        <v>0</v>
      </c>
      <c r="AU279" s="458">
        <v>16085</v>
      </c>
      <c r="AV279" s="458">
        <v>3565</v>
      </c>
      <c r="AW279" s="458">
        <v>3065</v>
      </c>
      <c r="AX279" s="458">
        <v>6150</v>
      </c>
      <c r="AY279" s="458">
        <v>0</v>
      </c>
      <c r="AZ279" s="458">
        <v>0</v>
      </c>
      <c r="BA279" s="458">
        <v>0</v>
      </c>
      <c r="BB279" s="458">
        <v>0</v>
      </c>
      <c r="BC279" s="458">
        <v>0</v>
      </c>
      <c r="BD279" s="458">
        <v>0</v>
      </c>
      <c r="BE279" s="458">
        <v>0</v>
      </c>
      <c r="BF279" s="458">
        <v>0</v>
      </c>
      <c r="BG279" s="458">
        <v>0</v>
      </c>
      <c r="BH279" s="458">
        <v>0</v>
      </c>
      <c r="BI279" s="458">
        <v>30128</v>
      </c>
      <c r="BJ279" s="458">
        <v>0</v>
      </c>
      <c r="BK279" s="458">
        <v>0</v>
      </c>
      <c r="BL279" s="458">
        <v>0</v>
      </c>
      <c r="BM279" s="458">
        <v>0</v>
      </c>
      <c r="BN279" s="458">
        <v>17400</v>
      </c>
      <c r="BO279" s="458">
        <v>0</v>
      </c>
      <c r="BP279" s="458">
        <v>0</v>
      </c>
      <c r="BQ279" s="458">
        <v>0</v>
      </c>
      <c r="BR279" s="458">
        <v>0</v>
      </c>
      <c r="BS279" s="458">
        <v>0</v>
      </c>
      <c r="BT279" s="458">
        <v>0</v>
      </c>
      <c r="BU279" s="458">
        <v>0</v>
      </c>
      <c r="BV279" s="458">
        <v>0</v>
      </c>
      <c r="BW279" s="458">
        <v>0</v>
      </c>
      <c r="BX279" s="458">
        <v>0</v>
      </c>
      <c r="BY279" s="458">
        <v>0</v>
      </c>
      <c r="BZ279" s="458">
        <v>0</v>
      </c>
      <c r="CA279" s="458">
        <v>0</v>
      </c>
      <c r="CB279" s="458">
        <v>0</v>
      </c>
      <c r="CC279" s="336">
        <f t="shared" si="47"/>
        <v>786533</v>
      </c>
    </row>
    <row r="280" spans="1:81" s="354" customFormat="1" ht="25.5" customHeight="1">
      <c r="A280" s="353" t="s">
        <v>860</v>
      </c>
      <c r="B280" s="330" t="s">
        <v>45</v>
      </c>
      <c r="C280" s="331" t="s">
        <v>978</v>
      </c>
      <c r="D280" s="332">
        <v>52060</v>
      </c>
      <c r="E280" s="356" t="s">
        <v>979</v>
      </c>
      <c r="F280" s="333" t="s">
        <v>1035</v>
      </c>
      <c r="G280" s="334" t="s">
        <v>1036</v>
      </c>
      <c r="H280" s="453">
        <v>1560830.56</v>
      </c>
      <c r="I280" s="458">
        <v>477705</v>
      </c>
      <c r="J280" s="458">
        <v>510033</v>
      </c>
      <c r="K280" s="458">
        <v>178143</v>
      </c>
      <c r="L280" s="458">
        <v>176168.48</v>
      </c>
      <c r="M280" s="458">
        <v>124934.8</v>
      </c>
      <c r="N280" s="458">
        <v>2134606</v>
      </c>
      <c r="O280" s="458">
        <v>729460.34</v>
      </c>
      <c r="P280" s="458">
        <v>58969.16</v>
      </c>
      <c r="Q280" s="458">
        <v>2002549.22</v>
      </c>
      <c r="R280" s="458">
        <v>120594</v>
      </c>
      <c r="S280" s="458">
        <v>155087</v>
      </c>
      <c r="T280" s="458">
        <v>288825</v>
      </c>
      <c r="U280" s="458">
        <v>134665</v>
      </c>
      <c r="V280" s="458">
        <v>81000</v>
      </c>
      <c r="W280" s="458">
        <v>51080.7</v>
      </c>
      <c r="X280" s="458">
        <v>0</v>
      </c>
      <c r="Y280" s="458">
        <v>74700</v>
      </c>
      <c r="Z280" s="458">
        <v>460519</v>
      </c>
      <c r="AA280" s="458">
        <v>390785</v>
      </c>
      <c r="AB280" s="458">
        <v>216880</v>
      </c>
      <c r="AC280" s="458">
        <v>184600</v>
      </c>
      <c r="AD280" s="458">
        <v>121410</v>
      </c>
      <c r="AE280" s="458">
        <v>284974</v>
      </c>
      <c r="AF280" s="458">
        <v>0</v>
      </c>
      <c r="AG280" s="458">
        <v>0</v>
      </c>
      <c r="AH280" s="458">
        <v>24000</v>
      </c>
      <c r="AI280" s="458">
        <v>4791406.75</v>
      </c>
      <c r="AJ280" s="458">
        <v>464834.06</v>
      </c>
      <c r="AK280" s="458">
        <v>83584</v>
      </c>
      <c r="AL280" s="458">
        <v>207204</v>
      </c>
      <c r="AM280" s="458">
        <v>114954</v>
      </c>
      <c r="AN280" s="458">
        <v>1621643.43</v>
      </c>
      <c r="AO280" s="458">
        <v>200491</v>
      </c>
      <c r="AP280" s="458">
        <v>409068.4</v>
      </c>
      <c r="AQ280" s="458">
        <v>270885.36</v>
      </c>
      <c r="AR280" s="458">
        <v>115209</v>
      </c>
      <c r="AS280" s="458">
        <v>128920</v>
      </c>
      <c r="AT280" s="458">
        <v>131216</v>
      </c>
      <c r="AU280" s="458">
        <v>1071194.3500000001</v>
      </c>
      <c r="AV280" s="458">
        <v>218006</v>
      </c>
      <c r="AW280" s="458">
        <v>168099.85</v>
      </c>
      <c r="AX280" s="458">
        <v>204893</v>
      </c>
      <c r="AY280" s="458">
        <v>155184.4</v>
      </c>
      <c r="AZ280" s="458">
        <v>95537</v>
      </c>
      <c r="BA280" s="458">
        <v>136682.14000000001</v>
      </c>
      <c r="BB280" s="458">
        <v>2884055.87</v>
      </c>
      <c r="BC280" s="458">
        <v>35000</v>
      </c>
      <c r="BD280" s="458">
        <v>175600</v>
      </c>
      <c r="BE280" s="458">
        <v>169004</v>
      </c>
      <c r="BF280" s="458">
        <v>763585</v>
      </c>
      <c r="BG280" s="458">
        <v>164573</v>
      </c>
      <c r="BH280" s="458">
        <v>227068</v>
      </c>
      <c r="BI280" s="458">
        <v>116200</v>
      </c>
      <c r="BJ280" s="458">
        <v>129644</v>
      </c>
      <c r="BK280" s="458">
        <v>0</v>
      </c>
      <c r="BL280" s="458">
        <v>27192</v>
      </c>
      <c r="BM280" s="458">
        <v>1732706.9</v>
      </c>
      <c r="BN280" s="458">
        <v>554650</v>
      </c>
      <c r="BO280" s="458">
        <v>82250</v>
      </c>
      <c r="BP280" s="458">
        <v>146142</v>
      </c>
      <c r="BQ280" s="458">
        <v>77506</v>
      </c>
      <c r="BR280" s="458">
        <v>233477</v>
      </c>
      <c r="BS280" s="458">
        <v>107100</v>
      </c>
      <c r="BT280" s="458">
        <v>1865409.21</v>
      </c>
      <c r="BU280" s="458">
        <v>57702.73</v>
      </c>
      <c r="BV280" s="458">
        <v>72149.440000000002</v>
      </c>
      <c r="BW280" s="458">
        <v>0</v>
      </c>
      <c r="BX280" s="458">
        <v>70500</v>
      </c>
      <c r="BY280" s="458">
        <v>650454.64</v>
      </c>
      <c r="BZ280" s="458">
        <v>231536.88</v>
      </c>
      <c r="CA280" s="458">
        <v>105542</v>
      </c>
      <c r="CB280" s="458">
        <v>193568</v>
      </c>
      <c r="CC280" s="336">
        <f t="shared" si="47"/>
        <v>32004148.670000002</v>
      </c>
    </row>
    <row r="281" spans="1:81" s="354" customFormat="1" ht="25.5" customHeight="1">
      <c r="A281" s="353" t="s">
        <v>860</v>
      </c>
      <c r="B281" s="330" t="s">
        <v>45</v>
      </c>
      <c r="C281" s="331" t="s">
        <v>978</v>
      </c>
      <c r="D281" s="332">
        <v>52060</v>
      </c>
      <c r="E281" s="356" t="s">
        <v>979</v>
      </c>
      <c r="F281" s="333" t="s">
        <v>1037</v>
      </c>
      <c r="G281" s="334" t="s">
        <v>1038</v>
      </c>
      <c r="H281" s="453">
        <v>0</v>
      </c>
      <c r="I281" s="458">
        <v>0</v>
      </c>
      <c r="J281" s="458">
        <v>0</v>
      </c>
      <c r="K281" s="458">
        <v>0</v>
      </c>
      <c r="L281" s="458">
        <v>0</v>
      </c>
      <c r="M281" s="458">
        <v>0</v>
      </c>
      <c r="N281" s="458">
        <v>0</v>
      </c>
      <c r="O281" s="458">
        <v>0</v>
      </c>
      <c r="P281" s="458">
        <v>0</v>
      </c>
      <c r="Q281" s="458">
        <v>0</v>
      </c>
      <c r="R281" s="458">
        <v>0</v>
      </c>
      <c r="S281" s="458">
        <v>0</v>
      </c>
      <c r="T281" s="458">
        <v>0</v>
      </c>
      <c r="U281" s="458">
        <v>0</v>
      </c>
      <c r="V281" s="458">
        <v>0</v>
      </c>
      <c r="W281" s="458">
        <v>0</v>
      </c>
      <c r="X281" s="458">
        <v>0</v>
      </c>
      <c r="Y281" s="458">
        <v>0</v>
      </c>
      <c r="Z281" s="458">
        <v>0</v>
      </c>
      <c r="AA281" s="458">
        <v>0</v>
      </c>
      <c r="AB281" s="458">
        <v>0</v>
      </c>
      <c r="AC281" s="458">
        <v>0</v>
      </c>
      <c r="AD281" s="458">
        <v>0</v>
      </c>
      <c r="AE281" s="458">
        <v>0</v>
      </c>
      <c r="AF281" s="458">
        <v>0</v>
      </c>
      <c r="AG281" s="458">
        <v>0</v>
      </c>
      <c r="AH281" s="458">
        <v>0</v>
      </c>
      <c r="AI281" s="458">
        <v>0</v>
      </c>
      <c r="AJ281" s="458">
        <v>0</v>
      </c>
      <c r="AK281" s="458">
        <v>0</v>
      </c>
      <c r="AL281" s="458">
        <v>0</v>
      </c>
      <c r="AM281" s="458">
        <v>0</v>
      </c>
      <c r="AN281" s="458">
        <v>0</v>
      </c>
      <c r="AO281" s="458">
        <v>0</v>
      </c>
      <c r="AP281" s="458">
        <v>0</v>
      </c>
      <c r="AQ281" s="458">
        <v>0</v>
      </c>
      <c r="AR281" s="458">
        <v>0</v>
      </c>
      <c r="AS281" s="458">
        <v>0</v>
      </c>
      <c r="AT281" s="458">
        <v>0</v>
      </c>
      <c r="AU281" s="458">
        <v>0</v>
      </c>
      <c r="AV281" s="458">
        <v>0</v>
      </c>
      <c r="AW281" s="458">
        <v>0</v>
      </c>
      <c r="AX281" s="458">
        <v>0</v>
      </c>
      <c r="AY281" s="458">
        <v>3315</v>
      </c>
      <c r="AZ281" s="458">
        <v>0</v>
      </c>
      <c r="BA281" s="458">
        <v>0</v>
      </c>
      <c r="BB281" s="458">
        <v>0</v>
      </c>
      <c r="BC281" s="458">
        <v>0</v>
      </c>
      <c r="BD281" s="458">
        <v>0</v>
      </c>
      <c r="BE281" s="458">
        <v>0</v>
      </c>
      <c r="BF281" s="458">
        <v>0</v>
      </c>
      <c r="BG281" s="458">
        <v>0</v>
      </c>
      <c r="BH281" s="458">
        <v>0</v>
      </c>
      <c r="BI281" s="458">
        <v>0</v>
      </c>
      <c r="BJ281" s="458">
        <v>0</v>
      </c>
      <c r="BK281" s="458">
        <v>0</v>
      </c>
      <c r="BL281" s="458">
        <v>0</v>
      </c>
      <c r="BM281" s="458">
        <v>0</v>
      </c>
      <c r="BN281" s="458">
        <v>0</v>
      </c>
      <c r="BO281" s="458">
        <v>0</v>
      </c>
      <c r="BP281" s="458">
        <v>0</v>
      </c>
      <c r="BQ281" s="458">
        <v>0</v>
      </c>
      <c r="BR281" s="458">
        <v>0</v>
      </c>
      <c r="BS281" s="458">
        <v>0</v>
      </c>
      <c r="BT281" s="458">
        <v>0</v>
      </c>
      <c r="BU281" s="458">
        <v>0</v>
      </c>
      <c r="BV281" s="458">
        <v>0</v>
      </c>
      <c r="BW281" s="458">
        <v>0</v>
      </c>
      <c r="BX281" s="458">
        <v>0</v>
      </c>
      <c r="BY281" s="458">
        <v>0</v>
      </c>
      <c r="BZ281" s="458">
        <v>0</v>
      </c>
      <c r="CA281" s="458">
        <v>0</v>
      </c>
      <c r="CB281" s="458">
        <v>0</v>
      </c>
      <c r="CC281" s="336">
        <f t="shared" si="47"/>
        <v>3315</v>
      </c>
    </row>
    <row r="282" spans="1:81" s="354" customFormat="1" ht="25.5" customHeight="1">
      <c r="A282" s="353" t="s">
        <v>860</v>
      </c>
      <c r="B282" s="330" t="s">
        <v>45</v>
      </c>
      <c r="C282" s="331" t="s">
        <v>978</v>
      </c>
      <c r="D282" s="332">
        <v>52060</v>
      </c>
      <c r="E282" s="356" t="s">
        <v>979</v>
      </c>
      <c r="F282" s="333" t="s">
        <v>1039</v>
      </c>
      <c r="G282" s="334" t="s">
        <v>1040</v>
      </c>
      <c r="H282" s="453">
        <v>0</v>
      </c>
      <c r="I282" s="458">
        <v>23200</v>
      </c>
      <c r="J282" s="458">
        <v>48280</v>
      </c>
      <c r="K282" s="458">
        <v>1625</v>
      </c>
      <c r="L282" s="458">
        <v>0</v>
      </c>
      <c r="M282" s="458">
        <v>0</v>
      </c>
      <c r="N282" s="458">
        <v>0</v>
      </c>
      <c r="O282" s="458">
        <v>0</v>
      </c>
      <c r="P282" s="458">
        <v>0</v>
      </c>
      <c r="Q282" s="458">
        <v>0</v>
      </c>
      <c r="R282" s="458">
        <v>0</v>
      </c>
      <c r="S282" s="458">
        <v>0</v>
      </c>
      <c r="T282" s="458">
        <v>0</v>
      </c>
      <c r="U282" s="458">
        <v>0</v>
      </c>
      <c r="V282" s="458">
        <v>0</v>
      </c>
      <c r="W282" s="458">
        <v>1440</v>
      </c>
      <c r="X282" s="458">
        <v>0</v>
      </c>
      <c r="Y282" s="458">
        <v>0</v>
      </c>
      <c r="Z282" s="458">
        <v>637676</v>
      </c>
      <c r="AA282" s="458">
        <v>3000</v>
      </c>
      <c r="AB282" s="458">
        <v>0</v>
      </c>
      <c r="AC282" s="458">
        <v>0</v>
      </c>
      <c r="AD282" s="458">
        <v>0</v>
      </c>
      <c r="AE282" s="458">
        <v>0</v>
      </c>
      <c r="AF282" s="458">
        <v>0</v>
      </c>
      <c r="AG282" s="458">
        <v>0</v>
      </c>
      <c r="AH282" s="458">
        <v>0</v>
      </c>
      <c r="AI282" s="458">
        <v>0</v>
      </c>
      <c r="AJ282" s="458">
        <v>0</v>
      </c>
      <c r="AK282" s="458">
        <v>0</v>
      </c>
      <c r="AL282" s="458">
        <v>0</v>
      </c>
      <c r="AM282" s="458">
        <v>0</v>
      </c>
      <c r="AN282" s="458">
        <v>0</v>
      </c>
      <c r="AO282" s="458">
        <v>0</v>
      </c>
      <c r="AP282" s="458">
        <v>0</v>
      </c>
      <c r="AQ282" s="458">
        <v>0</v>
      </c>
      <c r="AR282" s="458">
        <v>0</v>
      </c>
      <c r="AS282" s="458">
        <v>0</v>
      </c>
      <c r="AT282" s="458">
        <v>0</v>
      </c>
      <c r="AU282" s="458">
        <v>0</v>
      </c>
      <c r="AV282" s="458">
        <v>0</v>
      </c>
      <c r="AW282" s="458">
        <v>0</v>
      </c>
      <c r="AX282" s="458">
        <v>0</v>
      </c>
      <c r="AY282" s="458">
        <v>0</v>
      </c>
      <c r="AZ282" s="458">
        <v>0</v>
      </c>
      <c r="BA282" s="458">
        <v>0</v>
      </c>
      <c r="BB282" s="458">
        <v>0</v>
      </c>
      <c r="BC282" s="458">
        <v>28700</v>
      </c>
      <c r="BD282" s="458">
        <v>0</v>
      </c>
      <c r="BE282" s="458">
        <v>0</v>
      </c>
      <c r="BF282" s="458">
        <v>0</v>
      </c>
      <c r="BG282" s="458">
        <v>5760</v>
      </c>
      <c r="BH282" s="458">
        <v>0</v>
      </c>
      <c r="BI282" s="458">
        <v>19600</v>
      </c>
      <c r="BJ282" s="458">
        <v>0</v>
      </c>
      <c r="BK282" s="458">
        <v>0</v>
      </c>
      <c r="BL282" s="458">
        <v>0</v>
      </c>
      <c r="BM282" s="458">
        <v>2220</v>
      </c>
      <c r="BN282" s="458">
        <v>10780</v>
      </c>
      <c r="BO282" s="458">
        <v>0</v>
      </c>
      <c r="BP282" s="458">
        <v>0</v>
      </c>
      <c r="BQ282" s="458">
        <v>0</v>
      </c>
      <c r="BR282" s="458">
        <v>0</v>
      </c>
      <c r="BS282" s="458">
        <v>0</v>
      </c>
      <c r="BT282" s="458">
        <v>0</v>
      </c>
      <c r="BU282" s="458">
        <v>0</v>
      </c>
      <c r="BV282" s="458">
        <v>0</v>
      </c>
      <c r="BW282" s="458">
        <v>0</v>
      </c>
      <c r="BX282" s="458">
        <v>0</v>
      </c>
      <c r="BY282" s="458">
        <v>0</v>
      </c>
      <c r="BZ282" s="458">
        <v>0</v>
      </c>
      <c r="CA282" s="458">
        <v>0</v>
      </c>
      <c r="CB282" s="458">
        <v>0</v>
      </c>
      <c r="CC282" s="336">
        <f t="shared" si="47"/>
        <v>782281</v>
      </c>
    </row>
    <row r="283" spans="1:81" s="348" customFormat="1" ht="25.5" customHeight="1">
      <c r="A283" s="346"/>
      <c r="B283" s="532" t="s">
        <v>1041</v>
      </c>
      <c r="C283" s="533"/>
      <c r="D283" s="533"/>
      <c r="E283" s="533"/>
      <c r="F283" s="533"/>
      <c r="G283" s="534"/>
      <c r="H283" s="372">
        <f>SUM(H252:H282)</f>
        <v>23521775.719999999</v>
      </c>
      <c r="I283" s="372">
        <f t="shared" ref="I283:BT283" si="48">SUM(I252:I282)</f>
        <v>6498360.4199999999</v>
      </c>
      <c r="J283" s="372">
        <f t="shared" si="48"/>
        <v>6887642.3399999999</v>
      </c>
      <c r="K283" s="372">
        <f t="shared" si="48"/>
        <v>3528828.06</v>
      </c>
      <c r="L283" s="372">
        <f t="shared" si="48"/>
        <v>2522560.54</v>
      </c>
      <c r="M283" s="372">
        <f t="shared" si="48"/>
        <v>1138320.47</v>
      </c>
      <c r="N283" s="372">
        <f t="shared" si="48"/>
        <v>41861988.869999997</v>
      </c>
      <c r="O283" s="372">
        <f t="shared" si="48"/>
        <v>5497979.25</v>
      </c>
      <c r="P283" s="372">
        <f t="shared" si="48"/>
        <v>2031707.2399999998</v>
      </c>
      <c r="Q283" s="372">
        <f t="shared" si="48"/>
        <v>13712642.370000001</v>
      </c>
      <c r="R283" s="372">
        <f t="shared" si="48"/>
        <v>1857562.47</v>
      </c>
      <c r="S283" s="372">
        <f t="shared" si="48"/>
        <v>5268042.88</v>
      </c>
      <c r="T283" s="372">
        <f t="shared" si="48"/>
        <v>9729840.6899999995</v>
      </c>
      <c r="U283" s="372">
        <f t="shared" si="48"/>
        <v>6391948.6099999994</v>
      </c>
      <c r="V283" s="372">
        <f t="shared" si="48"/>
        <v>785898.1</v>
      </c>
      <c r="W283" s="372">
        <f t="shared" si="48"/>
        <v>1931524.28</v>
      </c>
      <c r="X283" s="372">
        <f t="shared" si="48"/>
        <v>3753499.1300000004</v>
      </c>
      <c r="Y283" s="372">
        <f t="shared" si="48"/>
        <v>1167744.3999999999</v>
      </c>
      <c r="Z283" s="372">
        <f t="shared" si="48"/>
        <v>24448675.239999998</v>
      </c>
      <c r="AA283" s="372">
        <f t="shared" si="48"/>
        <v>5913399.7000000002</v>
      </c>
      <c r="AB283" s="372">
        <f t="shared" si="48"/>
        <v>3824735.63</v>
      </c>
      <c r="AC283" s="372">
        <f t="shared" si="48"/>
        <v>6981378.959999999</v>
      </c>
      <c r="AD283" s="372">
        <f t="shared" si="48"/>
        <v>2311101</v>
      </c>
      <c r="AE283" s="372">
        <f t="shared" si="48"/>
        <v>3366662.6999999997</v>
      </c>
      <c r="AF283" s="372">
        <f t="shared" si="48"/>
        <v>2017340.59</v>
      </c>
      <c r="AG283" s="372">
        <f t="shared" si="48"/>
        <v>1103267.93</v>
      </c>
      <c r="AH283" s="372">
        <f t="shared" si="48"/>
        <v>1655613.57</v>
      </c>
      <c r="AI283" s="372">
        <f t="shared" si="48"/>
        <v>41537556.159999996</v>
      </c>
      <c r="AJ283" s="372">
        <f t="shared" si="48"/>
        <v>3154511.9</v>
      </c>
      <c r="AK283" s="372">
        <f t="shared" si="48"/>
        <v>1340747.68</v>
      </c>
      <c r="AL283" s="372">
        <f t="shared" si="48"/>
        <v>1430690.58</v>
      </c>
      <c r="AM283" s="372">
        <f t="shared" si="48"/>
        <v>1477948.1099999999</v>
      </c>
      <c r="AN283" s="372">
        <f t="shared" si="48"/>
        <v>3268200.8</v>
      </c>
      <c r="AO283" s="372">
        <f t="shared" si="48"/>
        <v>1796873.28</v>
      </c>
      <c r="AP283" s="372">
        <f t="shared" si="48"/>
        <v>1917329.2999999998</v>
      </c>
      <c r="AQ283" s="372">
        <f t="shared" si="48"/>
        <v>2827023.6</v>
      </c>
      <c r="AR283" s="372">
        <f t="shared" si="48"/>
        <v>1477727.2999999998</v>
      </c>
      <c r="AS283" s="372">
        <f t="shared" si="48"/>
        <v>1852036.5100000002</v>
      </c>
      <c r="AT283" s="372">
        <f t="shared" si="48"/>
        <v>1109808.8799999999</v>
      </c>
      <c r="AU283" s="372">
        <f t="shared" si="48"/>
        <v>10984195.239999998</v>
      </c>
      <c r="AV283" s="372">
        <f t="shared" si="48"/>
        <v>1383262.08</v>
      </c>
      <c r="AW283" s="372">
        <f t="shared" si="48"/>
        <v>1589507.2800000003</v>
      </c>
      <c r="AX283" s="372">
        <f t="shared" si="48"/>
        <v>1624159.32</v>
      </c>
      <c r="AY283" s="372">
        <f t="shared" si="48"/>
        <v>1528718.5</v>
      </c>
      <c r="AZ283" s="372">
        <f t="shared" si="48"/>
        <v>480463.72</v>
      </c>
      <c r="BA283" s="372">
        <f t="shared" si="48"/>
        <v>1118793.7200000002</v>
      </c>
      <c r="BB283" s="372">
        <f t="shared" si="48"/>
        <v>23109065.73</v>
      </c>
      <c r="BC283" s="372">
        <f t="shared" si="48"/>
        <v>3045418.75</v>
      </c>
      <c r="BD283" s="372">
        <f t="shared" si="48"/>
        <v>1392393</v>
      </c>
      <c r="BE283" s="372">
        <f t="shared" si="48"/>
        <v>4074421.61</v>
      </c>
      <c r="BF283" s="372">
        <f t="shared" si="48"/>
        <v>3275188.58</v>
      </c>
      <c r="BG283" s="372">
        <f t="shared" si="48"/>
        <v>1039160.94</v>
      </c>
      <c r="BH283" s="372">
        <f t="shared" si="48"/>
        <v>2021659.96</v>
      </c>
      <c r="BI283" s="372">
        <f t="shared" si="48"/>
        <v>3833227.2</v>
      </c>
      <c r="BJ283" s="372">
        <f t="shared" si="48"/>
        <v>2240169.37</v>
      </c>
      <c r="BK283" s="372">
        <f t="shared" si="48"/>
        <v>1091287.3999999999</v>
      </c>
      <c r="BL283" s="372">
        <f t="shared" si="48"/>
        <v>792568.33</v>
      </c>
      <c r="BM283" s="372">
        <f t="shared" si="48"/>
        <v>20319048.27</v>
      </c>
      <c r="BN283" s="372">
        <f t="shared" si="48"/>
        <v>6958015.54</v>
      </c>
      <c r="BO283" s="372">
        <f t="shared" si="48"/>
        <v>2608336.8600000003</v>
      </c>
      <c r="BP283" s="372">
        <f t="shared" si="48"/>
        <v>570018.35</v>
      </c>
      <c r="BQ283" s="372">
        <f t="shared" si="48"/>
        <v>1995671.19</v>
      </c>
      <c r="BR283" s="372">
        <f t="shared" si="48"/>
        <v>2935143.34</v>
      </c>
      <c r="BS283" s="372">
        <f t="shared" si="48"/>
        <v>1663458.56</v>
      </c>
      <c r="BT283" s="372">
        <f t="shared" si="48"/>
        <v>15032100.949999999</v>
      </c>
      <c r="BU283" s="372">
        <f t="shared" ref="BU283:CB283" si="49">SUM(BU252:BU282)</f>
        <v>1384894.27</v>
      </c>
      <c r="BV283" s="372">
        <f t="shared" si="49"/>
        <v>1590516.88</v>
      </c>
      <c r="BW283" s="372">
        <f t="shared" si="49"/>
        <v>2769253.58</v>
      </c>
      <c r="BX283" s="372">
        <f t="shared" si="49"/>
        <v>2821835.5200000005</v>
      </c>
      <c r="BY283" s="372">
        <f t="shared" si="49"/>
        <v>5348873.3699999992</v>
      </c>
      <c r="BZ283" s="372">
        <f t="shared" si="49"/>
        <v>2092466.5699999998</v>
      </c>
      <c r="CA283" s="372">
        <f t="shared" si="49"/>
        <v>866566.63</v>
      </c>
      <c r="CB283" s="372">
        <f t="shared" si="49"/>
        <v>1001072.88</v>
      </c>
      <c r="CC283" s="372">
        <f>SUM(CC252:CC282)</f>
        <v>387481428.74999994</v>
      </c>
    </row>
    <row r="284" spans="1:81" s="354" customFormat="1" ht="25.5" customHeight="1">
      <c r="A284" s="353" t="s">
        <v>860</v>
      </c>
      <c r="B284" s="330" t="s">
        <v>47</v>
      </c>
      <c r="C284" s="331" t="s">
        <v>48</v>
      </c>
      <c r="D284" s="332">
        <v>51130</v>
      </c>
      <c r="E284" s="356" t="s">
        <v>1042</v>
      </c>
      <c r="F284" s="333" t="s">
        <v>1043</v>
      </c>
      <c r="G284" s="334" t="s">
        <v>1044</v>
      </c>
      <c r="H284" s="453">
        <v>0</v>
      </c>
      <c r="I284" s="458">
        <v>0</v>
      </c>
      <c r="J284" s="458">
        <v>0</v>
      </c>
      <c r="K284" s="458">
        <v>0</v>
      </c>
      <c r="L284" s="458">
        <v>0</v>
      </c>
      <c r="M284" s="458">
        <v>0</v>
      </c>
      <c r="N284" s="458">
        <v>0</v>
      </c>
      <c r="O284" s="458">
        <v>0</v>
      </c>
      <c r="P284" s="458">
        <v>0</v>
      </c>
      <c r="Q284" s="458">
        <v>0</v>
      </c>
      <c r="R284" s="458">
        <v>0</v>
      </c>
      <c r="S284" s="458">
        <v>0</v>
      </c>
      <c r="T284" s="458">
        <v>0</v>
      </c>
      <c r="U284" s="458">
        <v>0</v>
      </c>
      <c r="V284" s="458">
        <v>0</v>
      </c>
      <c r="W284" s="458">
        <v>0</v>
      </c>
      <c r="X284" s="458">
        <v>0</v>
      </c>
      <c r="Y284" s="458">
        <v>720</v>
      </c>
      <c r="Z284" s="458">
        <v>14140</v>
      </c>
      <c r="AA284" s="458">
        <v>0</v>
      </c>
      <c r="AB284" s="458">
        <v>0</v>
      </c>
      <c r="AC284" s="458">
        <v>0</v>
      </c>
      <c r="AD284" s="458">
        <v>0</v>
      </c>
      <c r="AE284" s="458">
        <v>0</v>
      </c>
      <c r="AF284" s="458">
        <v>0</v>
      </c>
      <c r="AG284" s="458">
        <v>0</v>
      </c>
      <c r="AH284" s="458">
        <v>0</v>
      </c>
      <c r="AI284" s="458">
        <v>0</v>
      </c>
      <c r="AJ284" s="458">
        <v>0</v>
      </c>
      <c r="AK284" s="458">
        <v>0</v>
      </c>
      <c r="AL284" s="458">
        <v>0</v>
      </c>
      <c r="AM284" s="458">
        <v>0</v>
      </c>
      <c r="AN284" s="458">
        <v>0</v>
      </c>
      <c r="AO284" s="458">
        <v>0</v>
      </c>
      <c r="AP284" s="458">
        <v>0</v>
      </c>
      <c r="AQ284" s="458">
        <v>0</v>
      </c>
      <c r="AR284" s="458">
        <v>0</v>
      </c>
      <c r="AS284" s="458">
        <v>0</v>
      </c>
      <c r="AT284" s="458">
        <v>0</v>
      </c>
      <c r="AU284" s="458">
        <v>16420</v>
      </c>
      <c r="AV284" s="458">
        <v>0</v>
      </c>
      <c r="AW284" s="458">
        <v>0</v>
      </c>
      <c r="AX284" s="458">
        <v>0</v>
      </c>
      <c r="AY284" s="458">
        <v>0</v>
      </c>
      <c r="AZ284" s="458">
        <v>0</v>
      </c>
      <c r="BA284" s="458">
        <v>0</v>
      </c>
      <c r="BB284" s="458">
        <v>0</v>
      </c>
      <c r="BC284" s="458">
        <v>0</v>
      </c>
      <c r="BD284" s="458">
        <v>0</v>
      </c>
      <c r="BE284" s="458">
        <v>0</v>
      </c>
      <c r="BF284" s="458">
        <v>0</v>
      </c>
      <c r="BG284" s="458">
        <v>0</v>
      </c>
      <c r="BH284" s="458">
        <v>50000</v>
      </c>
      <c r="BI284" s="458">
        <v>0</v>
      </c>
      <c r="BJ284" s="458">
        <v>0</v>
      </c>
      <c r="BK284" s="458">
        <v>0</v>
      </c>
      <c r="BL284" s="458">
        <v>0</v>
      </c>
      <c r="BM284" s="458">
        <v>0</v>
      </c>
      <c r="BN284" s="458">
        <v>0</v>
      </c>
      <c r="BO284" s="458">
        <v>0</v>
      </c>
      <c r="BP284" s="458">
        <v>0</v>
      </c>
      <c r="BQ284" s="458">
        <v>880</v>
      </c>
      <c r="BR284" s="458">
        <v>0</v>
      </c>
      <c r="BS284" s="458">
        <v>480</v>
      </c>
      <c r="BT284" s="458">
        <v>0</v>
      </c>
      <c r="BU284" s="458">
        <v>0</v>
      </c>
      <c r="BV284" s="458">
        <v>0</v>
      </c>
      <c r="BW284" s="458">
        <v>0</v>
      </c>
      <c r="BX284" s="458">
        <v>0</v>
      </c>
      <c r="BY284" s="458">
        <v>0</v>
      </c>
      <c r="BZ284" s="458">
        <v>0</v>
      </c>
      <c r="CA284" s="458">
        <v>0</v>
      </c>
      <c r="CB284" s="458">
        <v>0</v>
      </c>
      <c r="CC284" s="336">
        <f t="shared" si="47"/>
        <v>82640</v>
      </c>
    </row>
    <row r="285" spans="1:81" s="354" customFormat="1" ht="25.5" customHeight="1">
      <c r="A285" s="353" t="s">
        <v>860</v>
      </c>
      <c r="B285" s="330" t="s">
        <v>47</v>
      </c>
      <c r="C285" s="331" t="s">
        <v>48</v>
      </c>
      <c r="D285" s="332">
        <v>51130</v>
      </c>
      <c r="E285" s="356" t="s">
        <v>1042</v>
      </c>
      <c r="F285" s="333" t="s">
        <v>1045</v>
      </c>
      <c r="G285" s="334" t="s">
        <v>1046</v>
      </c>
      <c r="H285" s="453">
        <v>44830</v>
      </c>
      <c r="I285" s="458">
        <v>17600</v>
      </c>
      <c r="J285" s="458">
        <v>0</v>
      </c>
      <c r="K285" s="458">
        <v>18120</v>
      </c>
      <c r="L285" s="458">
        <v>5920</v>
      </c>
      <c r="M285" s="458">
        <v>0</v>
      </c>
      <c r="N285" s="458">
        <v>0</v>
      </c>
      <c r="O285" s="458">
        <v>0</v>
      </c>
      <c r="P285" s="458">
        <v>0</v>
      </c>
      <c r="Q285" s="458">
        <v>0</v>
      </c>
      <c r="R285" s="458">
        <v>1920</v>
      </c>
      <c r="S285" s="458">
        <v>0</v>
      </c>
      <c r="T285" s="458">
        <v>55568</v>
      </c>
      <c r="U285" s="458">
        <v>1920</v>
      </c>
      <c r="V285" s="458">
        <v>0</v>
      </c>
      <c r="W285" s="458">
        <v>13200</v>
      </c>
      <c r="X285" s="458">
        <v>53681.4</v>
      </c>
      <c r="Y285" s="458">
        <v>7040</v>
      </c>
      <c r="Z285" s="458">
        <v>489850</v>
      </c>
      <c r="AA285" s="458">
        <v>19920</v>
      </c>
      <c r="AB285" s="458">
        <v>17329</v>
      </c>
      <c r="AC285" s="458">
        <v>2720</v>
      </c>
      <c r="AD285" s="458">
        <v>0</v>
      </c>
      <c r="AE285" s="458">
        <v>0</v>
      </c>
      <c r="AF285" s="458">
        <v>56700</v>
      </c>
      <c r="AG285" s="458">
        <v>0</v>
      </c>
      <c r="AH285" s="458">
        <v>1280</v>
      </c>
      <c r="AI285" s="458">
        <v>203580</v>
      </c>
      <c r="AJ285" s="458">
        <v>5760</v>
      </c>
      <c r="AK285" s="458">
        <v>0</v>
      </c>
      <c r="AL285" s="458">
        <v>0</v>
      </c>
      <c r="AM285" s="458">
        <v>0</v>
      </c>
      <c r="AN285" s="458">
        <v>0</v>
      </c>
      <c r="AO285" s="458">
        <v>0</v>
      </c>
      <c r="AP285" s="458">
        <v>0</v>
      </c>
      <c r="AQ285" s="458">
        <v>960</v>
      </c>
      <c r="AR285" s="458">
        <v>0</v>
      </c>
      <c r="AS285" s="458">
        <v>5280</v>
      </c>
      <c r="AT285" s="458">
        <v>2320</v>
      </c>
      <c r="AU285" s="458">
        <v>83840</v>
      </c>
      <c r="AV285" s="458">
        <v>0</v>
      </c>
      <c r="AW285" s="458">
        <v>11400</v>
      </c>
      <c r="AX285" s="458">
        <v>0</v>
      </c>
      <c r="AY285" s="458">
        <v>3810</v>
      </c>
      <c r="AZ285" s="458">
        <v>2160</v>
      </c>
      <c r="BA285" s="458">
        <v>3520</v>
      </c>
      <c r="BB285" s="458">
        <v>324324</v>
      </c>
      <c r="BC285" s="458">
        <v>4640</v>
      </c>
      <c r="BD285" s="458">
        <v>45080</v>
      </c>
      <c r="BE285" s="458">
        <v>0</v>
      </c>
      <c r="BF285" s="458">
        <v>0</v>
      </c>
      <c r="BG285" s="458">
        <v>0</v>
      </c>
      <c r="BH285" s="458">
        <v>44720</v>
      </c>
      <c r="BI285" s="458">
        <v>8560</v>
      </c>
      <c r="BJ285" s="458">
        <v>2308</v>
      </c>
      <c r="BK285" s="458">
        <v>480</v>
      </c>
      <c r="BL285" s="458">
        <v>2080</v>
      </c>
      <c r="BM285" s="458">
        <v>43708</v>
      </c>
      <c r="BN285" s="458">
        <v>132932</v>
      </c>
      <c r="BO285" s="458">
        <v>18172</v>
      </c>
      <c r="BP285" s="458">
        <v>24310</v>
      </c>
      <c r="BQ285" s="458">
        <v>3480</v>
      </c>
      <c r="BR285" s="458">
        <v>0</v>
      </c>
      <c r="BS285" s="458">
        <v>5760</v>
      </c>
      <c r="BT285" s="458">
        <v>198760</v>
      </c>
      <c r="BU285" s="458">
        <v>4560</v>
      </c>
      <c r="BV285" s="458">
        <v>0</v>
      </c>
      <c r="BW285" s="458">
        <v>12320</v>
      </c>
      <c r="BX285" s="458">
        <v>43640</v>
      </c>
      <c r="BY285" s="458">
        <v>55584</v>
      </c>
      <c r="BZ285" s="458">
        <v>13800</v>
      </c>
      <c r="CA285" s="458">
        <v>1280</v>
      </c>
      <c r="CB285" s="458">
        <v>3200</v>
      </c>
      <c r="CC285" s="336">
        <f t="shared" si="47"/>
        <v>2123926.4</v>
      </c>
    </row>
    <row r="286" spans="1:81" s="354" customFormat="1" ht="25.5" customHeight="1">
      <c r="A286" s="353" t="s">
        <v>860</v>
      </c>
      <c r="B286" s="330" t="s">
        <v>47</v>
      </c>
      <c r="C286" s="331" t="s">
        <v>48</v>
      </c>
      <c r="D286" s="332">
        <v>51130</v>
      </c>
      <c r="E286" s="356" t="s">
        <v>1042</v>
      </c>
      <c r="F286" s="333" t="s">
        <v>1047</v>
      </c>
      <c r="G286" s="334" t="s">
        <v>1048</v>
      </c>
      <c r="H286" s="453">
        <v>0</v>
      </c>
      <c r="I286" s="458">
        <v>0</v>
      </c>
      <c r="J286" s="458">
        <v>0</v>
      </c>
      <c r="K286" s="458">
        <v>0</v>
      </c>
      <c r="L286" s="458">
        <v>0</v>
      </c>
      <c r="M286" s="458">
        <v>0</v>
      </c>
      <c r="N286" s="458">
        <v>0</v>
      </c>
      <c r="O286" s="458">
        <v>0</v>
      </c>
      <c r="P286" s="458">
        <v>0</v>
      </c>
      <c r="Q286" s="458">
        <v>0</v>
      </c>
      <c r="R286" s="458">
        <v>0</v>
      </c>
      <c r="S286" s="458">
        <v>0</v>
      </c>
      <c r="T286" s="458">
        <v>0</v>
      </c>
      <c r="U286" s="458">
        <v>0</v>
      </c>
      <c r="V286" s="458">
        <v>0</v>
      </c>
      <c r="W286" s="458">
        <v>0</v>
      </c>
      <c r="X286" s="458">
        <v>0</v>
      </c>
      <c r="Y286" s="458">
        <v>5100</v>
      </c>
      <c r="Z286" s="458">
        <v>75474.039999999994</v>
      </c>
      <c r="AA286" s="458">
        <v>0</v>
      </c>
      <c r="AB286" s="458">
        <v>0</v>
      </c>
      <c r="AC286" s="458">
        <v>0</v>
      </c>
      <c r="AD286" s="458">
        <v>0</v>
      </c>
      <c r="AE286" s="458">
        <v>0</v>
      </c>
      <c r="AF286" s="458">
        <v>0</v>
      </c>
      <c r="AG286" s="458">
        <v>0</v>
      </c>
      <c r="AH286" s="458">
        <v>0</v>
      </c>
      <c r="AI286" s="458">
        <v>0</v>
      </c>
      <c r="AJ286" s="458">
        <v>0</v>
      </c>
      <c r="AK286" s="458">
        <v>0</v>
      </c>
      <c r="AL286" s="458">
        <v>0</v>
      </c>
      <c r="AM286" s="458">
        <v>0</v>
      </c>
      <c r="AN286" s="458">
        <v>0</v>
      </c>
      <c r="AO286" s="458">
        <v>0</v>
      </c>
      <c r="AP286" s="458">
        <v>0</v>
      </c>
      <c r="AQ286" s="458">
        <v>0</v>
      </c>
      <c r="AR286" s="458">
        <v>0</v>
      </c>
      <c r="AS286" s="458">
        <v>0</v>
      </c>
      <c r="AT286" s="458">
        <v>0</v>
      </c>
      <c r="AU286" s="458">
        <v>34200</v>
      </c>
      <c r="AV286" s="458">
        <v>0</v>
      </c>
      <c r="AW286" s="458">
        <v>0</v>
      </c>
      <c r="AX286" s="458">
        <v>0</v>
      </c>
      <c r="AY286" s="458">
        <v>0</v>
      </c>
      <c r="AZ286" s="458">
        <v>0</v>
      </c>
      <c r="BA286" s="458">
        <v>0</v>
      </c>
      <c r="BB286" s="458">
        <v>0</v>
      </c>
      <c r="BC286" s="458">
        <v>0</v>
      </c>
      <c r="BD286" s="458">
        <v>0</v>
      </c>
      <c r="BE286" s="458">
        <v>0</v>
      </c>
      <c r="BF286" s="458">
        <v>0</v>
      </c>
      <c r="BG286" s="458">
        <v>0</v>
      </c>
      <c r="BH286" s="458">
        <v>0</v>
      </c>
      <c r="BI286" s="458">
        <v>0</v>
      </c>
      <c r="BJ286" s="458">
        <v>0</v>
      </c>
      <c r="BK286" s="458">
        <v>0</v>
      </c>
      <c r="BL286" s="458">
        <v>0</v>
      </c>
      <c r="BM286" s="458">
        <v>0</v>
      </c>
      <c r="BN286" s="458">
        <v>0</v>
      </c>
      <c r="BO286" s="458">
        <v>0</v>
      </c>
      <c r="BP286" s="458">
        <v>0</v>
      </c>
      <c r="BQ286" s="458">
        <v>4350</v>
      </c>
      <c r="BR286" s="458">
        <v>0</v>
      </c>
      <c r="BS286" s="458">
        <v>4350</v>
      </c>
      <c r="BT286" s="458">
        <v>0</v>
      </c>
      <c r="BU286" s="458">
        <v>0</v>
      </c>
      <c r="BV286" s="458">
        <v>0</v>
      </c>
      <c r="BW286" s="458">
        <v>0</v>
      </c>
      <c r="BX286" s="458">
        <v>0</v>
      </c>
      <c r="BY286" s="458">
        <v>0</v>
      </c>
      <c r="BZ286" s="458">
        <v>0</v>
      </c>
      <c r="CA286" s="458">
        <v>0</v>
      </c>
      <c r="CB286" s="458">
        <v>0</v>
      </c>
      <c r="CC286" s="336">
        <f t="shared" si="47"/>
        <v>123474.04</v>
      </c>
    </row>
    <row r="287" spans="1:81" s="354" customFormat="1" ht="25.5" customHeight="1">
      <c r="A287" s="353" t="s">
        <v>860</v>
      </c>
      <c r="B287" s="330" t="s">
        <v>47</v>
      </c>
      <c r="C287" s="331" t="s">
        <v>48</v>
      </c>
      <c r="D287" s="332">
        <v>51120</v>
      </c>
      <c r="E287" s="356" t="s">
        <v>1049</v>
      </c>
      <c r="F287" s="333" t="s">
        <v>1050</v>
      </c>
      <c r="G287" s="334" t="s">
        <v>1051</v>
      </c>
      <c r="H287" s="453">
        <v>94710</v>
      </c>
      <c r="I287" s="458">
        <v>14405</v>
      </c>
      <c r="J287" s="458">
        <v>0</v>
      </c>
      <c r="K287" s="458">
        <v>0</v>
      </c>
      <c r="L287" s="458">
        <v>0</v>
      </c>
      <c r="M287" s="458">
        <v>0</v>
      </c>
      <c r="N287" s="458">
        <v>0</v>
      </c>
      <c r="O287" s="458">
        <v>0</v>
      </c>
      <c r="P287" s="458">
        <v>0</v>
      </c>
      <c r="Q287" s="458">
        <v>0</v>
      </c>
      <c r="R287" s="458">
        <v>0</v>
      </c>
      <c r="S287" s="458">
        <v>0</v>
      </c>
      <c r="T287" s="458">
        <v>37850</v>
      </c>
      <c r="U287" s="458">
        <v>2900</v>
      </c>
      <c r="V287" s="458">
        <v>14699</v>
      </c>
      <c r="W287" s="458">
        <v>0</v>
      </c>
      <c r="X287" s="458">
        <v>51722.75</v>
      </c>
      <c r="Y287" s="458">
        <v>27100</v>
      </c>
      <c r="Z287" s="458">
        <v>613967.93000000005</v>
      </c>
      <c r="AA287" s="458">
        <v>253900</v>
      </c>
      <c r="AB287" s="458">
        <v>25690</v>
      </c>
      <c r="AC287" s="458">
        <v>10855</v>
      </c>
      <c r="AD287" s="458">
        <v>0</v>
      </c>
      <c r="AE287" s="458">
        <v>0</v>
      </c>
      <c r="AF287" s="458">
        <v>67115</v>
      </c>
      <c r="AG287" s="458">
        <v>0</v>
      </c>
      <c r="AH287" s="458">
        <v>3450</v>
      </c>
      <c r="AI287" s="458">
        <v>180880</v>
      </c>
      <c r="AJ287" s="458">
        <v>40600</v>
      </c>
      <c r="AK287" s="458">
        <v>0</v>
      </c>
      <c r="AL287" s="458">
        <v>0</v>
      </c>
      <c r="AM287" s="458">
        <v>0</v>
      </c>
      <c r="AN287" s="458">
        <v>0</v>
      </c>
      <c r="AO287" s="458">
        <v>0</v>
      </c>
      <c r="AP287" s="458">
        <v>0</v>
      </c>
      <c r="AQ287" s="458">
        <v>25500</v>
      </c>
      <c r="AR287" s="458">
        <v>0</v>
      </c>
      <c r="AS287" s="458">
        <v>23943.43</v>
      </c>
      <c r="AT287" s="458">
        <v>17850</v>
      </c>
      <c r="AU287" s="458">
        <v>126016</v>
      </c>
      <c r="AV287" s="458">
        <v>0</v>
      </c>
      <c r="AW287" s="458">
        <v>0</v>
      </c>
      <c r="AX287" s="458">
        <v>0</v>
      </c>
      <c r="AY287" s="458">
        <v>0</v>
      </c>
      <c r="AZ287" s="458">
        <v>12650</v>
      </c>
      <c r="BA287" s="458">
        <v>0</v>
      </c>
      <c r="BB287" s="458">
        <v>234000</v>
      </c>
      <c r="BC287" s="458">
        <v>24875.75</v>
      </c>
      <c r="BD287" s="458">
        <v>36292</v>
      </c>
      <c r="BE287" s="458">
        <v>0</v>
      </c>
      <c r="BF287" s="458">
        <v>0</v>
      </c>
      <c r="BG287" s="458">
        <v>3300</v>
      </c>
      <c r="BH287" s="458">
        <v>55391.44</v>
      </c>
      <c r="BI287" s="458">
        <v>30983.279999999999</v>
      </c>
      <c r="BJ287" s="458">
        <v>0</v>
      </c>
      <c r="BK287" s="458">
        <v>0</v>
      </c>
      <c r="BL287" s="458">
        <v>650</v>
      </c>
      <c r="BM287" s="458">
        <v>54738</v>
      </c>
      <c r="BN287" s="458">
        <v>210617.74</v>
      </c>
      <c r="BO287" s="458">
        <v>5000</v>
      </c>
      <c r="BP287" s="458">
        <v>15748</v>
      </c>
      <c r="BQ287" s="458">
        <v>20499</v>
      </c>
      <c r="BR287" s="458">
        <v>0</v>
      </c>
      <c r="BS287" s="458">
        <v>9850</v>
      </c>
      <c r="BT287" s="458">
        <v>124540</v>
      </c>
      <c r="BU287" s="458">
        <v>32600</v>
      </c>
      <c r="BV287" s="458">
        <v>0</v>
      </c>
      <c r="BW287" s="458">
        <v>23900</v>
      </c>
      <c r="BX287" s="458">
        <v>71750</v>
      </c>
      <c r="BY287" s="458">
        <v>48806</v>
      </c>
      <c r="BZ287" s="458">
        <v>13720</v>
      </c>
      <c r="CA287" s="458">
        <v>5600</v>
      </c>
      <c r="CB287" s="458">
        <v>9855</v>
      </c>
      <c r="CC287" s="336">
        <f t="shared" si="47"/>
        <v>2678520.3200000003</v>
      </c>
    </row>
    <row r="288" spans="1:81" s="354" customFormat="1" ht="25.5" customHeight="1">
      <c r="A288" s="353" t="s">
        <v>860</v>
      </c>
      <c r="B288" s="330" t="s">
        <v>47</v>
      </c>
      <c r="C288" s="331" t="s">
        <v>48</v>
      </c>
      <c r="D288" s="332">
        <v>51120</v>
      </c>
      <c r="E288" s="356" t="s">
        <v>1049</v>
      </c>
      <c r="F288" s="333" t="s">
        <v>1052</v>
      </c>
      <c r="G288" s="334" t="s">
        <v>1053</v>
      </c>
      <c r="H288" s="453">
        <v>0</v>
      </c>
      <c r="I288" s="458">
        <v>0</v>
      </c>
      <c r="J288" s="458">
        <v>2000</v>
      </c>
      <c r="K288" s="458">
        <v>0</v>
      </c>
      <c r="L288" s="458">
        <v>1655</v>
      </c>
      <c r="M288" s="458">
        <v>0</v>
      </c>
      <c r="N288" s="458">
        <v>0</v>
      </c>
      <c r="O288" s="458">
        <v>3192</v>
      </c>
      <c r="P288" s="458">
        <v>0</v>
      </c>
      <c r="Q288" s="458">
        <v>0</v>
      </c>
      <c r="R288" s="458">
        <v>0</v>
      </c>
      <c r="S288" s="458">
        <v>0</v>
      </c>
      <c r="T288" s="458">
        <v>0</v>
      </c>
      <c r="U288" s="458">
        <v>0</v>
      </c>
      <c r="V288" s="458">
        <v>0</v>
      </c>
      <c r="W288" s="458">
        <v>0</v>
      </c>
      <c r="X288" s="458">
        <v>0</v>
      </c>
      <c r="Y288" s="458">
        <v>1560</v>
      </c>
      <c r="Z288" s="458">
        <v>364932</v>
      </c>
      <c r="AA288" s="458">
        <v>0</v>
      </c>
      <c r="AB288" s="458">
        <v>0</v>
      </c>
      <c r="AC288" s="458">
        <v>0</v>
      </c>
      <c r="AD288" s="458">
        <v>0</v>
      </c>
      <c r="AE288" s="458">
        <v>0</v>
      </c>
      <c r="AF288" s="458">
        <v>0</v>
      </c>
      <c r="AG288" s="458">
        <v>0</v>
      </c>
      <c r="AH288" s="458">
        <v>0</v>
      </c>
      <c r="AI288" s="458">
        <v>0</v>
      </c>
      <c r="AJ288" s="458">
        <v>0</v>
      </c>
      <c r="AK288" s="458">
        <v>0</v>
      </c>
      <c r="AL288" s="458">
        <v>0</v>
      </c>
      <c r="AM288" s="458">
        <v>0</v>
      </c>
      <c r="AN288" s="458">
        <v>0</v>
      </c>
      <c r="AO288" s="458">
        <v>0</v>
      </c>
      <c r="AP288" s="458">
        <v>0</v>
      </c>
      <c r="AQ288" s="458">
        <v>0</v>
      </c>
      <c r="AR288" s="458">
        <v>0</v>
      </c>
      <c r="AS288" s="458">
        <v>0</v>
      </c>
      <c r="AT288" s="458">
        <v>0</v>
      </c>
      <c r="AU288" s="458">
        <v>65410</v>
      </c>
      <c r="AV288" s="458">
        <v>0</v>
      </c>
      <c r="AW288" s="458">
        <v>0</v>
      </c>
      <c r="AX288" s="458">
        <v>0</v>
      </c>
      <c r="AY288" s="458">
        <v>0</v>
      </c>
      <c r="AZ288" s="458">
        <v>3541</v>
      </c>
      <c r="BA288" s="458">
        <v>0</v>
      </c>
      <c r="BB288" s="458">
        <v>0</v>
      </c>
      <c r="BC288" s="458">
        <v>0</v>
      </c>
      <c r="BD288" s="458">
        <v>0</v>
      </c>
      <c r="BE288" s="458">
        <v>0</v>
      </c>
      <c r="BF288" s="458">
        <v>0</v>
      </c>
      <c r="BG288" s="458">
        <v>0</v>
      </c>
      <c r="BH288" s="458">
        <v>0</v>
      </c>
      <c r="BI288" s="458">
        <v>0</v>
      </c>
      <c r="BJ288" s="458">
        <v>0</v>
      </c>
      <c r="BK288" s="458">
        <v>14400</v>
      </c>
      <c r="BL288" s="458">
        <v>0</v>
      </c>
      <c r="BM288" s="458">
        <v>0</v>
      </c>
      <c r="BN288" s="458">
        <v>0</v>
      </c>
      <c r="BO288" s="458">
        <v>0</v>
      </c>
      <c r="BP288" s="458">
        <v>0</v>
      </c>
      <c r="BQ288" s="458">
        <v>0</v>
      </c>
      <c r="BR288" s="458">
        <v>0</v>
      </c>
      <c r="BS288" s="458">
        <v>1000</v>
      </c>
      <c r="BT288" s="458">
        <v>0</v>
      </c>
      <c r="BU288" s="458">
        <v>0</v>
      </c>
      <c r="BV288" s="458">
        <v>0</v>
      </c>
      <c r="BW288" s="458">
        <v>0</v>
      </c>
      <c r="BX288" s="458">
        <v>0</v>
      </c>
      <c r="BY288" s="458">
        <v>0</v>
      </c>
      <c r="BZ288" s="458">
        <v>0</v>
      </c>
      <c r="CA288" s="458">
        <v>0</v>
      </c>
      <c r="CB288" s="458">
        <v>0</v>
      </c>
      <c r="CC288" s="336">
        <f t="shared" si="47"/>
        <v>457690</v>
      </c>
    </row>
    <row r="289" spans="1:81" s="354" customFormat="1" ht="25.5" customHeight="1">
      <c r="A289" s="353" t="s">
        <v>860</v>
      </c>
      <c r="B289" s="330" t="s">
        <v>47</v>
      </c>
      <c r="C289" s="331" t="s">
        <v>48</v>
      </c>
      <c r="D289" s="332">
        <v>51120</v>
      </c>
      <c r="E289" s="356" t="s">
        <v>1049</v>
      </c>
      <c r="F289" s="333" t="s">
        <v>1054</v>
      </c>
      <c r="G289" s="334" t="s">
        <v>1055</v>
      </c>
      <c r="H289" s="453">
        <v>104703.5</v>
      </c>
      <c r="I289" s="458">
        <v>35799</v>
      </c>
      <c r="J289" s="458">
        <v>34318.550000000003</v>
      </c>
      <c r="K289" s="458">
        <v>32320</v>
      </c>
      <c r="L289" s="458">
        <v>11845</v>
      </c>
      <c r="M289" s="458">
        <v>0</v>
      </c>
      <c r="N289" s="458">
        <v>48525</v>
      </c>
      <c r="O289" s="458">
        <v>1200</v>
      </c>
      <c r="P289" s="458">
        <v>1776.48</v>
      </c>
      <c r="Q289" s="458">
        <v>39605</v>
      </c>
      <c r="R289" s="458">
        <v>3785</v>
      </c>
      <c r="S289" s="458">
        <v>0</v>
      </c>
      <c r="T289" s="458">
        <v>156497</v>
      </c>
      <c r="U289" s="458">
        <v>3111</v>
      </c>
      <c r="V289" s="458">
        <v>90156</v>
      </c>
      <c r="W289" s="458">
        <v>0</v>
      </c>
      <c r="X289" s="458">
        <v>19600</v>
      </c>
      <c r="Y289" s="458">
        <v>11949</v>
      </c>
      <c r="Z289" s="458">
        <v>427647.45</v>
      </c>
      <c r="AA289" s="458">
        <v>43104.9</v>
      </c>
      <c r="AB289" s="458">
        <v>17525</v>
      </c>
      <c r="AC289" s="458">
        <v>10825</v>
      </c>
      <c r="AD289" s="458">
        <v>9905</v>
      </c>
      <c r="AE289" s="458">
        <v>0</v>
      </c>
      <c r="AF289" s="458">
        <v>198740</v>
      </c>
      <c r="AG289" s="458">
        <v>94948.07</v>
      </c>
      <c r="AH289" s="458">
        <v>760</v>
      </c>
      <c r="AI289" s="458">
        <v>382778</v>
      </c>
      <c r="AJ289" s="458">
        <v>30620</v>
      </c>
      <c r="AK289" s="458">
        <v>0</v>
      </c>
      <c r="AL289" s="458">
        <v>0</v>
      </c>
      <c r="AM289" s="458">
        <v>0</v>
      </c>
      <c r="AN289" s="458">
        <v>0</v>
      </c>
      <c r="AO289" s="458">
        <v>0</v>
      </c>
      <c r="AP289" s="458">
        <v>12080</v>
      </c>
      <c r="AQ289" s="458">
        <v>0</v>
      </c>
      <c r="AR289" s="458">
        <v>0</v>
      </c>
      <c r="AS289" s="458">
        <v>6222</v>
      </c>
      <c r="AT289" s="458">
        <v>4731</v>
      </c>
      <c r="AU289" s="458">
        <v>98761</v>
      </c>
      <c r="AV289" s="458">
        <v>0</v>
      </c>
      <c r="AW289" s="458">
        <v>1300</v>
      </c>
      <c r="AX289" s="458">
        <v>0</v>
      </c>
      <c r="AY289" s="458">
        <v>4790</v>
      </c>
      <c r="AZ289" s="458">
        <v>75842</v>
      </c>
      <c r="BA289" s="458">
        <v>95554</v>
      </c>
      <c r="BB289" s="458">
        <v>130856</v>
      </c>
      <c r="BC289" s="458">
        <v>67457</v>
      </c>
      <c r="BD289" s="458">
        <v>26832.36</v>
      </c>
      <c r="BE289" s="458">
        <v>0</v>
      </c>
      <c r="BF289" s="458">
        <v>27148</v>
      </c>
      <c r="BG289" s="458">
        <v>3348</v>
      </c>
      <c r="BH289" s="458">
        <v>35565.56</v>
      </c>
      <c r="BI289" s="458">
        <v>25590</v>
      </c>
      <c r="BJ289" s="458">
        <v>6938</v>
      </c>
      <c r="BK289" s="458">
        <v>37196.44</v>
      </c>
      <c r="BL289" s="458">
        <v>10392</v>
      </c>
      <c r="BM289" s="458">
        <v>29070</v>
      </c>
      <c r="BN289" s="458">
        <v>174174.45</v>
      </c>
      <c r="BO289" s="458">
        <v>0</v>
      </c>
      <c r="BP289" s="458">
        <v>0</v>
      </c>
      <c r="BQ289" s="458">
        <v>2490</v>
      </c>
      <c r="BR289" s="458">
        <v>0</v>
      </c>
      <c r="BS289" s="458">
        <v>22115</v>
      </c>
      <c r="BT289" s="458">
        <v>70620</v>
      </c>
      <c r="BU289" s="458">
        <v>6188</v>
      </c>
      <c r="BV289" s="458">
        <v>27902.28</v>
      </c>
      <c r="BW289" s="458">
        <v>112431</v>
      </c>
      <c r="BX289" s="458">
        <v>64061</v>
      </c>
      <c r="BY289" s="458">
        <v>103794</v>
      </c>
      <c r="BZ289" s="458">
        <v>2400</v>
      </c>
      <c r="CA289" s="458">
        <v>17597.599999999999</v>
      </c>
      <c r="CB289" s="458">
        <v>3488</v>
      </c>
      <c r="CC289" s="336">
        <f t="shared" si="47"/>
        <v>3118978.64</v>
      </c>
    </row>
    <row r="290" spans="1:81" s="354" customFormat="1" ht="25.5" customHeight="1">
      <c r="A290" s="353" t="s">
        <v>838</v>
      </c>
      <c r="B290" s="330" t="s">
        <v>47</v>
      </c>
      <c r="C290" s="331" t="s">
        <v>48</v>
      </c>
      <c r="D290" s="332">
        <v>51120</v>
      </c>
      <c r="E290" s="343" t="s">
        <v>1049</v>
      </c>
      <c r="F290" s="333" t="s">
        <v>1056</v>
      </c>
      <c r="G290" s="334" t="s">
        <v>1057</v>
      </c>
      <c r="H290" s="453">
        <v>57088243.020000003</v>
      </c>
      <c r="I290" s="458">
        <v>609250</v>
      </c>
      <c r="J290" s="458">
        <v>793464</v>
      </c>
      <c r="K290" s="458">
        <v>0</v>
      </c>
      <c r="L290" s="458">
        <v>2022840</v>
      </c>
      <c r="M290" s="458">
        <v>0</v>
      </c>
      <c r="N290" s="458">
        <v>25924765.34</v>
      </c>
      <c r="O290" s="458">
        <v>109580</v>
      </c>
      <c r="P290" s="458">
        <v>0</v>
      </c>
      <c r="Q290" s="458">
        <v>4256092.01</v>
      </c>
      <c r="R290" s="458">
        <v>166375</v>
      </c>
      <c r="S290" s="458">
        <v>1484894.12</v>
      </c>
      <c r="T290" s="458">
        <v>443350</v>
      </c>
      <c r="U290" s="458">
        <v>0</v>
      </c>
      <c r="V290" s="458">
        <v>0</v>
      </c>
      <c r="W290" s="458">
        <v>0</v>
      </c>
      <c r="X290" s="458">
        <v>0</v>
      </c>
      <c r="Y290" s="458">
        <v>557925.5</v>
      </c>
      <c r="Z290" s="458">
        <v>0</v>
      </c>
      <c r="AA290" s="458">
        <v>912105.7</v>
      </c>
      <c r="AB290" s="458">
        <v>1323170</v>
      </c>
      <c r="AC290" s="458">
        <v>2283417</v>
      </c>
      <c r="AD290" s="458">
        <v>3365653.8</v>
      </c>
      <c r="AE290" s="458">
        <v>0</v>
      </c>
      <c r="AF290" s="458">
        <v>0</v>
      </c>
      <c r="AG290" s="458">
        <v>3295918.4</v>
      </c>
      <c r="AH290" s="458">
        <v>0</v>
      </c>
      <c r="AI290" s="458">
        <v>0</v>
      </c>
      <c r="AJ290" s="458">
        <v>110570</v>
      </c>
      <c r="AK290" s="458">
        <v>50655</v>
      </c>
      <c r="AL290" s="458">
        <v>577133</v>
      </c>
      <c r="AM290" s="458">
        <v>1011922</v>
      </c>
      <c r="AN290" s="458">
        <v>277690</v>
      </c>
      <c r="AO290" s="458">
        <v>0</v>
      </c>
      <c r="AP290" s="458">
        <v>512820</v>
      </c>
      <c r="AQ290" s="458">
        <v>0</v>
      </c>
      <c r="AR290" s="458">
        <v>534311.5</v>
      </c>
      <c r="AS290" s="458">
        <v>199600</v>
      </c>
      <c r="AT290" s="458">
        <v>940800</v>
      </c>
      <c r="AU290" s="458">
        <v>1918860</v>
      </c>
      <c r="AV290" s="458">
        <v>0</v>
      </c>
      <c r="AW290" s="458">
        <v>0</v>
      </c>
      <c r="AX290" s="458">
        <v>0</v>
      </c>
      <c r="AY290" s="458">
        <v>108500</v>
      </c>
      <c r="AZ290" s="458">
        <v>103192</v>
      </c>
      <c r="BA290" s="458">
        <v>154000</v>
      </c>
      <c r="BB290" s="458">
        <v>8501529.1799999997</v>
      </c>
      <c r="BC290" s="458">
        <v>17300</v>
      </c>
      <c r="BD290" s="458">
        <v>63980</v>
      </c>
      <c r="BE290" s="458">
        <v>0</v>
      </c>
      <c r="BF290" s="458">
        <v>1087602.1599999999</v>
      </c>
      <c r="BG290" s="458">
        <v>830250</v>
      </c>
      <c r="BH290" s="458">
        <v>0</v>
      </c>
      <c r="BI290" s="458">
        <v>0</v>
      </c>
      <c r="BJ290" s="458">
        <v>689055.5</v>
      </c>
      <c r="BK290" s="458">
        <v>356283</v>
      </c>
      <c r="BL290" s="458">
        <v>141000</v>
      </c>
      <c r="BM290" s="458">
        <v>0</v>
      </c>
      <c r="BN290" s="458">
        <v>2076639.2</v>
      </c>
      <c r="BO290" s="458">
        <v>203849.12</v>
      </c>
      <c r="BP290" s="458">
        <v>55589</v>
      </c>
      <c r="BQ290" s="458">
        <v>45000</v>
      </c>
      <c r="BR290" s="458">
        <v>0</v>
      </c>
      <c r="BS290" s="458">
        <v>751572.5</v>
      </c>
      <c r="BT290" s="458">
        <v>7334095.5999999996</v>
      </c>
      <c r="BU290" s="458">
        <v>1068161.8</v>
      </c>
      <c r="BV290" s="458">
        <v>40991.699999999997</v>
      </c>
      <c r="BW290" s="458">
        <v>0</v>
      </c>
      <c r="BX290" s="458">
        <v>0</v>
      </c>
      <c r="BY290" s="458">
        <v>0</v>
      </c>
      <c r="BZ290" s="458">
        <v>207865</v>
      </c>
      <c r="CA290" s="458">
        <v>0</v>
      </c>
      <c r="CB290" s="458">
        <v>50000</v>
      </c>
      <c r="CC290" s="336">
        <f t="shared" si="47"/>
        <v>134657861.15000001</v>
      </c>
    </row>
    <row r="291" spans="1:81" s="354" customFormat="1" ht="25.5" customHeight="1">
      <c r="A291" s="353" t="s">
        <v>838</v>
      </c>
      <c r="B291" s="330" t="s">
        <v>47</v>
      </c>
      <c r="C291" s="331" t="s">
        <v>48</v>
      </c>
      <c r="D291" s="332">
        <v>51120</v>
      </c>
      <c r="E291" s="343" t="s">
        <v>1049</v>
      </c>
      <c r="F291" s="333" t="s">
        <v>1058</v>
      </c>
      <c r="G291" s="334" t="s">
        <v>1059</v>
      </c>
      <c r="H291" s="453">
        <v>1231174.45</v>
      </c>
      <c r="I291" s="458">
        <v>504723.3</v>
      </c>
      <c r="J291" s="458">
        <v>941493</v>
      </c>
      <c r="K291" s="458">
        <v>74561</v>
      </c>
      <c r="L291" s="458">
        <v>232664</v>
      </c>
      <c r="M291" s="458">
        <v>0</v>
      </c>
      <c r="N291" s="458">
        <v>0</v>
      </c>
      <c r="O291" s="458">
        <v>48187</v>
      </c>
      <c r="P291" s="458">
        <v>0</v>
      </c>
      <c r="Q291" s="458">
        <v>1359874.15</v>
      </c>
      <c r="R291" s="458">
        <v>40430</v>
      </c>
      <c r="S291" s="458">
        <v>152354.9</v>
      </c>
      <c r="T291" s="458">
        <v>0</v>
      </c>
      <c r="U291" s="458">
        <v>0</v>
      </c>
      <c r="V291" s="458">
        <v>12305</v>
      </c>
      <c r="W291" s="458">
        <v>116036.3</v>
      </c>
      <c r="X291" s="458">
        <v>113243</v>
      </c>
      <c r="Y291" s="458">
        <v>107769</v>
      </c>
      <c r="Z291" s="458">
        <v>0</v>
      </c>
      <c r="AA291" s="458">
        <v>57397.2</v>
      </c>
      <c r="AB291" s="458">
        <v>36729.5</v>
      </c>
      <c r="AC291" s="458">
        <v>892312.5</v>
      </c>
      <c r="AD291" s="458">
        <v>24900</v>
      </c>
      <c r="AE291" s="458">
        <v>19700</v>
      </c>
      <c r="AF291" s="458">
        <v>61386</v>
      </c>
      <c r="AG291" s="458">
        <v>0</v>
      </c>
      <c r="AH291" s="458">
        <v>0</v>
      </c>
      <c r="AI291" s="458">
        <v>465320</v>
      </c>
      <c r="AJ291" s="458">
        <v>52600.01</v>
      </c>
      <c r="AK291" s="458">
        <v>2200</v>
      </c>
      <c r="AL291" s="458">
        <v>65800</v>
      </c>
      <c r="AM291" s="458">
        <v>96245.2</v>
      </c>
      <c r="AN291" s="458">
        <v>46925</v>
      </c>
      <c r="AO291" s="458">
        <v>76800</v>
      </c>
      <c r="AP291" s="458">
        <v>37700</v>
      </c>
      <c r="AQ291" s="458">
        <v>51400</v>
      </c>
      <c r="AR291" s="458">
        <v>155200</v>
      </c>
      <c r="AS291" s="458">
        <v>130560</v>
      </c>
      <c r="AT291" s="458">
        <v>13370</v>
      </c>
      <c r="AU291" s="458">
        <v>120375.2</v>
      </c>
      <c r="AV291" s="458">
        <v>25600</v>
      </c>
      <c r="AW291" s="458">
        <v>65940</v>
      </c>
      <c r="AX291" s="458">
        <v>30900</v>
      </c>
      <c r="AY291" s="458">
        <v>9542.7000000000007</v>
      </c>
      <c r="AZ291" s="458">
        <v>53665</v>
      </c>
      <c r="BA291" s="458">
        <v>821</v>
      </c>
      <c r="BB291" s="458">
        <v>1424968.5</v>
      </c>
      <c r="BC291" s="458">
        <v>0</v>
      </c>
      <c r="BD291" s="458">
        <v>5000</v>
      </c>
      <c r="BE291" s="458">
        <v>48635.9</v>
      </c>
      <c r="BF291" s="458">
        <v>3000</v>
      </c>
      <c r="BG291" s="458">
        <v>29440</v>
      </c>
      <c r="BH291" s="458">
        <v>2500</v>
      </c>
      <c r="BI291" s="458">
        <v>0</v>
      </c>
      <c r="BJ291" s="458">
        <v>37400</v>
      </c>
      <c r="BK291" s="458">
        <v>53750</v>
      </c>
      <c r="BL291" s="458">
        <v>14313</v>
      </c>
      <c r="BM291" s="458">
        <v>1103504</v>
      </c>
      <c r="BN291" s="458">
        <v>303025</v>
      </c>
      <c r="BO291" s="458">
        <v>0</v>
      </c>
      <c r="BP291" s="458">
        <v>0</v>
      </c>
      <c r="BQ291" s="458">
        <v>490</v>
      </c>
      <c r="BR291" s="458">
        <v>248225</v>
      </c>
      <c r="BS291" s="458">
        <v>1500</v>
      </c>
      <c r="BT291" s="458">
        <v>924152.07</v>
      </c>
      <c r="BU291" s="458">
        <v>84682.45</v>
      </c>
      <c r="BV291" s="458">
        <v>59058.5</v>
      </c>
      <c r="BW291" s="458">
        <v>97160</v>
      </c>
      <c r="BX291" s="458">
        <v>0</v>
      </c>
      <c r="BY291" s="458">
        <v>5000</v>
      </c>
      <c r="BZ291" s="458">
        <v>58790.5</v>
      </c>
      <c r="CA291" s="458">
        <v>35550</v>
      </c>
      <c r="CB291" s="458">
        <v>20000</v>
      </c>
      <c r="CC291" s="336">
        <f t="shared" si="47"/>
        <v>12088349.33</v>
      </c>
    </row>
    <row r="292" spans="1:81" s="354" customFormat="1" ht="25.5" customHeight="1">
      <c r="A292" s="353" t="s">
        <v>838</v>
      </c>
      <c r="B292" s="330" t="s">
        <v>47</v>
      </c>
      <c r="C292" s="331" t="s">
        <v>48</v>
      </c>
      <c r="D292" s="332">
        <v>51120</v>
      </c>
      <c r="E292" s="343" t="s">
        <v>1049</v>
      </c>
      <c r="F292" s="333" t="s">
        <v>1060</v>
      </c>
      <c r="G292" s="334" t="s">
        <v>1061</v>
      </c>
      <c r="H292" s="453">
        <v>443611.92</v>
      </c>
      <c r="I292" s="458">
        <v>320852.68</v>
      </c>
      <c r="J292" s="458">
        <v>335281.12</v>
      </c>
      <c r="K292" s="458">
        <v>107447.29</v>
      </c>
      <c r="L292" s="458">
        <v>6071</v>
      </c>
      <c r="M292" s="458">
        <v>137115</v>
      </c>
      <c r="N292" s="458">
        <v>40515.760000000002</v>
      </c>
      <c r="O292" s="458">
        <v>148259.24</v>
      </c>
      <c r="P292" s="458">
        <v>120990.87</v>
      </c>
      <c r="Q292" s="458">
        <v>356039.34</v>
      </c>
      <c r="R292" s="458">
        <v>228515.67</v>
      </c>
      <c r="S292" s="458">
        <v>212696.92</v>
      </c>
      <c r="T292" s="458">
        <v>412633.68</v>
      </c>
      <c r="U292" s="458">
        <v>198485.55</v>
      </c>
      <c r="V292" s="458">
        <v>80788.800000000003</v>
      </c>
      <c r="W292" s="458">
        <v>162225.85</v>
      </c>
      <c r="X292" s="458">
        <v>445888.78</v>
      </c>
      <c r="Y292" s="458">
        <v>111915.14</v>
      </c>
      <c r="Z292" s="458">
        <v>0</v>
      </c>
      <c r="AA292" s="458">
        <v>132691</v>
      </c>
      <c r="AB292" s="458">
        <v>186768.71</v>
      </c>
      <c r="AC292" s="458">
        <v>267083.03000000003</v>
      </c>
      <c r="AD292" s="458">
        <v>187512.66</v>
      </c>
      <c r="AE292" s="458">
        <v>210637.5</v>
      </c>
      <c r="AF292" s="458">
        <v>106719</v>
      </c>
      <c r="AG292" s="458">
        <v>394992.88</v>
      </c>
      <c r="AH292" s="458">
        <v>127298.55</v>
      </c>
      <c r="AI292" s="458">
        <v>716324.99</v>
      </c>
      <c r="AJ292" s="458">
        <v>171525.79</v>
      </c>
      <c r="AK292" s="458">
        <v>73465.89</v>
      </c>
      <c r="AL292" s="458">
        <v>121595</v>
      </c>
      <c r="AM292" s="458">
        <v>74687.520000000004</v>
      </c>
      <c r="AN292" s="458">
        <v>271920</v>
      </c>
      <c r="AO292" s="458">
        <v>155803.53</v>
      </c>
      <c r="AP292" s="458">
        <v>131543.70000000001</v>
      </c>
      <c r="AQ292" s="458">
        <v>448568.04</v>
      </c>
      <c r="AR292" s="458">
        <v>272247.24</v>
      </c>
      <c r="AS292" s="458">
        <v>180790.7</v>
      </c>
      <c r="AT292" s="458">
        <v>64350</v>
      </c>
      <c r="AU292" s="458">
        <v>286508.12</v>
      </c>
      <c r="AV292" s="458">
        <v>350650.79</v>
      </c>
      <c r="AW292" s="458">
        <v>75977.73</v>
      </c>
      <c r="AX292" s="458">
        <v>83409.039999999994</v>
      </c>
      <c r="AY292" s="458">
        <v>122027.53</v>
      </c>
      <c r="AZ292" s="458">
        <v>31080.06</v>
      </c>
      <c r="BA292" s="458">
        <v>32090</v>
      </c>
      <c r="BB292" s="458">
        <v>228505.5</v>
      </c>
      <c r="BC292" s="458">
        <v>636729.59999999998</v>
      </c>
      <c r="BD292" s="458">
        <v>73052.2</v>
      </c>
      <c r="BE292" s="458">
        <v>307206.25</v>
      </c>
      <c r="BF292" s="458">
        <v>219207.76</v>
      </c>
      <c r="BG292" s="458">
        <v>192205.25</v>
      </c>
      <c r="BH292" s="458">
        <v>258288.56</v>
      </c>
      <c r="BI292" s="458">
        <v>254429.28</v>
      </c>
      <c r="BJ292" s="458">
        <v>38683.19</v>
      </c>
      <c r="BK292" s="458">
        <v>39835.089999999997</v>
      </c>
      <c r="BL292" s="458">
        <v>51872.9</v>
      </c>
      <c r="BM292" s="458">
        <v>613137.82999999996</v>
      </c>
      <c r="BN292" s="458">
        <v>513358.81</v>
      </c>
      <c r="BO292" s="458">
        <v>149008.29999999999</v>
      </c>
      <c r="BP292" s="458">
        <v>64238.27</v>
      </c>
      <c r="BQ292" s="458">
        <v>182213</v>
      </c>
      <c r="BR292" s="458">
        <v>344039.97</v>
      </c>
      <c r="BS292" s="458">
        <v>245668.58</v>
      </c>
      <c r="BT292" s="458">
        <v>464101.15</v>
      </c>
      <c r="BU292" s="458">
        <v>197633.3</v>
      </c>
      <c r="BV292" s="458">
        <v>220215.9</v>
      </c>
      <c r="BW292" s="458">
        <v>259553.7</v>
      </c>
      <c r="BX292" s="458">
        <v>233822.14</v>
      </c>
      <c r="BY292" s="458">
        <v>317686.49</v>
      </c>
      <c r="BZ292" s="458">
        <v>269046.08</v>
      </c>
      <c r="CA292" s="458">
        <v>126733.72</v>
      </c>
      <c r="CB292" s="458">
        <v>109218.24000000001</v>
      </c>
      <c r="CC292" s="336">
        <f t="shared" si="47"/>
        <v>15757294.67</v>
      </c>
    </row>
    <row r="293" spans="1:81" s="354" customFormat="1" ht="25.5" customHeight="1">
      <c r="A293" s="353" t="s">
        <v>838</v>
      </c>
      <c r="B293" s="330" t="s">
        <v>47</v>
      </c>
      <c r="C293" s="331" t="s">
        <v>48</v>
      </c>
      <c r="D293" s="332">
        <v>51120</v>
      </c>
      <c r="E293" s="343" t="s">
        <v>1049</v>
      </c>
      <c r="F293" s="333" t="s">
        <v>1062</v>
      </c>
      <c r="G293" s="334" t="s">
        <v>1063</v>
      </c>
      <c r="H293" s="453">
        <v>0</v>
      </c>
      <c r="I293" s="458">
        <v>50333.75</v>
      </c>
      <c r="J293" s="458">
        <v>48685</v>
      </c>
      <c r="K293" s="458">
        <v>99617</v>
      </c>
      <c r="L293" s="458">
        <v>0</v>
      </c>
      <c r="M293" s="458">
        <v>0</v>
      </c>
      <c r="N293" s="458">
        <v>1500</v>
      </c>
      <c r="O293" s="458">
        <v>0</v>
      </c>
      <c r="P293" s="458">
        <v>0</v>
      </c>
      <c r="Q293" s="458">
        <v>676639</v>
      </c>
      <c r="R293" s="458">
        <v>15000</v>
      </c>
      <c r="S293" s="458">
        <v>8090</v>
      </c>
      <c r="T293" s="458">
        <v>81855</v>
      </c>
      <c r="U293" s="458">
        <v>3745</v>
      </c>
      <c r="V293" s="458">
        <v>0</v>
      </c>
      <c r="W293" s="458">
        <v>0</v>
      </c>
      <c r="X293" s="458">
        <v>4600</v>
      </c>
      <c r="Y293" s="458">
        <v>0</v>
      </c>
      <c r="Z293" s="458">
        <v>0</v>
      </c>
      <c r="AA293" s="458">
        <v>44057.25</v>
      </c>
      <c r="AB293" s="458">
        <v>0</v>
      </c>
      <c r="AC293" s="458">
        <v>32081</v>
      </c>
      <c r="AD293" s="458">
        <v>0</v>
      </c>
      <c r="AE293" s="458">
        <v>0</v>
      </c>
      <c r="AF293" s="458">
        <v>9647.1200000000008</v>
      </c>
      <c r="AG293" s="458">
        <v>0</v>
      </c>
      <c r="AH293" s="458">
        <v>0</v>
      </c>
      <c r="AI293" s="458">
        <v>0</v>
      </c>
      <c r="AJ293" s="458">
        <v>0</v>
      </c>
      <c r="AK293" s="458">
        <v>4800</v>
      </c>
      <c r="AL293" s="458">
        <v>105427</v>
      </c>
      <c r="AM293" s="458">
        <v>0</v>
      </c>
      <c r="AN293" s="458">
        <v>82800</v>
      </c>
      <c r="AO293" s="458">
        <v>53254.05</v>
      </c>
      <c r="AP293" s="458">
        <v>2300</v>
      </c>
      <c r="AQ293" s="458">
        <v>34200</v>
      </c>
      <c r="AR293" s="458">
        <v>12000</v>
      </c>
      <c r="AS293" s="458">
        <v>137238.20000000001</v>
      </c>
      <c r="AT293" s="458">
        <v>37343</v>
      </c>
      <c r="AU293" s="458">
        <v>950</v>
      </c>
      <c r="AV293" s="458">
        <v>0</v>
      </c>
      <c r="AW293" s="458">
        <v>0</v>
      </c>
      <c r="AX293" s="458">
        <v>70000</v>
      </c>
      <c r="AY293" s="458">
        <v>7629</v>
      </c>
      <c r="AZ293" s="458">
        <v>0</v>
      </c>
      <c r="BA293" s="458">
        <v>0</v>
      </c>
      <c r="BB293" s="458">
        <v>0</v>
      </c>
      <c r="BC293" s="458">
        <v>8900</v>
      </c>
      <c r="BD293" s="458">
        <v>267850.76</v>
      </c>
      <c r="BE293" s="458">
        <v>45550</v>
      </c>
      <c r="BF293" s="458">
        <v>0</v>
      </c>
      <c r="BG293" s="458">
        <v>0</v>
      </c>
      <c r="BH293" s="458">
        <v>5353.5</v>
      </c>
      <c r="BI293" s="458">
        <v>0</v>
      </c>
      <c r="BJ293" s="458">
        <v>0</v>
      </c>
      <c r="BK293" s="458">
        <v>1819</v>
      </c>
      <c r="BL293" s="458">
        <v>0</v>
      </c>
      <c r="BM293" s="458">
        <v>246164.2</v>
      </c>
      <c r="BN293" s="458">
        <v>0</v>
      </c>
      <c r="BO293" s="458">
        <v>119711.6</v>
      </c>
      <c r="BP293" s="458">
        <v>0</v>
      </c>
      <c r="BQ293" s="458">
        <v>91000</v>
      </c>
      <c r="BR293" s="458">
        <v>130435.94</v>
      </c>
      <c r="BS293" s="458">
        <v>37555.74</v>
      </c>
      <c r="BT293" s="458">
        <v>25057.8</v>
      </c>
      <c r="BU293" s="458">
        <v>137547.99</v>
      </c>
      <c r="BV293" s="458">
        <v>72760</v>
      </c>
      <c r="BW293" s="458">
        <v>180200</v>
      </c>
      <c r="BX293" s="458">
        <v>0</v>
      </c>
      <c r="BY293" s="458">
        <v>6800</v>
      </c>
      <c r="BZ293" s="458">
        <v>95176.5</v>
      </c>
      <c r="CA293" s="458">
        <v>6890</v>
      </c>
      <c r="CB293" s="458">
        <v>19260</v>
      </c>
      <c r="CC293" s="336">
        <f t="shared" si="47"/>
        <v>3121824.4000000004</v>
      </c>
    </row>
    <row r="294" spans="1:81" s="354" customFormat="1" ht="25.5" customHeight="1">
      <c r="A294" s="353" t="s">
        <v>838</v>
      </c>
      <c r="B294" s="330" t="s">
        <v>47</v>
      </c>
      <c r="C294" s="331" t="s">
        <v>48</v>
      </c>
      <c r="D294" s="332">
        <v>51120</v>
      </c>
      <c r="E294" s="343" t="s">
        <v>1049</v>
      </c>
      <c r="F294" s="333" t="s">
        <v>1064</v>
      </c>
      <c r="G294" s="334" t="s">
        <v>1065</v>
      </c>
      <c r="H294" s="453">
        <v>37888.5</v>
      </c>
      <c r="I294" s="458">
        <v>0</v>
      </c>
      <c r="J294" s="458">
        <v>0</v>
      </c>
      <c r="K294" s="458">
        <v>0</v>
      </c>
      <c r="L294" s="458">
        <v>0</v>
      </c>
      <c r="M294" s="458">
        <v>0</v>
      </c>
      <c r="N294" s="458">
        <v>0</v>
      </c>
      <c r="O294" s="458">
        <v>6800</v>
      </c>
      <c r="P294" s="458">
        <v>0</v>
      </c>
      <c r="Q294" s="458">
        <v>0</v>
      </c>
      <c r="R294" s="458">
        <v>0</v>
      </c>
      <c r="S294" s="458">
        <v>7050</v>
      </c>
      <c r="T294" s="458">
        <v>0</v>
      </c>
      <c r="U294" s="458">
        <v>0</v>
      </c>
      <c r="V294" s="458">
        <v>0</v>
      </c>
      <c r="W294" s="458">
        <v>0</v>
      </c>
      <c r="X294" s="458">
        <v>15570</v>
      </c>
      <c r="Y294" s="458">
        <v>0</v>
      </c>
      <c r="Z294" s="458">
        <v>0</v>
      </c>
      <c r="AA294" s="458">
        <v>0</v>
      </c>
      <c r="AB294" s="458">
        <v>1230.5</v>
      </c>
      <c r="AC294" s="458">
        <v>0</v>
      </c>
      <c r="AD294" s="458">
        <v>0</v>
      </c>
      <c r="AE294" s="458">
        <v>0</v>
      </c>
      <c r="AF294" s="458">
        <v>0</v>
      </c>
      <c r="AG294" s="458">
        <v>0</v>
      </c>
      <c r="AH294" s="458">
        <v>0</v>
      </c>
      <c r="AI294" s="458">
        <v>8400</v>
      </c>
      <c r="AJ294" s="458">
        <v>2000</v>
      </c>
      <c r="AK294" s="458">
        <v>0</v>
      </c>
      <c r="AL294" s="458">
        <v>0</v>
      </c>
      <c r="AM294" s="458">
        <v>2520</v>
      </c>
      <c r="AN294" s="458">
        <v>0</v>
      </c>
      <c r="AO294" s="458">
        <v>4000</v>
      </c>
      <c r="AP294" s="458">
        <v>2450</v>
      </c>
      <c r="AQ294" s="458">
        <v>1200</v>
      </c>
      <c r="AR294" s="458">
        <v>4970</v>
      </c>
      <c r="AS294" s="458">
        <v>16970</v>
      </c>
      <c r="AT294" s="458">
        <v>0</v>
      </c>
      <c r="AU294" s="458">
        <v>14350</v>
      </c>
      <c r="AV294" s="458">
        <v>30600</v>
      </c>
      <c r="AW294" s="458">
        <v>0</v>
      </c>
      <c r="AX294" s="458">
        <v>6756</v>
      </c>
      <c r="AY294" s="458">
        <v>6300</v>
      </c>
      <c r="AZ294" s="458">
        <v>0</v>
      </c>
      <c r="BA294" s="458">
        <v>0</v>
      </c>
      <c r="BB294" s="458">
        <v>0</v>
      </c>
      <c r="BC294" s="458">
        <v>0</v>
      </c>
      <c r="BD294" s="458">
        <v>0</v>
      </c>
      <c r="BE294" s="458">
        <v>16050</v>
      </c>
      <c r="BF294" s="458">
        <v>0</v>
      </c>
      <c r="BG294" s="458">
        <v>0</v>
      </c>
      <c r="BH294" s="458">
        <v>0</v>
      </c>
      <c r="BI294" s="458">
        <v>0</v>
      </c>
      <c r="BJ294" s="458">
        <v>0</v>
      </c>
      <c r="BK294" s="458">
        <v>0</v>
      </c>
      <c r="BL294" s="458">
        <v>0</v>
      </c>
      <c r="BM294" s="458">
        <v>143972.5</v>
      </c>
      <c r="BN294" s="458">
        <v>0</v>
      </c>
      <c r="BO294" s="458">
        <v>2268.4</v>
      </c>
      <c r="BP294" s="458">
        <v>0</v>
      </c>
      <c r="BQ294" s="458">
        <v>0</v>
      </c>
      <c r="BR294" s="458">
        <v>0</v>
      </c>
      <c r="BS294" s="458">
        <v>0</v>
      </c>
      <c r="BT294" s="458">
        <v>0</v>
      </c>
      <c r="BU294" s="458">
        <v>4750</v>
      </c>
      <c r="BV294" s="458">
        <v>0</v>
      </c>
      <c r="BW294" s="458">
        <v>0</v>
      </c>
      <c r="BX294" s="458">
        <v>6150</v>
      </c>
      <c r="BY294" s="458">
        <v>4500</v>
      </c>
      <c r="BZ294" s="458">
        <v>0</v>
      </c>
      <c r="CA294" s="458">
        <v>1890</v>
      </c>
      <c r="CB294" s="458">
        <v>0</v>
      </c>
      <c r="CC294" s="336">
        <f t="shared" si="47"/>
        <v>348635.9</v>
      </c>
    </row>
    <row r="295" spans="1:81" s="354" customFormat="1" ht="25.5" customHeight="1">
      <c r="A295" s="353" t="s">
        <v>838</v>
      </c>
      <c r="B295" s="330" t="s">
        <v>47</v>
      </c>
      <c r="C295" s="331" t="s">
        <v>48</v>
      </c>
      <c r="D295" s="332">
        <v>51100</v>
      </c>
      <c r="E295" s="343" t="s">
        <v>1066</v>
      </c>
      <c r="F295" s="333" t="s">
        <v>1067</v>
      </c>
      <c r="G295" s="334" t="s">
        <v>1068</v>
      </c>
      <c r="H295" s="453">
        <v>6290243.4800000004</v>
      </c>
      <c r="I295" s="458">
        <v>1203522.6200000001</v>
      </c>
      <c r="J295" s="458">
        <v>2328977.69</v>
      </c>
      <c r="K295" s="458">
        <v>332294</v>
      </c>
      <c r="L295" s="458">
        <v>435976</v>
      </c>
      <c r="M295" s="458">
        <v>0</v>
      </c>
      <c r="N295" s="458">
        <v>17065860.370000001</v>
      </c>
      <c r="O295" s="458">
        <v>474143.1</v>
      </c>
      <c r="P295" s="458">
        <v>165550</v>
      </c>
      <c r="Q295" s="458">
        <v>434142.38</v>
      </c>
      <c r="R295" s="458">
        <v>211849</v>
      </c>
      <c r="S295" s="458">
        <v>440710.33</v>
      </c>
      <c r="T295" s="458">
        <v>1582924.17</v>
      </c>
      <c r="U295" s="458">
        <v>377970</v>
      </c>
      <c r="V295" s="458">
        <v>400000</v>
      </c>
      <c r="W295" s="458">
        <v>81300</v>
      </c>
      <c r="X295" s="458">
        <v>354285</v>
      </c>
      <c r="Y295" s="458">
        <v>168901</v>
      </c>
      <c r="Z295" s="458">
        <v>4555333.24</v>
      </c>
      <c r="AA295" s="458">
        <v>1672295.01</v>
      </c>
      <c r="AB295" s="458">
        <v>641715</v>
      </c>
      <c r="AC295" s="458">
        <v>2856991.51</v>
      </c>
      <c r="AD295" s="458">
        <v>73712.98</v>
      </c>
      <c r="AE295" s="458">
        <v>38085</v>
      </c>
      <c r="AF295" s="458">
        <v>631315.63</v>
      </c>
      <c r="AG295" s="458">
        <v>0</v>
      </c>
      <c r="AH295" s="458">
        <v>118458.65</v>
      </c>
      <c r="AI295" s="458">
        <v>5667184.79</v>
      </c>
      <c r="AJ295" s="458">
        <v>199120</v>
      </c>
      <c r="AK295" s="458">
        <v>318571.86</v>
      </c>
      <c r="AL295" s="458">
        <v>162286</v>
      </c>
      <c r="AM295" s="458">
        <v>45485</v>
      </c>
      <c r="AN295" s="458">
        <v>407980.96</v>
      </c>
      <c r="AO295" s="458">
        <v>289030</v>
      </c>
      <c r="AP295" s="458">
        <v>150373</v>
      </c>
      <c r="AQ295" s="458">
        <v>182403</v>
      </c>
      <c r="AR295" s="458">
        <v>240219</v>
      </c>
      <c r="AS295" s="458">
        <v>194315</v>
      </c>
      <c r="AT295" s="458">
        <v>270865</v>
      </c>
      <c r="AU295" s="458">
        <v>1270922.8999999999</v>
      </c>
      <c r="AV295" s="458">
        <v>92874</v>
      </c>
      <c r="AW295" s="458">
        <v>336431.29</v>
      </c>
      <c r="AX295" s="458">
        <v>204713</v>
      </c>
      <c r="AY295" s="458">
        <v>86804</v>
      </c>
      <c r="AZ295" s="458">
        <v>85051.57</v>
      </c>
      <c r="BA295" s="458">
        <v>228734.79</v>
      </c>
      <c r="BB295" s="458">
        <v>1717349.85</v>
      </c>
      <c r="BC295" s="458">
        <v>61778</v>
      </c>
      <c r="BD295" s="458">
        <v>225301</v>
      </c>
      <c r="BE295" s="458">
        <v>880616.62</v>
      </c>
      <c r="BF295" s="458">
        <v>144475</v>
      </c>
      <c r="BG295" s="458">
        <v>153470.96</v>
      </c>
      <c r="BH295" s="458">
        <v>543140</v>
      </c>
      <c r="BI295" s="458">
        <v>589777.26</v>
      </c>
      <c r="BJ295" s="458">
        <v>291395.77</v>
      </c>
      <c r="BK295" s="458">
        <v>27588</v>
      </c>
      <c r="BL295" s="458">
        <v>61000</v>
      </c>
      <c r="BM295" s="458">
        <v>6657479.1699999999</v>
      </c>
      <c r="BN295" s="458">
        <v>161945</v>
      </c>
      <c r="BO295" s="458">
        <v>579117.6</v>
      </c>
      <c r="BP295" s="458">
        <v>67135</v>
      </c>
      <c r="BQ295" s="458">
        <v>171205</v>
      </c>
      <c r="BR295" s="458">
        <v>530900</v>
      </c>
      <c r="BS295" s="458">
        <v>131678.46</v>
      </c>
      <c r="BT295" s="458">
        <v>4417003.51</v>
      </c>
      <c r="BU295" s="458">
        <v>201717.5</v>
      </c>
      <c r="BV295" s="458">
        <v>41185.910000000003</v>
      </c>
      <c r="BW295" s="458">
        <v>145925.75</v>
      </c>
      <c r="BX295" s="458">
        <v>179891.31</v>
      </c>
      <c r="BY295" s="458">
        <v>638358.12</v>
      </c>
      <c r="BZ295" s="458">
        <v>94533.47</v>
      </c>
      <c r="CA295" s="458">
        <v>266741</v>
      </c>
      <c r="CB295" s="458">
        <v>135474</v>
      </c>
      <c r="CC295" s="336">
        <f t="shared" si="47"/>
        <v>72486104.579999998</v>
      </c>
    </row>
    <row r="296" spans="1:81" s="354" customFormat="1" ht="25.5" customHeight="1">
      <c r="A296" s="353" t="s">
        <v>838</v>
      </c>
      <c r="B296" s="330" t="s">
        <v>47</v>
      </c>
      <c r="C296" s="331" t="s">
        <v>48</v>
      </c>
      <c r="D296" s="332">
        <v>51100</v>
      </c>
      <c r="E296" s="343" t="s">
        <v>1066</v>
      </c>
      <c r="F296" s="333" t="s">
        <v>1069</v>
      </c>
      <c r="G296" s="334" t="s">
        <v>1070</v>
      </c>
      <c r="H296" s="453">
        <v>0</v>
      </c>
      <c r="I296" s="458">
        <v>0</v>
      </c>
      <c r="J296" s="458">
        <v>62038.6</v>
      </c>
      <c r="K296" s="458">
        <v>8560</v>
      </c>
      <c r="L296" s="458">
        <v>0</v>
      </c>
      <c r="M296" s="458">
        <v>0</v>
      </c>
      <c r="N296" s="458">
        <v>69871</v>
      </c>
      <c r="O296" s="458">
        <v>148890.5</v>
      </c>
      <c r="P296" s="458">
        <v>0</v>
      </c>
      <c r="Q296" s="458">
        <v>67050</v>
      </c>
      <c r="R296" s="458">
        <v>28950</v>
      </c>
      <c r="S296" s="458">
        <v>0</v>
      </c>
      <c r="T296" s="458">
        <v>7730.7</v>
      </c>
      <c r="U296" s="458">
        <v>144420</v>
      </c>
      <c r="V296" s="458">
        <v>1200</v>
      </c>
      <c r="W296" s="458">
        <v>0</v>
      </c>
      <c r="X296" s="458">
        <v>31288.5</v>
      </c>
      <c r="Y296" s="458">
        <v>10680</v>
      </c>
      <c r="Z296" s="458">
        <v>0</v>
      </c>
      <c r="AA296" s="458">
        <v>18939</v>
      </c>
      <c r="AB296" s="458">
        <v>11663</v>
      </c>
      <c r="AC296" s="458">
        <v>70806.5</v>
      </c>
      <c r="AD296" s="458">
        <v>6794.5</v>
      </c>
      <c r="AE296" s="458">
        <v>0</v>
      </c>
      <c r="AF296" s="458">
        <v>9400</v>
      </c>
      <c r="AG296" s="458">
        <v>535</v>
      </c>
      <c r="AH296" s="458">
        <v>4900</v>
      </c>
      <c r="AI296" s="458">
        <v>2500</v>
      </c>
      <c r="AJ296" s="458">
        <v>420</v>
      </c>
      <c r="AK296" s="458">
        <v>3900</v>
      </c>
      <c r="AL296" s="458">
        <v>2750</v>
      </c>
      <c r="AM296" s="458">
        <v>550</v>
      </c>
      <c r="AN296" s="458">
        <v>0</v>
      </c>
      <c r="AO296" s="458">
        <v>13350</v>
      </c>
      <c r="AP296" s="458">
        <v>7772</v>
      </c>
      <c r="AQ296" s="458">
        <v>89300</v>
      </c>
      <c r="AR296" s="458">
        <v>0</v>
      </c>
      <c r="AS296" s="458">
        <v>15143</v>
      </c>
      <c r="AT296" s="458">
        <v>0</v>
      </c>
      <c r="AU296" s="458">
        <v>0</v>
      </c>
      <c r="AV296" s="458">
        <v>41597</v>
      </c>
      <c r="AW296" s="458">
        <v>2342</v>
      </c>
      <c r="AX296" s="458">
        <v>6368</v>
      </c>
      <c r="AY296" s="458">
        <v>1891</v>
      </c>
      <c r="AZ296" s="458">
        <v>10676</v>
      </c>
      <c r="BA296" s="458">
        <v>0</v>
      </c>
      <c r="BB296" s="458">
        <v>1375000</v>
      </c>
      <c r="BC296" s="458">
        <v>5930</v>
      </c>
      <c r="BD296" s="458">
        <v>1200</v>
      </c>
      <c r="BE296" s="458">
        <v>0</v>
      </c>
      <c r="BF296" s="458">
        <v>2889</v>
      </c>
      <c r="BG296" s="458">
        <v>8190</v>
      </c>
      <c r="BH296" s="458">
        <v>0</v>
      </c>
      <c r="BI296" s="458">
        <v>0</v>
      </c>
      <c r="BJ296" s="458">
        <v>0</v>
      </c>
      <c r="BK296" s="458">
        <v>0</v>
      </c>
      <c r="BL296" s="458">
        <v>0</v>
      </c>
      <c r="BM296" s="458">
        <v>78901.279999999999</v>
      </c>
      <c r="BN296" s="458">
        <v>0</v>
      </c>
      <c r="BO296" s="458">
        <v>210857</v>
      </c>
      <c r="BP296" s="458">
        <v>31750</v>
      </c>
      <c r="BQ296" s="458">
        <v>0</v>
      </c>
      <c r="BR296" s="458">
        <v>14250</v>
      </c>
      <c r="BS296" s="458">
        <v>16900</v>
      </c>
      <c r="BT296" s="458">
        <v>167401</v>
      </c>
      <c r="BU296" s="458">
        <v>12100</v>
      </c>
      <c r="BV296" s="458">
        <v>24500</v>
      </c>
      <c r="BW296" s="458">
        <v>1200</v>
      </c>
      <c r="BX296" s="458">
        <v>6089</v>
      </c>
      <c r="BY296" s="458">
        <v>0</v>
      </c>
      <c r="BZ296" s="458">
        <v>14300</v>
      </c>
      <c r="CA296" s="458">
        <v>9180</v>
      </c>
      <c r="CB296" s="458">
        <v>72880</v>
      </c>
      <c r="CC296" s="336">
        <f t="shared" si="47"/>
        <v>2955793.5799999996</v>
      </c>
    </row>
    <row r="297" spans="1:81" s="354" customFormat="1" ht="25.5" customHeight="1">
      <c r="A297" s="353" t="s">
        <v>838</v>
      </c>
      <c r="B297" s="330" t="s">
        <v>47</v>
      </c>
      <c r="C297" s="331" t="s">
        <v>48</v>
      </c>
      <c r="D297" s="332">
        <v>51100</v>
      </c>
      <c r="E297" s="343" t="s">
        <v>1066</v>
      </c>
      <c r="F297" s="333" t="s">
        <v>1071</v>
      </c>
      <c r="G297" s="334" t="s">
        <v>1072</v>
      </c>
      <c r="H297" s="453">
        <v>1583708.52</v>
      </c>
      <c r="I297" s="458">
        <v>456536.08</v>
      </c>
      <c r="J297" s="458">
        <v>144145.01</v>
      </c>
      <c r="K297" s="458">
        <v>38605.599999999999</v>
      </c>
      <c r="L297" s="458">
        <v>88489</v>
      </c>
      <c r="M297" s="458">
        <v>176242.6</v>
      </c>
      <c r="N297" s="458">
        <v>2910631.27</v>
      </c>
      <c r="O297" s="458">
        <v>44913.599999999999</v>
      </c>
      <c r="P297" s="458">
        <v>77040</v>
      </c>
      <c r="Q297" s="458">
        <v>124144.48</v>
      </c>
      <c r="R297" s="458">
        <v>157443.4</v>
      </c>
      <c r="S297" s="458">
        <v>705781.65</v>
      </c>
      <c r="T297" s="458">
        <v>68823.5</v>
      </c>
      <c r="U297" s="458">
        <v>117637</v>
      </c>
      <c r="V297" s="458">
        <v>0</v>
      </c>
      <c r="W297" s="458">
        <v>3450</v>
      </c>
      <c r="X297" s="458">
        <v>471245.34</v>
      </c>
      <c r="Y297" s="458">
        <v>1400</v>
      </c>
      <c r="Z297" s="458">
        <v>1981323.34</v>
      </c>
      <c r="AA297" s="458">
        <v>378036.6</v>
      </c>
      <c r="AB297" s="458">
        <v>26717.9</v>
      </c>
      <c r="AC297" s="458">
        <v>189388.9</v>
      </c>
      <c r="AD297" s="458">
        <v>94300.85</v>
      </c>
      <c r="AE297" s="458">
        <v>0</v>
      </c>
      <c r="AF297" s="458">
        <v>29222.77</v>
      </c>
      <c r="AG297" s="458">
        <v>114339.5</v>
      </c>
      <c r="AH297" s="458">
        <v>5900</v>
      </c>
      <c r="AI297" s="458">
        <v>84905.5</v>
      </c>
      <c r="AJ297" s="458">
        <v>66997.399999999994</v>
      </c>
      <c r="AK297" s="458">
        <v>48411.199999999997</v>
      </c>
      <c r="AL297" s="458">
        <v>55738.2</v>
      </c>
      <c r="AM297" s="458">
        <v>36304</v>
      </c>
      <c r="AN297" s="458">
        <v>18635</v>
      </c>
      <c r="AO297" s="458">
        <v>46620.800000000003</v>
      </c>
      <c r="AP297" s="458">
        <v>54618</v>
      </c>
      <c r="AQ297" s="458">
        <v>35008.800000000003</v>
      </c>
      <c r="AR297" s="458">
        <v>76589.8</v>
      </c>
      <c r="AS297" s="458">
        <v>85535.5</v>
      </c>
      <c r="AT297" s="458">
        <v>59740.5</v>
      </c>
      <c r="AU297" s="458">
        <v>1400</v>
      </c>
      <c r="AV297" s="458">
        <v>0</v>
      </c>
      <c r="AW297" s="458">
        <v>15259</v>
      </c>
      <c r="AX297" s="458">
        <v>14315</v>
      </c>
      <c r="AY297" s="458">
        <v>789169.5</v>
      </c>
      <c r="AZ297" s="458">
        <v>21470</v>
      </c>
      <c r="BA297" s="458">
        <v>11938.2</v>
      </c>
      <c r="BB297" s="458">
        <v>0</v>
      </c>
      <c r="BC297" s="458">
        <v>0</v>
      </c>
      <c r="BD297" s="458">
        <v>129350</v>
      </c>
      <c r="BE297" s="458">
        <v>103593.65</v>
      </c>
      <c r="BF297" s="458">
        <v>82669.399999999994</v>
      </c>
      <c r="BG297" s="458">
        <v>27606</v>
      </c>
      <c r="BH297" s="458">
        <v>0</v>
      </c>
      <c r="BI297" s="458">
        <v>221670.68</v>
      </c>
      <c r="BJ297" s="458">
        <v>60025.8</v>
      </c>
      <c r="BK297" s="458">
        <v>50390</v>
      </c>
      <c r="BL297" s="458">
        <v>74365</v>
      </c>
      <c r="BM297" s="458">
        <v>758241.24</v>
      </c>
      <c r="BN297" s="458">
        <v>697155.27</v>
      </c>
      <c r="BO297" s="458">
        <v>629312.69999999995</v>
      </c>
      <c r="BP297" s="458">
        <v>0</v>
      </c>
      <c r="BQ297" s="458">
        <v>43594</v>
      </c>
      <c r="BR297" s="458">
        <v>265849.43</v>
      </c>
      <c r="BS297" s="458">
        <v>3000</v>
      </c>
      <c r="BT297" s="458">
        <v>850130.24</v>
      </c>
      <c r="BU297" s="458">
        <v>7440</v>
      </c>
      <c r="BV297" s="458">
        <v>4800</v>
      </c>
      <c r="BW297" s="458">
        <v>156293.35999999999</v>
      </c>
      <c r="BX297" s="458">
        <v>118503.6</v>
      </c>
      <c r="BY297" s="458">
        <v>147189.29999999999</v>
      </c>
      <c r="BZ297" s="458">
        <v>0</v>
      </c>
      <c r="CA297" s="458">
        <v>0</v>
      </c>
      <c r="CB297" s="458">
        <v>0</v>
      </c>
      <c r="CC297" s="336">
        <f t="shared" si="47"/>
        <v>15943302.98</v>
      </c>
    </row>
    <row r="298" spans="1:81" s="354" customFormat="1" ht="25.5" customHeight="1">
      <c r="A298" s="353" t="s">
        <v>838</v>
      </c>
      <c r="B298" s="330" t="s">
        <v>47</v>
      </c>
      <c r="C298" s="331" t="s">
        <v>48</v>
      </c>
      <c r="D298" s="332">
        <v>51100</v>
      </c>
      <c r="E298" s="343" t="s">
        <v>1066</v>
      </c>
      <c r="F298" s="333" t="s">
        <v>1073</v>
      </c>
      <c r="G298" s="334" t="s">
        <v>1074</v>
      </c>
      <c r="H298" s="453">
        <v>540698.75</v>
      </c>
      <c r="I298" s="458">
        <v>111000</v>
      </c>
      <c r="J298" s="458">
        <v>256260.89</v>
      </c>
      <c r="K298" s="458">
        <v>248769</v>
      </c>
      <c r="L298" s="458">
        <v>109332.5</v>
      </c>
      <c r="M298" s="458">
        <v>0</v>
      </c>
      <c r="N298" s="458">
        <v>1758004.58</v>
      </c>
      <c r="O298" s="458">
        <v>186654.03</v>
      </c>
      <c r="P298" s="458">
        <v>0</v>
      </c>
      <c r="Q298" s="458">
        <v>104860</v>
      </c>
      <c r="R298" s="458">
        <v>0</v>
      </c>
      <c r="S298" s="458">
        <v>256960.5</v>
      </c>
      <c r="T298" s="458">
        <v>109968.5</v>
      </c>
      <c r="U298" s="458">
        <v>0</v>
      </c>
      <c r="V298" s="458">
        <v>0</v>
      </c>
      <c r="W298" s="458">
        <v>62766.63</v>
      </c>
      <c r="X298" s="458">
        <v>2640</v>
      </c>
      <c r="Y298" s="458">
        <v>0</v>
      </c>
      <c r="Z298" s="458">
        <v>1091810</v>
      </c>
      <c r="AA298" s="458">
        <v>1291522.1000000001</v>
      </c>
      <c r="AB298" s="458">
        <v>148195</v>
      </c>
      <c r="AC298" s="458">
        <v>797952.5</v>
      </c>
      <c r="AD298" s="458">
        <v>0</v>
      </c>
      <c r="AE298" s="458">
        <v>550279.17000000004</v>
      </c>
      <c r="AF298" s="458">
        <v>17120</v>
      </c>
      <c r="AG298" s="458">
        <v>0</v>
      </c>
      <c r="AH298" s="458">
        <v>8560</v>
      </c>
      <c r="AI298" s="458">
        <v>1958553.5</v>
      </c>
      <c r="AJ298" s="458">
        <v>0</v>
      </c>
      <c r="AK298" s="458">
        <v>0</v>
      </c>
      <c r="AL298" s="458">
        <v>0</v>
      </c>
      <c r="AM298" s="458">
        <v>0</v>
      </c>
      <c r="AN298" s="458">
        <v>0</v>
      </c>
      <c r="AO298" s="458">
        <v>0</v>
      </c>
      <c r="AP298" s="458">
        <v>0</v>
      </c>
      <c r="AQ298" s="458">
        <v>0</v>
      </c>
      <c r="AR298" s="458">
        <v>0</v>
      </c>
      <c r="AS298" s="458">
        <v>0</v>
      </c>
      <c r="AT298" s="458">
        <v>0</v>
      </c>
      <c r="AU298" s="458">
        <v>242533.72</v>
      </c>
      <c r="AV298" s="458">
        <v>40823</v>
      </c>
      <c r="AW298" s="458">
        <v>0</v>
      </c>
      <c r="AX298" s="458">
        <v>0</v>
      </c>
      <c r="AY298" s="458">
        <v>0</v>
      </c>
      <c r="AZ298" s="458">
        <v>0</v>
      </c>
      <c r="BA298" s="458">
        <v>0</v>
      </c>
      <c r="BB298" s="458">
        <v>431600</v>
      </c>
      <c r="BC298" s="458">
        <v>0</v>
      </c>
      <c r="BD298" s="458">
        <v>0</v>
      </c>
      <c r="BE298" s="458">
        <v>4547.5</v>
      </c>
      <c r="BF298" s="458">
        <v>0</v>
      </c>
      <c r="BG298" s="458">
        <v>25680</v>
      </c>
      <c r="BH298" s="458">
        <v>433219.73</v>
      </c>
      <c r="BI298" s="458">
        <v>0</v>
      </c>
      <c r="BJ298" s="458">
        <v>0</v>
      </c>
      <c r="BK298" s="458">
        <v>0</v>
      </c>
      <c r="BL298" s="458">
        <v>0</v>
      </c>
      <c r="BM298" s="458">
        <v>1183622.1499999999</v>
      </c>
      <c r="BN298" s="458">
        <v>135622.5</v>
      </c>
      <c r="BO298" s="458">
        <v>0</v>
      </c>
      <c r="BP298" s="458">
        <v>0</v>
      </c>
      <c r="BQ298" s="458">
        <v>0</v>
      </c>
      <c r="BR298" s="458">
        <v>0</v>
      </c>
      <c r="BS298" s="458">
        <v>0</v>
      </c>
      <c r="BT298" s="458">
        <v>0</v>
      </c>
      <c r="BU298" s="458">
        <v>0</v>
      </c>
      <c r="BV298" s="458">
        <v>0</v>
      </c>
      <c r="BW298" s="458">
        <v>35000</v>
      </c>
      <c r="BX298" s="458">
        <v>252637.7</v>
      </c>
      <c r="BY298" s="458">
        <v>850275.47</v>
      </c>
      <c r="BZ298" s="458">
        <v>0</v>
      </c>
      <c r="CA298" s="458">
        <v>0</v>
      </c>
      <c r="CB298" s="458">
        <v>0</v>
      </c>
      <c r="CC298" s="336">
        <f t="shared" si="47"/>
        <v>13247469.420000002</v>
      </c>
    </row>
    <row r="299" spans="1:81" s="354" customFormat="1" ht="25.5" customHeight="1">
      <c r="A299" s="353" t="s">
        <v>838</v>
      </c>
      <c r="B299" s="330" t="s">
        <v>47</v>
      </c>
      <c r="C299" s="331" t="s">
        <v>48</v>
      </c>
      <c r="D299" s="332">
        <v>51100</v>
      </c>
      <c r="E299" s="343" t="s">
        <v>1066</v>
      </c>
      <c r="F299" s="333" t="s">
        <v>1075</v>
      </c>
      <c r="G299" s="334" t="s">
        <v>1076</v>
      </c>
      <c r="H299" s="453">
        <v>0</v>
      </c>
      <c r="I299" s="453">
        <v>0</v>
      </c>
      <c r="J299" s="453">
        <v>0</v>
      </c>
      <c r="K299" s="453">
        <v>0</v>
      </c>
      <c r="L299" s="453">
        <v>0</v>
      </c>
      <c r="M299" s="453">
        <v>0</v>
      </c>
      <c r="N299" s="453">
        <v>0</v>
      </c>
      <c r="O299" s="453">
        <v>0</v>
      </c>
      <c r="P299" s="453">
        <v>51644.7</v>
      </c>
      <c r="Q299" s="453">
        <v>0</v>
      </c>
      <c r="R299" s="453">
        <v>0</v>
      </c>
      <c r="S299" s="453">
        <v>150000</v>
      </c>
      <c r="T299" s="453">
        <v>0</v>
      </c>
      <c r="U299" s="453">
        <v>373050</v>
      </c>
      <c r="V299" s="453">
        <v>0</v>
      </c>
      <c r="W299" s="453">
        <v>0</v>
      </c>
      <c r="X299" s="453">
        <v>111540</v>
      </c>
      <c r="Y299" s="453">
        <v>0</v>
      </c>
      <c r="Z299" s="453">
        <v>0</v>
      </c>
      <c r="AA299" s="453">
        <v>6000</v>
      </c>
      <c r="AB299" s="453">
        <v>0</v>
      </c>
      <c r="AC299" s="453">
        <v>160000</v>
      </c>
      <c r="AD299" s="453">
        <v>605000</v>
      </c>
      <c r="AE299" s="453">
        <v>14000</v>
      </c>
      <c r="AF299" s="453">
        <v>0</v>
      </c>
      <c r="AG299" s="453">
        <v>0</v>
      </c>
      <c r="AH299" s="453">
        <v>0</v>
      </c>
      <c r="AI299" s="453">
        <v>0</v>
      </c>
      <c r="AJ299" s="453">
        <v>0</v>
      </c>
      <c r="AK299" s="453">
        <v>0</v>
      </c>
      <c r="AL299" s="453">
        <v>36300</v>
      </c>
      <c r="AM299" s="453">
        <v>0</v>
      </c>
      <c r="AN299" s="453">
        <v>0</v>
      </c>
      <c r="AO299" s="453">
        <v>0</v>
      </c>
      <c r="AP299" s="453">
        <v>0</v>
      </c>
      <c r="AQ299" s="453">
        <v>212080</v>
      </c>
      <c r="AR299" s="453">
        <v>100000</v>
      </c>
      <c r="AS299" s="453">
        <v>99000</v>
      </c>
      <c r="AT299" s="453">
        <v>0</v>
      </c>
      <c r="AU299" s="453">
        <v>0</v>
      </c>
      <c r="AV299" s="453">
        <v>0</v>
      </c>
      <c r="AW299" s="453">
        <v>0</v>
      </c>
      <c r="AX299" s="453">
        <v>0</v>
      </c>
      <c r="AY299" s="453">
        <v>0</v>
      </c>
      <c r="AZ299" s="453">
        <v>0</v>
      </c>
      <c r="BA299" s="453">
        <v>0</v>
      </c>
      <c r="BB299" s="453">
        <v>14250</v>
      </c>
      <c r="BC299" s="453">
        <v>430089</v>
      </c>
      <c r="BD299" s="453">
        <v>0</v>
      </c>
      <c r="BE299" s="453">
        <v>0</v>
      </c>
      <c r="BF299" s="453">
        <v>0</v>
      </c>
      <c r="BG299" s="453">
        <v>0</v>
      </c>
      <c r="BH299" s="453">
        <v>0</v>
      </c>
      <c r="BI299" s="453">
        <v>154000</v>
      </c>
      <c r="BJ299" s="453">
        <v>290100</v>
      </c>
      <c r="BK299" s="453">
        <v>0</v>
      </c>
      <c r="BL299" s="453">
        <v>0</v>
      </c>
      <c r="BM299" s="453">
        <v>902484</v>
      </c>
      <c r="BN299" s="453">
        <v>0</v>
      </c>
      <c r="BO299" s="453">
        <v>0</v>
      </c>
      <c r="BP299" s="453">
        <v>0</v>
      </c>
      <c r="BQ299" s="453">
        <v>0</v>
      </c>
      <c r="BR299" s="453">
        <v>0</v>
      </c>
      <c r="BS299" s="453">
        <v>0</v>
      </c>
      <c r="BT299" s="453">
        <v>0</v>
      </c>
      <c r="BU299" s="453">
        <v>0</v>
      </c>
      <c r="BV299" s="453">
        <v>113634</v>
      </c>
      <c r="BW299" s="453">
        <v>0</v>
      </c>
      <c r="BX299" s="453">
        <v>0</v>
      </c>
      <c r="BY299" s="453">
        <v>0</v>
      </c>
      <c r="BZ299" s="453">
        <v>0</v>
      </c>
      <c r="CA299" s="453">
        <v>0</v>
      </c>
      <c r="CB299" s="453">
        <v>0</v>
      </c>
      <c r="CC299" s="336">
        <f t="shared" si="47"/>
        <v>3823171.7</v>
      </c>
    </row>
    <row r="300" spans="1:81" s="354" customFormat="1" ht="25.5" customHeight="1">
      <c r="A300" s="353" t="s">
        <v>838</v>
      </c>
      <c r="B300" s="330" t="s">
        <v>47</v>
      </c>
      <c r="C300" s="331" t="s">
        <v>48</v>
      </c>
      <c r="D300" s="332">
        <v>51110</v>
      </c>
      <c r="E300" s="343" t="s">
        <v>1077</v>
      </c>
      <c r="F300" s="333" t="s">
        <v>1078</v>
      </c>
      <c r="G300" s="334" t="s">
        <v>1079</v>
      </c>
      <c r="H300" s="453">
        <v>8587861.0299999993</v>
      </c>
      <c r="I300" s="458">
        <v>152358.32999999999</v>
      </c>
      <c r="J300" s="458">
        <v>238260.17</v>
      </c>
      <c r="K300" s="458">
        <v>0</v>
      </c>
      <c r="L300" s="458">
        <v>0</v>
      </c>
      <c r="M300" s="458">
        <v>28404.31</v>
      </c>
      <c r="N300" s="458">
        <v>14221932.32</v>
      </c>
      <c r="O300" s="458">
        <v>1399237</v>
      </c>
      <c r="P300" s="458">
        <v>109312.1</v>
      </c>
      <c r="Q300" s="458">
        <v>354847</v>
      </c>
      <c r="R300" s="458">
        <v>152223.44</v>
      </c>
      <c r="S300" s="458">
        <v>221651.67</v>
      </c>
      <c r="T300" s="458">
        <v>0</v>
      </c>
      <c r="U300" s="458">
        <v>664597.31000000006</v>
      </c>
      <c r="V300" s="458">
        <v>0</v>
      </c>
      <c r="W300" s="458">
        <v>0</v>
      </c>
      <c r="X300" s="458">
        <v>104781.2</v>
      </c>
      <c r="Y300" s="458">
        <v>12815</v>
      </c>
      <c r="Z300" s="458">
        <v>3688593.87</v>
      </c>
      <c r="AA300" s="458">
        <v>786003.1</v>
      </c>
      <c r="AB300" s="458">
        <v>0</v>
      </c>
      <c r="AC300" s="458">
        <v>499450</v>
      </c>
      <c r="AD300" s="458">
        <v>205400</v>
      </c>
      <c r="AE300" s="458">
        <v>0</v>
      </c>
      <c r="AF300" s="458">
        <v>36420</v>
      </c>
      <c r="AG300" s="458">
        <v>26750</v>
      </c>
      <c r="AH300" s="458">
        <v>0</v>
      </c>
      <c r="AI300" s="458">
        <v>6023860.6799999997</v>
      </c>
      <c r="AJ300" s="458">
        <v>422033</v>
      </c>
      <c r="AK300" s="458">
        <v>0</v>
      </c>
      <c r="AL300" s="458">
        <v>300</v>
      </c>
      <c r="AM300" s="458">
        <v>0</v>
      </c>
      <c r="AN300" s="458">
        <v>41640</v>
      </c>
      <c r="AO300" s="458">
        <v>0</v>
      </c>
      <c r="AP300" s="458">
        <v>47100</v>
      </c>
      <c r="AQ300" s="458">
        <v>85600</v>
      </c>
      <c r="AR300" s="458">
        <v>3500</v>
      </c>
      <c r="AS300" s="458">
        <v>0</v>
      </c>
      <c r="AT300" s="458">
        <v>4630</v>
      </c>
      <c r="AU300" s="458">
        <v>251415</v>
      </c>
      <c r="AV300" s="458">
        <v>0</v>
      </c>
      <c r="AW300" s="458">
        <v>20000</v>
      </c>
      <c r="AX300" s="458">
        <v>0</v>
      </c>
      <c r="AY300" s="458">
        <v>15000</v>
      </c>
      <c r="AZ300" s="458">
        <v>0</v>
      </c>
      <c r="BA300" s="458">
        <v>14400</v>
      </c>
      <c r="BB300" s="458">
        <v>3195551</v>
      </c>
      <c r="BC300" s="458">
        <v>95165</v>
      </c>
      <c r="BD300" s="458">
        <v>11400</v>
      </c>
      <c r="BE300" s="458">
        <v>116067.32</v>
      </c>
      <c r="BF300" s="458">
        <v>0</v>
      </c>
      <c r="BG300" s="458">
        <v>0</v>
      </c>
      <c r="BH300" s="458">
        <v>0</v>
      </c>
      <c r="BI300" s="458">
        <v>0</v>
      </c>
      <c r="BJ300" s="458">
        <v>0</v>
      </c>
      <c r="BK300" s="458">
        <v>38306</v>
      </c>
      <c r="BL300" s="458">
        <v>0</v>
      </c>
      <c r="BM300" s="458">
        <v>2376624.98</v>
      </c>
      <c r="BN300" s="458">
        <v>64580.5</v>
      </c>
      <c r="BO300" s="458">
        <v>16595</v>
      </c>
      <c r="BP300" s="458">
        <v>0</v>
      </c>
      <c r="BQ300" s="458">
        <v>0</v>
      </c>
      <c r="BR300" s="458">
        <v>0</v>
      </c>
      <c r="BS300" s="458">
        <v>35000</v>
      </c>
      <c r="BT300" s="458">
        <v>4669487.2699999996</v>
      </c>
      <c r="BU300" s="458">
        <v>0</v>
      </c>
      <c r="BV300" s="458">
        <v>48000</v>
      </c>
      <c r="BW300" s="458">
        <v>0</v>
      </c>
      <c r="BX300" s="458">
        <v>0</v>
      </c>
      <c r="BY300" s="458">
        <v>0</v>
      </c>
      <c r="BZ300" s="458">
        <v>229098.5</v>
      </c>
      <c r="CA300" s="458">
        <v>40080</v>
      </c>
      <c r="CB300" s="458">
        <v>0</v>
      </c>
      <c r="CC300" s="336">
        <f t="shared" si="47"/>
        <v>49356332.099999994</v>
      </c>
    </row>
    <row r="301" spans="1:81" s="354" customFormat="1" ht="25.5" customHeight="1">
      <c r="A301" s="353" t="s">
        <v>838</v>
      </c>
      <c r="B301" s="330" t="s">
        <v>47</v>
      </c>
      <c r="C301" s="331" t="s">
        <v>48</v>
      </c>
      <c r="D301" s="332">
        <v>51110</v>
      </c>
      <c r="E301" s="343" t="s">
        <v>1077</v>
      </c>
      <c r="F301" s="333" t="s">
        <v>1080</v>
      </c>
      <c r="G301" s="334" t="s">
        <v>1081</v>
      </c>
      <c r="H301" s="453">
        <v>2020626</v>
      </c>
      <c r="I301" s="458">
        <v>41195</v>
      </c>
      <c r="J301" s="458">
        <v>669648.80000000005</v>
      </c>
      <c r="K301" s="458">
        <v>36273</v>
      </c>
      <c r="L301" s="458">
        <v>0</v>
      </c>
      <c r="M301" s="458">
        <v>0</v>
      </c>
      <c r="N301" s="458">
        <v>367108.8</v>
      </c>
      <c r="O301" s="458">
        <v>32100</v>
      </c>
      <c r="P301" s="458">
        <v>271726.5</v>
      </c>
      <c r="Q301" s="458">
        <v>0</v>
      </c>
      <c r="R301" s="458">
        <v>7400</v>
      </c>
      <c r="S301" s="458">
        <v>321472.90000000002</v>
      </c>
      <c r="T301" s="458">
        <v>506976.7</v>
      </c>
      <c r="U301" s="458">
        <v>347583.75</v>
      </c>
      <c r="V301" s="458">
        <v>0</v>
      </c>
      <c r="W301" s="458">
        <v>0</v>
      </c>
      <c r="X301" s="458">
        <v>213060</v>
      </c>
      <c r="Y301" s="458">
        <v>61900</v>
      </c>
      <c r="Z301" s="458">
        <v>533764.05000000005</v>
      </c>
      <c r="AA301" s="458">
        <v>234814.7</v>
      </c>
      <c r="AB301" s="458">
        <v>121162</v>
      </c>
      <c r="AC301" s="458">
        <v>67000</v>
      </c>
      <c r="AD301" s="458">
        <v>141120</v>
      </c>
      <c r="AE301" s="458">
        <v>97000</v>
      </c>
      <c r="AF301" s="458">
        <v>188100</v>
      </c>
      <c r="AG301" s="458">
        <v>0</v>
      </c>
      <c r="AH301" s="458">
        <v>0</v>
      </c>
      <c r="AI301" s="458">
        <v>129300</v>
      </c>
      <c r="AJ301" s="458">
        <v>500</v>
      </c>
      <c r="AK301" s="458">
        <v>49400</v>
      </c>
      <c r="AL301" s="458">
        <v>43000</v>
      </c>
      <c r="AM301" s="458">
        <v>0</v>
      </c>
      <c r="AN301" s="458">
        <v>136850</v>
      </c>
      <c r="AO301" s="458">
        <v>0</v>
      </c>
      <c r="AP301" s="458">
        <v>49700</v>
      </c>
      <c r="AQ301" s="458">
        <v>0</v>
      </c>
      <c r="AR301" s="458">
        <v>0</v>
      </c>
      <c r="AS301" s="458">
        <v>0</v>
      </c>
      <c r="AT301" s="458">
        <v>47900</v>
      </c>
      <c r="AU301" s="458">
        <v>0</v>
      </c>
      <c r="AV301" s="458">
        <v>0</v>
      </c>
      <c r="AW301" s="458">
        <v>52100</v>
      </c>
      <c r="AX301" s="458">
        <v>0</v>
      </c>
      <c r="AY301" s="458">
        <v>27800</v>
      </c>
      <c r="AZ301" s="458">
        <v>0</v>
      </c>
      <c r="BA301" s="458">
        <v>52200</v>
      </c>
      <c r="BB301" s="458">
        <v>465000</v>
      </c>
      <c r="BC301" s="458">
        <v>18400</v>
      </c>
      <c r="BD301" s="458">
        <v>228902.5</v>
      </c>
      <c r="BE301" s="458">
        <v>12091</v>
      </c>
      <c r="BF301" s="458">
        <v>0</v>
      </c>
      <c r="BG301" s="458">
        <v>44103</v>
      </c>
      <c r="BH301" s="458">
        <v>245200</v>
      </c>
      <c r="BI301" s="458">
        <v>0</v>
      </c>
      <c r="BJ301" s="458">
        <v>14200</v>
      </c>
      <c r="BK301" s="458">
        <v>27500</v>
      </c>
      <c r="BL301" s="458">
        <v>11660</v>
      </c>
      <c r="BM301" s="458">
        <v>0</v>
      </c>
      <c r="BN301" s="458">
        <v>0</v>
      </c>
      <c r="BO301" s="458">
        <v>138094.20000000001</v>
      </c>
      <c r="BP301" s="458">
        <v>41100</v>
      </c>
      <c r="BQ301" s="458">
        <v>60200</v>
      </c>
      <c r="BR301" s="458">
        <v>30200</v>
      </c>
      <c r="BS301" s="458">
        <v>133400</v>
      </c>
      <c r="BT301" s="458">
        <v>0</v>
      </c>
      <c r="BU301" s="458">
        <v>0</v>
      </c>
      <c r="BV301" s="458">
        <v>7508</v>
      </c>
      <c r="BW301" s="458">
        <v>0</v>
      </c>
      <c r="BX301" s="458">
        <v>79958</v>
      </c>
      <c r="BY301" s="458">
        <v>0</v>
      </c>
      <c r="BZ301" s="458">
        <v>140733.1</v>
      </c>
      <c r="CA301" s="458">
        <v>31700</v>
      </c>
      <c r="CB301" s="458">
        <v>0</v>
      </c>
      <c r="CC301" s="336">
        <f t="shared" si="47"/>
        <v>8598731.9999999981</v>
      </c>
    </row>
    <row r="302" spans="1:81" s="354" customFormat="1" ht="25.5" customHeight="1">
      <c r="A302" s="353" t="s">
        <v>838</v>
      </c>
      <c r="B302" s="330" t="s">
        <v>47</v>
      </c>
      <c r="C302" s="331" t="s">
        <v>48</v>
      </c>
      <c r="D302" s="332">
        <v>51110</v>
      </c>
      <c r="E302" s="343" t="s">
        <v>1077</v>
      </c>
      <c r="F302" s="333" t="s">
        <v>1082</v>
      </c>
      <c r="G302" s="334" t="s">
        <v>1083</v>
      </c>
      <c r="H302" s="453">
        <v>0</v>
      </c>
      <c r="I302" s="458">
        <v>13300</v>
      </c>
      <c r="J302" s="458">
        <v>0</v>
      </c>
      <c r="K302" s="458">
        <v>0</v>
      </c>
      <c r="L302" s="458">
        <v>0</v>
      </c>
      <c r="M302" s="458">
        <v>0</v>
      </c>
      <c r="N302" s="458">
        <v>0</v>
      </c>
      <c r="O302" s="458">
        <v>0</v>
      </c>
      <c r="P302" s="458">
        <v>154244</v>
      </c>
      <c r="Q302" s="458">
        <v>0</v>
      </c>
      <c r="R302" s="458">
        <v>0</v>
      </c>
      <c r="S302" s="458">
        <v>8000</v>
      </c>
      <c r="T302" s="458">
        <v>550020</v>
      </c>
      <c r="U302" s="458">
        <v>0</v>
      </c>
      <c r="V302" s="458">
        <v>0</v>
      </c>
      <c r="W302" s="458">
        <v>0</v>
      </c>
      <c r="X302" s="458">
        <v>0</v>
      </c>
      <c r="Y302" s="458">
        <v>0</v>
      </c>
      <c r="Z302" s="458">
        <v>0</v>
      </c>
      <c r="AA302" s="458">
        <v>7000</v>
      </c>
      <c r="AB302" s="458">
        <v>240280</v>
      </c>
      <c r="AC302" s="458">
        <v>0</v>
      </c>
      <c r="AD302" s="458">
        <v>85000</v>
      </c>
      <c r="AE302" s="458">
        <v>267991</v>
      </c>
      <c r="AF302" s="458">
        <v>0</v>
      </c>
      <c r="AG302" s="458">
        <v>0</v>
      </c>
      <c r="AH302" s="458">
        <v>0</v>
      </c>
      <c r="AI302" s="458">
        <v>0</v>
      </c>
      <c r="AJ302" s="458">
        <v>0</v>
      </c>
      <c r="AK302" s="458">
        <v>0</v>
      </c>
      <c r="AL302" s="458">
        <v>190040</v>
      </c>
      <c r="AM302" s="458">
        <v>2500</v>
      </c>
      <c r="AN302" s="458">
        <v>50965.56</v>
      </c>
      <c r="AO302" s="458">
        <v>0</v>
      </c>
      <c r="AP302" s="458">
        <v>0</v>
      </c>
      <c r="AQ302" s="458">
        <v>0</v>
      </c>
      <c r="AR302" s="458">
        <v>350800</v>
      </c>
      <c r="AS302" s="458">
        <v>0</v>
      </c>
      <c r="AT302" s="458">
        <v>0</v>
      </c>
      <c r="AU302" s="458">
        <v>0</v>
      </c>
      <c r="AV302" s="458">
        <v>0</v>
      </c>
      <c r="AW302" s="458">
        <v>0</v>
      </c>
      <c r="AX302" s="458">
        <v>0</v>
      </c>
      <c r="AY302" s="458">
        <v>1000</v>
      </c>
      <c r="AZ302" s="458">
        <v>2480</v>
      </c>
      <c r="BA302" s="458">
        <v>0</v>
      </c>
      <c r="BB302" s="458">
        <v>0</v>
      </c>
      <c r="BC302" s="458">
        <v>0</v>
      </c>
      <c r="BD302" s="458">
        <v>0</v>
      </c>
      <c r="BE302" s="458">
        <v>0</v>
      </c>
      <c r="BF302" s="458">
        <v>0</v>
      </c>
      <c r="BG302" s="458">
        <v>0</v>
      </c>
      <c r="BH302" s="458">
        <v>0</v>
      </c>
      <c r="BI302" s="458">
        <v>0</v>
      </c>
      <c r="BJ302" s="458">
        <v>0</v>
      </c>
      <c r="BK302" s="458">
        <v>0</v>
      </c>
      <c r="BL302" s="458">
        <v>0</v>
      </c>
      <c r="BM302" s="458">
        <v>0</v>
      </c>
      <c r="BN302" s="458">
        <v>0</v>
      </c>
      <c r="BO302" s="458">
        <v>214854.72</v>
      </c>
      <c r="BP302" s="458">
        <v>0</v>
      </c>
      <c r="BQ302" s="458">
        <v>0</v>
      </c>
      <c r="BR302" s="458">
        <v>64800</v>
      </c>
      <c r="BS302" s="458">
        <v>0</v>
      </c>
      <c r="BT302" s="458">
        <v>122270</v>
      </c>
      <c r="BU302" s="458">
        <v>0</v>
      </c>
      <c r="BV302" s="458">
        <v>0</v>
      </c>
      <c r="BW302" s="458">
        <v>0</v>
      </c>
      <c r="BX302" s="458">
        <v>0</v>
      </c>
      <c r="BY302" s="458">
        <v>0</v>
      </c>
      <c r="BZ302" s="458">
        <v>122000</v>
      </c>
      <c r="CA302" s="458">
        <v>12570</v>
      </c>
      <c r="CB302" s="458">
        <v>0</v>
      </c>
      <c r="CC302" s="336">
        <f t="shared" si="47"/>
        <v>2460115.2800000003</v>
      </c>
    </row>
    <row r="303" spans="1:81" s="354" customFormat="1" ht="25.5" customHeight="1">
      <c r="A303" s="353" t="s">
        <v>838</v>
      </c>
      <c r="B303" s="330" t="s">
        <v>47</v>
      </c>
      <c r="C303" s="331" t="s">
        <v>48</v>
      </c>
      <c r="D303" s="332">
        <v>51110</v>
      </c>
      <c r="E303" s="343" t="s">
        <v>1077</v>
      </c>
      <c r="F303" s="333" t="s">
        <v>1084</v>
      </c>
      <c r="G303" s="334" t="s">
        <v>1085</v>
      </c>
      <c r="H303" s="453">
        <v>4782226.5</v>
      </c>
      <c r="I303" s="458">
        <v>479719.99</v>
      </c>
      <c r="J303" s="458">
        <v>4390600</v>
      </c>
      <c r="K303" s="458">
        <v>2068200</v>
      </c>
      <c r="L303" s="458">
        <v>1083250</v>
      </c>
      <c r="M303" s="458">
        <v>0</v>
      </c>
      <c r="N303" s="458">
        <v>9880851.25</v>
      </c>
      <c r="O303" s="458">
        <v>3330800</v>
      </c>
      <c r="P303" s="458">
        <v>200776.5</v>
      </c>
      <c r="Q303" s="458">
        <v>8211783.2199999997</v>
      </c>
      <c r="R303" s="458">
        <v>1299441.2</v>
      </c>
      <c r="S303" s="458">
        <v>0</v>
      </c>
      <c r="T303" s="458">
        <v>4096000</v>
      </c>
      <c r="U303" s="458">
        <v>3233682</v>
      </c>
      <c r="V303" s="458">
        <v>74394</v>
      </c>
      <c r="W303" s="458">
        <v>2093694.92</v>
      </c>
      <c r="X303" s="458">
        <v>1211925</v>
      </c>
      <c r="Y303" s="458">
        <v>0</v>
      </c>
      <c r="Z303" s="458">
        <v>29692786.699999999</v>
      </c>
      <c r="AA303" s="458">
        <v>0</v>
      </c>
      <c r="AB303" s="458">
        <v>610780</v>
      </c>
      <c r="AC303" s="458">
        <v>99000</v>
      </c>
      <c r="AD303" s="458">
        <v>1098900</v>
      </c>
      <c r="AE303" s="458">
        <v>18500</v>
      </c>
      <c r="AF303" s="458">
        <v>0</v>
      </c>
      <c r="AG303" s="458">
        <v>938876.64</v>
      </c>
      <c r="AH303" s="458">
        <v>5600</v>
      </c>
      <c r="AI303" s="458">
        <v>24030673.16</v>
      </c>
      <c r="AJ303" s="458">
        <v>835282.36</v>
      </c>
      <c r="AK303" s="458">
        <v>486140</v>
      </c>
      <c r="AL303" s="458">
        <v>17060</v>
      </c>
      <c r="AM303" s="458">
        <v>800783.37</v>
      </c>
      <c r="AN303" s="458">
        <v>0</v>
      </c>
      <c r="AO303" s="458">
        <v>745717.09</v>
      </c>
      <c r="AP303" s="458">
        <v>0</v>
      </c>
      <c r="AQ303" s="458">
        <v>494020</v>
      </c>
      <c r="AR303" s="458">
        <v>0</v>
      </c>
      <c r="AS303" s="458">
        <v>742280</v>
      </c>
      <c r="AT303" s="458">
        <v>0</v>
      </c>
      <c r="AU303" s="458">
        <v>0</v>
      </c>
      <c r="AV303" s="458">
        <v>0</v>
      </c>
      <c r="AW303" s="458">
        <v>0</v>
      </c>
      <c r="AX303" s="458">
        <v>527670</v>
      </c>
      <c r="AY303" s="458">
        <v>0</v>
      </c>
      <c r="AZ303" s="458">
        <v>0</v>
      </c>
      <c r="BA303" s="458">
        <v>660000</v>
      </c>
      <c r="BB303" s="458">
        <v>8472999.1899999995</v>
      </c>
      <c r="BC303" s="458">
        <v>927818.18</v>
      </c>
      <c r="BD303" s="458">
        <v>0</v>
      </c>
      <c r="BE303" s="458">
        <v>88000</v>
      </c>
      <c r="BF303" s="458">
        <v>2084218.78</v>
      </c>
      <c r="BG303" s="458">
        <v>651537</v>
      </c>
      <c r="BH303" s="458">
        <v>3886384</v>
      </c>
      <c r="BI303" s="458">
        <v>1747999.97</v>
      </c>
      <c r="BJ303" s="458">
        <v>167871.71</v>
      </c>
      <c r="BK303" s="458">
        <v>0</v>
      </c>
      <c r="BL303" s="458">
        <v>76172</v>
      </c>
      <c r="BM303" s="458">
        <v>10448347.970000001</v>
      </c>
      <c r="BN303" s="458">
        <v>0</v>
      </c>
      <c r="BO303" s="458">
        <v>15600</v>
      </c>
      <c r="BP303" s="458">
        <v>0</v>
      </c>
      <c r="BQ303" s="458">
        <v>0</v>
      </c>
      <c r="BR303" s="458">
        <v>800998.2</v>
      </c>
      <c r="BS303" s="458">
        <v>159250</v>
      </c>
      <c r="BT303" s="458">
        <v>0</v>
      </c>
      <c r="BU303" s="458">
        <v>0</v>
      </c>
      <c r="BV303" s="458">
        <v>0</v>
      </c>
      <c r="BW303" s="458">
        <v>0</v>
      </c>
      <c r="BX303" s="458">
        <v>0</v>
      </c>
      <c r="BY303" s="458">
        <v>0</v>
      </c>
      <c r="BZ303" s="458">
        <v>914529</v>
      </c>
      <c r="CA303" s="458">
        <v>0</v>
      </c>
      <c r="CB303" s="458">
        <v>0</v>
      </c>
      <c r="CC303" s="336">
        <f t="shared" si="47"/>
        <v>138683139.90000001</v>
      </c>
    </row>
    <row r="304" spans="1:81" s="354" customFormat="1" ht="25.5" customHeight="1">
      <c r="A304" s="353" t="s">
        <v>838</v>
      </c>
      <c r="B304" s="330" t="s">
        <v>47</v>
      </c>
      <c r="C304" s="331" t="s">
        <v>48</v>
      </c>
      <c r="D304" s="332">
        <v>51110</v>
      </c>
      <c r="E304" s="343" t="s">
        <v>1077</v>
      </c>
      <c r="F304" s="333" t="s">
        <v>1086</v>
      </c>
      <c r="G304" s="334" t="s">
        <v>1087</v>
      </c>
      <c r="H304" s="453">
        <v>0</v>
      </c>
      <c r="I304" s="453">
        <v>0</v>
      </c>
      <c r="J304" s="453">
        <v>2198515</v>
      </c>
      <c r="K304" s="453">
        <v>944680</v>
      </c>
      <c r="L304" s="453">
        <v>0</v>
      </c>
      <c r="M304" s="453">
        <v>790135</v>
      </c>
      <c r="N304" s="453">
        <v>0</v>
      </c>
      <c r="O304" s="453">
        <v>0</v>
      </c>
      <c r="P304" s="453">
        <v>368720</v>
      </c>
      <c r="Q304" s="453">
        <v>0</v>
      </c>
      <c r="R304" s="453">
        <v>0</v>
      </c>
      <c r="S304" s="453">
        <v>104632</v>
      </c>
      <c r="T304" s="453">
        <v>202350</v>
      </c>
      <c r="U304" s="453">
        <v>1085815.9099999999</v>
      </c>
      <c r="V304" s="453">
        <v>207815</v>
      </c>
      <c r="W304" s="453">
        <v>1380888</v>
      </c>
      <c r="X304" s="453">
        <v>0</v>
      </c>
      <c r="Y304" s="453">
        <v>197400</v>
      </c>
      <c r="Z304" s="453">
        <v>0</v>
      </c>
      <c r="AA304" s="453">
        <v>0</v>
      </c>
      <c r="AB304" s="453">
        <v>0</v>
      </c>
      <c r="AC304" s="453">
        <v>854300</v>
      </c>
      <c r="AD304" s="453">
        <v>257050</v>
      </c>
      <c r="AE304" s="453">
        <v>0</v>
      </c>
      <c r="AF304" s="453">
        <v>0</v>
      </c>
      <c r="AG304" s="453">
        <v>61605</v>
      </c>
      <c r="AH304" s="453">
        <v>435530</v>
      </c>
      <c r="AI304" s="453">
        <v>0</v>
      </c>
      <c r="AJ304" s="453">
        <v>0</v>
      </c>
      <c r="AK304" s="453">
        <v>0</v>
      </c>
      <c r="AL304" s="453">
        <v>0</v>
      </c>
      <c r="AM304" s="453">
        <v>0</v>
      </c>
      <c r="AN304" s="453">
        <v>195450</v>
      </c>
      <c r="AO304" s="453">
        <v>0</v>
      </c>
      <c r="AP304" s="453">
        <v>0</v>
      </c>
      <c r="AQ304" s="453">
        <v>149200</v>
      </c>
      <c r="AR304" s="453">
        <v>500000</v>
      </c>
      <c r="AS304" s="453">
        <v>0</v>
      </c>
      <c r="AT304" s="453">
        <v>0</v>
      </c>
      <c r="AU304" s="453">
        <v>197450</v>
      </c>
      <c r="AV304" s="453">
        <v>0</v>
      </c>
      <c r="AW304" s="453">
        <v>22950</v>
      </c>
      <c r="AX304" s="453">
        <v>0</v>
      </c>
      <c r="AY304" s="453">
        <v>0</v>
      </c>
      <c r="AZ304" s="453">
        <v>22560</v>
      </c>
      <c r="BA304" s="453">
        <v>0</v>
      </c>
      <c r="BB304" s="453">
        <v>0</v>
      </c>
      <c r="BC304" s="453">
        <v>541632</v>
      </c>
      <c r="BD304" s="453">
        <v>3467440</v>
      </c>
      <c r="BE304" s="453">
        <v>0</v>
      </c>
      <c r="BF304" s="453">
        <v>0</v>
      </c>
      <c r="BG304" s="453">
        <v>504600</v>
      </c>
      <c r="BH304" s="453">
        <v>0</v>
      </c>
      <c r="BI304" s="453">
        <v>0</v>
      </c>
      <c r="BJ304" s="453">
        <v>0</v>
      </c>
      <c r="BK304" s="453">
        <v>482063.6</v>
      </c>
      <c r="BL304" s="453">
        <v>481905</v>
      </c>
      <c r="BM304" s="453">
        <v>0</v>
      </c>
      <c r="BN304" s="453">
        <v>0</v>
      </c>
      <c r="BO304" s="453">
        <v>178067</v>
      </c>
      <c r="BP304" s="453">
        <v>156550</v>
      </c>
      <c r="BQ304" s="453">
        <v>415500</v>
      </c>
      <c r="BR304" s="453">
        <v>0</v>
      </c>
      <c r="BS304" s="453">
        <v>9300</v>
      </c>
      <c r="BT304" s="453">
        <v>0</v>
      </c>
      <c r="BU304" s="453">
        <v>0</v>
      </c>
      <c r="BV304" s="453">
        <v>346860</v>
      </c>
      <c r="BW304" s="453">
        <v>333760</v>
      </c>
      <c r="BX304" s="453">
        <v>0</v>
      </c>
      <c r="BY304" s="453">
        <v>0</v>
      </c>
      <c r="BZ304" s="453">
        <v>1340810</v>
      </c>
      <c r="CA304" s="453">
        <v>689630</v>
      </c>
      <c r="CB304" s="453">
        <v>492300</v>
      </c>
      <c r="CC304" s="336">
        <f t="shared" si="47"/>
        <v>19617463.509999998</v>
      </c>
    </row>
    <row r="305" spans="1:81" s="354" customFormat="1" ht="25.5" customHeight="1">
      <c r="A305" s="353" t="s">
        <v>838</v>
      </c>
      <c r="B305" s="330" t="s">
        <v>47</v>
      </c>
      <c r="C305" s="331" t="s">
        <v>48</v>
      </c>
      <c r="D305" s="332">
        <v>51110</v>
      </c>
      <c r="E305" s="343" t="s">
        <v>1077</v>
      </c>
      <c r="F305" s="333" t="s">
        <v>1088</v>
      </c>
      <c r="G305" s="334" t="s">
        <v>1089</v>
      </c>
      <c r="H305" s="453">
        <v>144200</v>
      </c>
      <c r="I305" s="458">
        <v>0</v>
      </c>
      <c r="J305" s="458">
        <v>0</v>
      </c>
      <c r="K305" s="458">
        <v>0</v>
      </c>
      <c r="L305" s="458">
        <v>0</v>
      </c>
      <c r="M305" s="458">
        <v>0</v>
      </c>
      <c r="N305" s="458">
        <v>49220</v>
      </c>
      <c r="O305" s="458">
        <v>0</v>
      </c>
      <c r="P305" s="458">
        <v>0</v>
      </c>
      <c r="Q305" s="458">
        <v>0</v>
      </c>
      <c r="R305" s="458">
        <v>0</v>
      </c>
      <c r="S305" s="458">
        <v>0</v>
      </c>
      <c r="T305" s="458">
        <v>0</v>
      </c>
      <c r="U305" s="458">
        <v>0</v>
      </c>
      <c r="V305" s="458">
        <v>0</v>
      </c>
      <c r="W305" s="458">
        <v>0</v>
      </c>
      <c r="X305" s="458">
        <v>0</v>
      </c>
      <c r="Y305" s="458">
        <v>0</v>
      </c>
      <c r="Z305" s="458">
        <v>226420</v>
      </c>
      <c r="AA305" s="458">
        <v>0</v>
      </c>
      <c r="AB305" s="458">
        <v>6000</v>
      </c>
      <c r="AC305" s="458">
        <v>0</v>
      </c>
      <c r="AD305" s="458">
        <v>0</v>
      </c>
      <c r="AE305" s="458">
        <v>0</v>
      </c>
      <c r="AF305" s="458">
        <v>0</v>
      </c>
      <c r="AG305" s="458">
        <v>0</v>
      </c>
      <c r="AH305" s="458">
        <v>0</v>
      </c>
      <c r="AI305" s="458">
        <v>9400</v>
      </c>
      <c r="AJ305" s="458">
        <v>0</v>
      </c>
      <c r="AK305" s="458">
        <v>0</v>
      </c>
      <c r="AL305" s="458">
        <v>0</v>
      </c>
      <c r="AM305" s="458">
        <v>0</v>
      </c>
      <c r="AN305" s="458">
        <v>0</v>
      </c>
      <c r="AO305" s="458">
        <v>0</v>
      </c>
      <c r="AP305" s="458">
        <v>0</v>
      </c>
      <c r="AQ305" s="458">
        <v>0</v>
      </c>
      <c r="AR305" s="458">
        <v>0</v>
      </c>
      <c r="AS305" s="458">
        <v>0</v>
      </c>
      <c r="AT305" s="458">
        <v>0</v>
      </c>
      <c r="AU305" s="458">
        <v>44400</v>
      </c>
      <c r="AV305" s="458">
        <v>0</v>
      </c>
      <c r="AW305" s="458">
        <v>0</v>
      </c>
      <c r="AX305" s="458">
        <v>0</v>
      </c>
      <c r="AY305" s="458">
        <v>0</v>
      </c>
      <c r="AZ305" s="458">
        <v>0</v>
      </c>
      <c r="BA305" s="458">
        <v>0</v>
      </c>
      <c r="BB305" s="458">
        <v>0</v>
      </c>
      <c r="BC305" s="458">
        <v>0</v>
      </c>
      <c r="BD305" s="458">
        <v>0</v>
      </c>
      <c r="BE305" s="458">
        <v>0</v>
      </c>
      <c r="BF305" s="458">
        <v>0</v>
      </c>
      <c r="BG305" s="458">
        <v>0</v>
      </c>
      <c r="BH305" s="458">
        <v>0</v>
      </c>
      <c r="BI305" s="458">
        <v>66000</v>
      </c>
      <c r="BJ305" s="458">
        <v>1000</v>
      </c>
      <c r="BK305" s="458">
        <v>0</v>
      </c>
      <c r="BL305" s="458">
        <v>0</v>
      </c>
      <c r="BM305" s="458">
        <v>39300</v>
      </c>
      <c r="BN305" s="458">
        <v>0</v>
      </c>
      <c r="BO305" s="458">
        <v>0</v>
      </c>
      <c r="BP305" s="458">
        <v>0</v>
      </c>
      <c r="BQ305" s="458">
        <v>0</v>
      </c>
      <c r="BR305" s="458">
        <v>0</v>
      </c>
      <c r="BS305" s="458">
        <v>0</v>
      </c>
      <c r="BT305" s="458">
        <v>0</v>
      </c>
      <c r="BU305" s="458">
        <v>0</v>
      </c>
      <c r="BV305" s="458">
        <v>0</v>
      </c>
      <c r="BW305" s="458">
        <v>0</v>
      </c>
      <c r="BX305" s="458">
        <v>0</v>
      </c>
      <c r="BY305" s="458">
        <v>0</v>
      </c>
      <c r="BZ305" s="458">
        <v>0</v>
      </c>
      <c r="CA305" s="458">
        <v>0</v>
      </c>
      <c r="CB305" s="458">
        <v>0</v>
      </c>
      <c r="CC305" s="336">
        <f t="shared" si="47"/>
        <v>585940</v>
      </c>
    </row>
    <row r="306" spans="1:81" s="354" customFormat="1" ht="25.5" customHeight="1">
      <c r="A306" s="353" t="s">
        <v>838</v>
      </c>
      <c r="B306" s="330" t="s">
        <v>47</v>
      </c>
      <c r="C306" s="331" t="s">
        <v>48</v>
      </c>
      <c r="D306" s="332">
        <v>51090</v>
      </c>
      <c r="E306" s="343" t="s">
        <v>1090</v>
      </c>
      <c r="F306" s="333" t="s">
        <v>1091</v>
      </c>
      <c r="G306" s="334" t="s">
        <v>1092</v>
      </c>
      <c r="H306" s="453">
        <v>0</v>
      </c>
      <c r="I306" s="458">
        <v>1087120</v>
      </c>
      <c r="J306" s="458">
        <v>1631971.42</v>
      </c>
      <c r="K306" s="458">
        <v>505720</v>
      </c>
      <c r="L306" s="458">
        <v>0</v>
      </c>
      <c r="M306" s="458">
        <v>0</v>
      </c>
      <c r="N306" s="458">
        <v>0</v>
      </c>
      <c r="O306" s="458">
        <v>2121958</v>
      </c>
      <c r="P306" s="458">
        <v>0</v>
      </c>
      <c r="Q306" s="458">
        <v>0</v>
      </c>
      <c r="R306" s="458">
        <v>0</v>
      </c>
      <c r="S306" s="458">
        <v>1406086</v>
      </c>
      <c r="T306" s="458">
        <v>0</v>
      </c>
      <c r="U306" s="458">
        <v>1231689.82</v>
      </c>
      <c r="V306" s="458">
        <v>0</v>
      </c>
      <c r="W306" s="458">
        <v>211860</v>
      </c>
      <c r="X306" s="458">
        <v>291060</v>
      </c>
      <c r="Y306" s="458">
        <v>0</v>
      </c>
      <c r="Z306" s="458">
        <v>1817508.12</v>
      </c>
      <c r="AA306" s="458">
        <v>1951630</v>
      </c>
      <c r="AB306" s="458">
        <v>0</v>
      </c>
      <c r="AC306" s="458">
        <v>16000</v>
      </c>
      <c r="AD306" s="458">
        <v>0</v>
      </c>
      <c r="AE306" s="458">
        <v>0</v>
      </c>
      <c r="AF306" s="458">
        <v>0</v>
      </c>
      <c r="AG306" s="458">
        <v>0</v>
      </c>
      <c r="AH306" s="458">
        <v>0</v>
      </c>
      <c r="AI306" s="458">
        <v>0</v>
      </c>
      <c r="AJ306" s="458">
        <v>342400</v>
      </c>
      <c r="AK306" s="458">
        <v>0</v>
      </c>
      <c r="AL306" s="458">
        <v>165000</v>
      </c>
      <c r="AM306" s="458">
        <v>0</v>
      </c>
      <c r="AN306" s="458">
        <v>0</v>
      </c>
      <c r="AO306" s="458">
        <v>0</v>
      </c>
      <c r="AP306" s="458">
        <v>0</v>
      </c>
      <c r="AQ306" s="458">
        <v>0</v>
      </c>
      <c r="AR306" s="458">
        <v>0</v>
      </c>
      <c r="AS306" s="458">
        <v>205975</v>
      </c>
      <c r="AT306" s="458">
        <v>0</v>
      </c>
      <c r="AU306" s="458">
        <v>0</v>
      </c>
      <c r="AV306" s="458">
        <v>0</v>
      </c>
      <c r="AW306" s="458">
        <v>0</v>
      </c>
      <c r="AX306" s="458">
        <v>0</v>
      </c>
      <c r="AY306" s="458">
        <v>0</v>
      </c>
      <c r="AZ306" s="458">
        <v>0</v>
      </c>
      <c r="BA306" s="458">
        <v>0</v>
      </c>
      <c r="BB306" s="458">
        <v>0</v>
      </c>
      <c r="BC306" s="458">
        <v>280500</v>
      </c>
      <c r="BD306" s="458">
        <v>0</v>
      </c>
      <c r="BE306" s="458">
        <v>0</v>
      </c>
      <c r="BF306" s="458">
        <v>0</v>
      </c>
      <c r="BG306" s="458">
        <v>0</v>
      </c>
      <c r="BH306" s="458">
        <v>0</v>
      </c>
      <c r="BI306" s="458">
        <v>0</v>
      </c>
      <c r="BJ306" s="458">
        <v>299600</v>
      </c>
      <c r="BK306" s="458">
        <v>0</v>
      </c>
      <c r="BL306" s="458">
        <v>170500</v>
      </c>
      <c r="BM306" s="458">
        <v>1343284.2</v>
      </c>
      <c r="BN306" s="458">
        <v>0</v>
      </c>
      <c r="BO306" s="458">
        <v>564960</v>
      </c>
      <c r="BP306" s="458">
        <v>0</v>
      </c>
      <c r="BQ306" s="458">
        <v>159428.4</v>
      </c>
      <c r="BR306" s="458">
        <v>456500</v>
      </c>
      <c r="BS306" s="458">
        <v>294820</v>
      </c>
      <c r="BT306" s="458">
        <v>0</v>
      </c>
      <c r="BU306" s="458">
        <v>0</v>
      </c>
      <c r="BV306" s="458">
        <v>0</v>
      </c>
      <c r="BW306" s="458">
        <v>0</v>
      </c>
      <c r="BX306" s="458">
        <v>0</v>
      </c>
      <c r="BY306" s="458">
        <v>36690</v>
      </c>
      <c r="BZ306" s="458">
        <v>0</v>
      </c>
      <c r="CA306" s="458">
        <v>0</v>
      </c>
      <c r="CB306" s="458">
        <v>0</v>
      </c>
      <c r="CC306" s="336">
        <f t="shared" si="47"/>
        <v>16592260.959999999</v>
      </c>
    </row>
    <row r="307" spans="1:81" s="354" customFormat="1" ht="25.5" customHeight="1">
      <c r="A307" s="353" t="s">
        <v>838</v>
      </c>
      <c r="B307" s="330" t="s">
        <v>47</v>
      </c>
      <c r="C307" s="331" t="s">
        <v>48</v>
      </c>
      <c r="D307" s="332">
        <v>51110</v>
      </c>
      <c r="E307" s="343" t="s">
        <v>1077</v>
      </c>
      <c r="F307" s="333" t="s">
        <v>1093</v>
      </c>
      <c r="G307" s="334" t="s">
        <v>1094</v>
      </c>
      <c r="H307" s="453">
        <v>5635868</v>
      </c>
      <c r="I307" s="458">
        <v>0</v>
      </c>
      <c r="J307" s="458">
        <v>3157497.64</v>
      </c>
      <c r="K307" s="458">
        <v>0</v>
      </c>
      <c r="L307" s="458">
        <v>0</v>
      </c>
      <c r="M307" s="458">
        <v>59718</v>
      </c>
      <c r="N307" s="458">
        <v>328155.92</v>
      </c>
      <c r="O307" s="458">
        <v>2212464.04</v>
      </c>
      <c r="P307" s="458">
        <v>92220</v>
      </c>
      <c r="Q307" s="458">
        <v>2049152.12</v>
      </c>
      <c r="R307" s="458">
        <v>0</v>
      </c>
      <c r="S307" s="458">
        <v>0</v>
      </c>
      <c r="T307" s="458">
        <v>2627935.9500000002</v>
      </c>
      <c r="U307" s="458">
        <v>1554511.7</v>
      </c>
      <c r="V307" s="458">
        <v>0</v>
      </c>
      <c r="W307" s="458">
        <v>819869.4</v>
      </c>
      <c r="X307" s="458">
        <v>228462.59</v>
      </c>
      <c r="Y307" s="458">
        <v>0</v>
      </c>
      <c r="Z307" s="458">
        <v>7242519.25</v>
      </c>
      <c r="AA307" s="458">
        <v>0</v>
      </c>
      <c r="AB307" s="458">
        <v>0</v>
      </c>
      <c r="AC307" s="458">
        <v>0</v>
      </c>
      <c r="AD307" s="458">
        <v>0</v>
      </c>
      <c r="AE307" s="458">
        <v>0</v>
      </c>
      <c r="AF307" s="458">
        <v>0</v>
      </c>
      <c r="AG307" s="458">
        <v>0</v>
      </c>
      <c r="AH307" s="458">
        <v>0</v>
      </c>
      <c r="AI307" s="458">
        <v>11801596.66</v>
      </c>
      <c r="AJ307" s="458">
        <v>0</v>
      </c>
      <c r="AK307" s="458">
        <v>0</v>
      </c>
      <c r="AL307" s="458">
        <v>0</v>
      </c>
      <c r="AM307" s="458">
        <v>0</v>
      </c>
      <c r="AN307" s="458">
        <v>0</v>
      </c>
      <c r="AO307" s="458">
        <v>0</v>
      </c>
      <c r="AP307" s="458">
        <v>0</v>
      </c>
      <c r="AQ307" s="458">
        <v>0</v>
      </c>
      <c r="AR307" s="458">
        <v>0</v>
      </c>
      <c r="AS307" s="458">
        <v>0</v>
      </c>
      <c r="AT307" s="458">
        <v>0</v>
      </c>
      <c r="AU307" s="458">
        <v>0</v>
      </c>
      <c r="AV307" s="458">
        <v>0</v>
      </c>
      <c r="AW307" s="458">
        <v>0</v>
      </c>
      <c r="AX307" s="458">
        <v>0</v>
      </c>
      <c r="AY307" s="458">
        <v>0</v>
      </c>
      <c r="AZ307" s="458">
        <v>0</v>
      </c>
      <c r="BA307" s="458">
        <v>0</v>
      </c>
      <c r="BB307" s="458">
        <v>9289237.5600000005</v>
      </c>
      <c r="BC307" s="458">
        <v>0</v>
      </c>
      <c r="BD307" s="458">
        <v>528047</v>
      </c>
      <c r="BE307" s="458">
        <v>727272.15</v>
      </c>
      <c r="BF307" s="458">
        <v>0</v>
      </c>
      <c r="BG307" s="458">
        <v>0</v>
      </c>
      <c r="BH307" s="458">
        <v>0</v>
      </c>
      <c r="BI307" s="458">
        <v>1691572</v>
      </c>
      <c r="BJ307" s="458">
        <v>391458.15</v>
      </c>
      <c r="BK307" s="458">
        <v>0</v>
      </c>
      <c r="BL307" s="458">
        <v>0</v>
      </c>
      <c r="BM307" s="458">
        <v>0</v>
      </c>
      <c r="BN307" s="458">
        <v>0</v>
      </c>
      <c r="BO307" s="458">
        <v>0</v>
      </c>
      <c r="BP307" s="458">
        <v>0</v>
      </c>
      <c r="BQ307" s="458">
        <v>0</v>
      </c>
      <c r="BR307" s="458">
        <v>0</v>
      </c>
      <c r="BS307" s="458">
        <v>4000</v>
      </c>
      <c r="BT307" s="458">
        <v>0</v>
      </c>
      <c r="BU307" s="458">
        <v>0</v>
      </c>
      <c r="BV307" s="458">
        <v>0</v>
      </c>
      <c r="BW307" s="458">
        <v>0</v>
      </c>
      <c r="BX307" s="458">
        <v>0</v>
      </c>
      <c r="BY307" s="458">
        <v>0</v>
      </c>
      <c r="BZ307" s="458">
        <v>0</v>
      </c>
      <c r="CA307" s="458">
        <v>0</v>
      </c>
      <c r="CB307" s="458">
        <v>0</v>
      </c>
      <c r="CC307" s="336">
        <f t="shared" si="47"/>
        <v>50441558.129999995</v>
      </c>
    </row>
    <row r="308" spans="1:81" s="354" customFormat="1" ht="25.5" customHeight="1">
      <c r="A308" s="353" t="s">
        <v>838</v>
      </c>
      <c r="B308" s="330" t="s">
        <v>47</v>
      </c>
      <c r="C308" s="331" t="s">
        <v>48</v>
      </c>
      <c r="D308" s="332">
        <v>51090</v>
      </c>
      <c r="E308" s="343" t="s">
        <v>1090</v>
      </c>
      <c r="F308" s="333" t="s">
        <v>1095</v>
      </c>
      <c r="G308" s="334" t="s">
        <v>1096</v>
      </c>
      <c r="H308" s="453">
        <v>3788108.16</v>
      </c>
      <c r="I308" s="458">
        <v>1217489</v>
      </c>
      <c r="J308" s="458">
        <v>1138003.73</v>
      </c>
      <c r="K308" s="458">
        <v>427650</v>
      </c>
      <c r="L308" s="458">
        <v>352355.04</v>
      </c>
      <c r="M308" s="458">
        <v>669566.6</v>
      </c>
      <c r="N308" s="458">
        <v>2763641.99</v>
      </c>
      <c r="O308" s="458">
        <v>657130</v>
      </c>
      <c r="P308" s="458">
        <v>109943.1</v>
      </c>
      <c r="Q308" s="458">
        <v>2278804.17</v>
      </c>
      <c r="R308" s="458">
        <v>190705.95</v>
      </c>
      <c r="S308" s="458">
        <v>533480</v>
      </c>
      <c r="T308" s="458">
        <v>795657.88</v>
      </c>
      <c r="U308" s="458">
        <v>669551.25</v>
      </c>
      <c r="V308" s="458">
        <v>39856.25</v>
      </c>
      <c r="W308" s="458">
        <v>423321.59999999998</v>
      </c>
      <c r="X308" s="458">
        <v>520773</v>
      </c>
      <c r="Y308" s="458">
        <v>145230.44</v>
      </c>
      <c r="Z308" s="458">
        <v>4414552.3</v>
      </c>
      <c r="AA308" s="458">
        <v>773549.75</v>
      </c>
      <c r="AB308" s="458">
        <v>183481.25</v>
      </c>
      <c r="AC308" s="458">
        <v>775174.75</v>
      </c>
      <c r="AD308" s="458">
        <v>101700</v>
      </c>
      <c r="AE308" s="458">
        <v>169329</v>
      </c>
      <c r="AF308" s="458">
        <v>258987.5</v>
      </c>
      <c r="AG308" s="458">
        <v>105437.5</v>
      </c>
      <c r="AH308" s="458">
        <v>154768.75</v>
      </c>
      <c r="AI308" s="458">
        <v>2953917.14</v>
      </c>
      <c r="AJ308" s="458">
        <v>231584</v>
      </c>
      <c r="AK308" s="458">
        <v>145890</v>
      </c>
      <c r="AL308" s="458">
        <v>179487</v>
      </c>
      <c r="AM308" s="458">
        <v>101528</v>
      </c>
      <c r="AN308" s="458">
        <v>284475.5</v>
      </c>
      <c r="AO308" s="458">
        <v>177855</v>
      </c>
      <c r="AP308" s="458">
        <v>172992</v>
      </c>
      <c r="AQ308" s="458">
        <v>258864</v>
      </c>
      <c r="AR308" s="458">
        <v>127080</v>
      </c>
      <c r="AS308" s="458">
        <v>336704</v>
      </c>
      <c r="AT308" s="458">
        <v>109680</v>
      </c>
      <c r="AU308" s="458">
        <v>474273.36</v>
      </c>
      <c r="AV308" s="458">
        <v>5500</v>
      </c>
      <c r="AW308" s="458">
        <v>92160</v>
      </c>
      <c r="AX308" s="458">
        <v>132588</v>
      </c>
      <c r="AY308" s="458">
        <v>60696</v>
      </c>
      <c r="AZ308" s="458">
        <v>14102.6</v>
      </c>
      <c r="BA308" s="458">
        <v>109382</v>
      </c>
      <c r="BB308" s="458">
        <v>1553964</v>
      </c>
      <c r="BC308" s="458">
        <v>426997.76000000001</v>
      </c>
      <c r="BD308" s="458">
        <v>269180.94</v>
      </c>
      <c r="BE308" s="458">
        <v>930886.08</v>
      </c>
      <c r="BF308" s="458">
        <v>675869.7</v>
      </c>
      <c r="BG308" s="458">
        <v>257043</v>
      </c>
      <c r="BH308" s="458">
        <v>304569</v>
      </c>
      <c r="BI308" s="458">
        <v>463682</v>
      </c>
      <c r="BJ308" s="458">
        <v>207151.91</v>
      </c>
      <c r="BK308" s="458">
        <v>85146</v>
      </c>
      <c r="BL308" s="458">
        <v>42068</v>
      </c>
      <c r="BM308" s="458">
        <v>1499695.9</v>
      </c>
      <c r="BN308" s="458">
        <v>1168153.3</v>
      </c>
      <c r="BO308" s="458">
        <v>128404</v>
      </c>
      <c r="BP308" s="458">
        <v>103521</v>
      </c>
      <c r="BQ308" s="458">
        <v>131289</v>
      </c>
      <c r="BR308" s="458">
        <v>274394</v>
      </c>
      <c r="BS308" s="458">
        <v>108851</v>
      </c>
      <c r="BT308" s="458">
        <v>1508618.04</v>
      </c>
      <c r="BU308" s="458">
        <v>206315.5</v>
      </c>
      <c r="BV308" s="458">
        <v>160797</v>
      </c>
      <c r="BW308" s="458">
        <v>263416</v>
      </c>
      <c r="BX308" s="458">
        <v>379677</v>
      </c>
      <c r="BY308" s="458">
        <v>664584</v>
      </c>
      <c r="BZ308" s="458">
        <v>226354</v>
      </c>
      <c r="CA308" s="458">
        <v>135027</v>
      </c>
      <c r="CB308" s="458">
        <v>253689</v>
      </c>
      <c r="CC308" s="336">
        <f t="shared" si="47"/>
        <v>42056351.68999999</v>
      </c>
    </row>
    <row r="309" spans="1:81" s="354" customFormat="1" ht="25.5" customHeight="1">
      <c r="A309" s="353" t="s">
        <v>838</v>
      </c>
      <c r="B309" s="330" t="s">
        <v>47</v>
      </c>
      <c r="C309" s="331" t="s">
        <v>48</v>
      </c>
      <c r="D309" s="332">
        <v>51090</v>
      </c>
      <c r="E309" s="343" t="s">
        <v>1090</v>
      </c>
      <c r="F309" s="333" t="s">
        <v>1097</v>
      </c>
      <c r="G309" s="334" t="s">
        <v>1098</v>
      </c>
      <c r="H309" s="453">
        <v>7031487.0800000001</v>
      </c>
      <c r="I309" s="458">
        <v>7807950</v>
      </c>
      <c r="J309" s="458">
        <v>73577513.5</v>
      </c>
      <c r="K309" s="458">
        <v>0</v>
      </c>
      <c r="L309" s="458">
        <v>37580</v>
      </c>
      <c r="M309" s="458">
        <v>37915</v>
      </c>
      <c r="N309" s="458">
        <v>3516800.26</v>
      </c>
      <c r="O309" s="458">
        <v>69566.05</v>
      </c>
      <c r="P309" s="458">
        <v>0</v>
      </c>
      <c r="Q309" s="458">
        <v>444760</v>
      </c>
      <c r="R309" s="458">
        <v>6500</v>
      </c>
      <c r="S309" s="458">
        <v>0</v>
      </c>
      <c r="T309" s="458">
        <v>3720200</v>
      </c>
      <c r="U309" s="458">
        <v>0</v>
      </c>
      <c r="V309" s="458">
        <v>0</v>
      </c>
      <c r="W309" s="458">
        <v>0</v>
      </c>
      <c r="X309" s="458">
        <v>0</v>
      </c>
      <c r="Y309" s="458">
        <v>0</v>
      </c>
      <c r="Z309" s="458">
        <v>106102.99</v>
      </c>
      <c r="AA309" s="458">
        <v>475570</v>
      </c>
      <c r="AB309" s="458">
        <v>0</v>
      </c>
      <c r="AC309" s="458">
        <v>8708713.8000000007</v>
      </c>
      <c r="AD309" s="458">
        <v>11349267</v>
      </c>
      <c r="AE309" s="458">
        <v>383503</v>
      </c>
      <c r="AF309" s="458">
        <v>233925</v>
      </c>
      <c r="AG309" s="458">
        <v>0</v>
      </c>
      <c r="AH309" s="458">
        <v>18147.2</v>
      </c>
      <c r="AI309" s="458">
        <v>660000</v>
      </c>
      <c r="AJ309" s="458">
        <v>0</v>
      </c>
      <c r="AK309" s="458">
        <v>0</v>
      </c>
      <c r="AL309" s="458">
        <v>62190</v>
      </c>
      <c r="AM309" s="458">
        <v>24585</v>
      </c>
      <c r="AN309" s="458">
        <v>0</v>
      </c>
      <c r="AO309" s="458">
        <v>0</v>
      </c>
      <c r="AP309" s="458">
        <v>0</v>
      </c>
      <c r="AQ309" s="458">
        <v>0</v>
      </c>
      <c r="AR309" s="458">
        <v>0</v>
      </c>
      <c r="AS309" s="458">
        <v>0</v>
      </c>
      <c r="AT309" s="458">
        <v>27995.01</v>
      </c>
      <c r="AU309" s="458">
        <v>390008.45</v>
      </c>
      <c r="AV309" s="458">
        <v>5100</v>
      </c>
      <c r="AW309" s="458">
        <v>0</v>
      </c>
      <c r="AX309" s="458">
        <v>6060</v>
      </c>
      <c r="AY309" s="458">
        <v>0</v>
      </c>
      <c r="AZ309" s="458">
        <v>3200</v>
      </c>
      <c r="BA309" s="458">
        <v>1920</v>
      </c>
      <c r="BB309" s="458">
        <v>3035628.3</v>
      </c>
      <c r="BC309" s="458">
        <v>546723</v>
      </c>
      <c r="BD309" s="458">
        <v>2959870</v>
      </c>
      <c r="BE309" s="458">
        <v>0</v>
      </c>
      <c r="BF309" s="458">
        <v>446897.29</v>
      </c>
      <c r="BG309" s="458">
        <v>0</v>
      </c>
      <c r="BH309" s="458">
        <v>14445</v>
      </c>
      <c r="BI309" s="458">
        <v>0</v>
      </c>
      <c r="BJ309" s="458">
        <v>0</v>
      </c>
      <c r="BK309" s="458">
        <v>0</v>
      </c>
      <c r="BL309" s="458">
        <v>0</v>
      </c>
      <c r="BM309" s="458">
        <v>13037959</v>
      </c>
      <c r="BN309" s="458">
        <v>0</v>
      </c>
      <c r="BO309" s="458">
        <v>0</v>
      </c>
      <c r="BP309" s="458">
        <v>0</v>
      </c>
      <c r="BQ309" s="458">
        <v>4400</v>
      </c>
      <c r="BR309" s="458">
        <v>522950</v>
      </c>
      <c r="BS309" s="458">
        <v>292868</v>
      </c>
      <c r="BT309" s="458">
        <v>11271600</v>
      </c>
      <c r="BU309" s="458">
        <v>0</v>
      </c>
      <c r="BV309" s="458">
        <v>0</v>
      </c>
      <c r="BW309" s="458">
        <v>0</v>
      </c>
      <c r="BX309" s="458">
        <v>0</v>
      </c>
      <c r="BY309" s="458">
        <v>11630250</v>
      </c>
      <c r="BZ309" s="458">
        <v>0</v>
      </c>
      <c r="CA309" s="458">
        <v>381170.48</v>
      </c>
      <c r="CB309" s="458">
        <v>0</v>
      </c>
      <c r="CC309" s="336">
        <f t="shared" si="47"/>
        <v>162851320.41</v>
      </c>
    </row>
    <row r="310" spans="1:81" s="354" customFormat="1" ht="25.5" customHeight="1">
      <c r="A310" s="353" t="s">
        <v>838</v>
      </c>
      <c r="B310" s="330" t="s">
        <v>47</v>
      </c>
      <c r="C310" s="331" t="s">
        <v>48</v>
      </c>
      <c r="D310" s="332">
        <v>51130</v>
      </c>
      <c r="E310" s="343" t="s">
        <v>1042</v>
      </c>
      <c r="F310" s="333" t="s">
        <v>1099</v>
      </c>
      <c r="G310" s="334" t="s">
        <v>1100</v>
      </c>
      <c r="H310" s="453">
        <v>8734294.0500000007</v>
      </c>
      <c r="I310" s="453">
        <v>2382758.7000000002</v>
      </c>
      <c r="J310" s="453">
        <v>1943887.11</v>
      </c>
      <c r="K310" s="453">
        <v>4401735.3499999996</v>
      </c>
      <c r="L310" s="453">
        <v>6161020.1399999997</v>
      </c>
      <c r="M310" s="453">
        <v>4784677.2</v>
      </c>
      <c r="N310" s="453">
        <v>42768674.140000001</v>
      </c>
      <c r="O310" s="453">
        <v>13968266.699999999</v>
      </c>
      <c r="P310" s="453">
        <v>5542863.0800000001</v>
      </c>
      <c r="Q310" s="453">
        <v>27310063.510000002</v>
      </c>
      <c r="R310" s="453">
        <v>241376.76</v>
      </c>
      <c r="S310" s="453">
        <v>3497745.62</v>
      </c>
      <c r="T310" s="453">
        <v>5074758.76</v>
      </c>
      <c r="U310" s="453">
        <v>3078026.84</v>
      </c>
      <c r="V310" s="453">
        <v>1613580.23</v>
      </c>
      <c r="W310" s="453">
        <v>8682908.8800000008</v>
      </c>
      <c r="X310" s="453">
        <v>8706079.9600000009</v>
      </c>
      <c r="Y310" s="453">
        <v>5645440.6509999996</v>
      </c>
      <c r="Z310" s="453">
        <v>96925647.150000006</v>
      </c>
      <c r="AA310" s="453">
        <v>3604283.97</v>
      </c>
      <c r="AB310" s="453">
        <v>1229835.1000000001</v>
      </c>
      <c r="AC310" s="453">
        <v>6813617.5199999996</v>
      </c>
      <c r="AD310" s="453">
        <v>1120526.3999999999</v>
      </c>
      <c r="AE310" s="453">
        <v>540831.5</v>
      </c>
      <c r="AF310" s="453">
        <v>5007850.63</v>
      </c>
      <c r="AG310" s="453">
        <v>1591135.06</v>
      </c>
      <c r="AH310" s="453">
        <v>2412708.5499999998</v>
      </c>
      <c r="AI310" s="453">
        <v>50505085.460000001</v>
      </c>
      <c r="AJ310" s="453">
        <v>2350016.0499999998</v>
      </c>
      <c r="AK310" s="453">
        <v>601526.52</v>
      </c>
      <c r="AL310" s="453">
        <v>941435.52</v>
      </c>
      <c r="AM310" s="453">
        <v>840424.5</v>
      </c>
      <c r="AN310" s="453">
        <v>319863.3</v>
      </c>
      <c r="AO310" s="453">
        <v>1521649.3</v>
      </c>
      <c r="AP310" s="453">
        <v>536266.85</v>
      </c>
      <c r="AQ310" s="453">
        <v>5201809.32</v>
      </c>
      <c r="AR310" s="453">
        <v>661115</v>
      </c>
      <c r="AS310" s="453">
        <v>856723.45</v>
      </c>
      <c r="AT310" s="453">
        <v>117690</v>
      </c>
      <c r="AU310" s="453">
        <v>5521089.75</v>
      </c>
      <c r="AV310" s="453">
        <v>4338956</v>
      </c>
      <c r="AW310" s="453">
        <v>300270.68</v>
      </c>
      <c r="AX310" s="453">
        <v>281518</v>
      </c>
      <c r="AY310" s="453">
        <v>280001.59999999998</v>
      </c>
      <c r="AZ310" s="453">
        <v>2597298.54</v>
      </c>
      <c r="BA310" s="453">
        <v>1530765.1</v>
      </c>
      <c r="BB310" s="453">
        <v>14945554.34</v>
      </c>
      <c r="BC310" s="453">
        <v>1907534.41</v>
      </c>
      <c r="BD310" s="453">
        <v>617195.52000000002</v>
      </c>
      <c r="BE310" s="453">
        <v>6606239.7599999998</v>
      </c>
      <c r="BF310" s="453">
        <v>2005440.77</v>
      </c>
      <c r="BG310" s="453">
        <v>13303407.57</v>
      </c>
      <c r="BH310" s="453">
        <v>2308805.64</v>
      </c>
      <c r="BI310" s="453">
        <v>9670867.4399999995</v>
      </c>
      <c r="BJ310" s="453">
        <v>219285.93</v>
      </c>
      <c r="BK310" s="453">
        <v>175244.79999999999</v>
      </c>
      <c r="BL310" s="453">
        <v>700855.75</v>
      </c>
      <c r="BM310" s="453">
        <v>154435866.65000001</v>
      </c>
      <c r="BN310" s="453">
        <v>5040886.03</v>
      </c>
      <c r="BO310" s="453">
        <v>1317140.67</v>
      </c>
      <c r="BP310" s="453">
        <v>1875094.85</v>
      </c>
      <c r="BQ310" s="453">
        <v>930218</v>
      </c>
      <c r="BR310" s="453">
        <v>3588927.8</v>
      </c>
      <c r="BS310" s="453">
        <v>1106340.29</v>
      </c>
      <c r="BT310" s="453">
        <v>1187362.3500000001</v>
      </c>
      <c r="BU310" s="453">
        <v>561415</v>
      </c>
      <c r="BV310" s="453">
        <v>637263.6</v>
      </c>
      <c r="BW310" s="453">
        <v>2152752.5299999998</v>
      </c>
      <c r="BX310" s="453">
        <v>929610.8</v>
      </c>
      <c r="BY310" s="453">
        <v>812196.46</v>
      </c>
      <c r="BZ310" s="453">
        <v>869422</v>
      </c>
      <c r="CA310" s="453">
        <v>2708917.25</v>
      </c>
      <c r="CB310" s="453">
        <v>1313190</v>
      </c>
      <c r="CC310" s="336">
        <f t="shared" si="47"/>
        <v>585015134.71099997</v>
      </c>
    </row>
    <row r="311" spans="1:81" s="354" customFormat="1" ht="25.5" customHeight="1">
      <c r="A311" s="353" t="s">
        <v>838</v>
      </c>
      <c r="B311" s="330" t="s">
        <v>47</v>
      </c>
      <c r="C311" s="331" t="s">
        <v>48</v>
      </c>
      <c r="D311" s="332">
        <v>51130</v>
      </c>
      <c r="E311" s="343" t="s">
        <v>1042</v>
      </c>
      <c r="F311" s="333" t="s">
        <v>1101</v>
      </c>
      <c r="G311" s="334" t="s">
        <v>1102</v>
      </c>
      <c r="H311" s="453">
        <v>31453073</v>
      </c>
      <c r="I311" s="458">
        <v>19681736.370000001</v>
      </c>
      <c r="J311" s="458">
        <v>22843248</v>
      </c>
      <c r="K311" s="458">
        <v>2893889.2</v>
      </c>
      <c r="L311" s="458">
        <v>5069025</v>
      </c>
      <c r="M311" s="458">
        <v>708644</v>
      </c>
      <c r="N311" s="458">
        <v>23410349</v>
      </c>
      <c r="O311" s="458">
        <v>7881270</v>
      </c>
      <c r="P311" s="458">
        <v>419880</v>
      </c>
      <c r="Q311" s="458">
        <v>13388213</v>
      </c>
      <c r="R311" s="458">
        <v>1154205</v>
      </c>
      <c r="S311" s="458">
        <v>10542639.92</v>
      </c>
      <c r="T311" s="458">
        <v>5848908.3499999996</v>
      </c>
      <c r="U311" s="458">
        <v>14011063.15</v>
      </c>
      <c r="V311" s="458">
        <v>238523</v>
      </c>
      <c r="W311" s="458">
        <v>4195364.5</v>
      </c>
      <c r="X311" s="458">
        <v>6006428.9500000002</v>
      </c>
      <c r="Y311" s="458">
        <v>2144806</v>
      </c>
      <c r="Z311" s="458">
        <v>27963473</v>
      </c>
      <c r="AA311" s="458">
        <v>7256461</v>
      </c>
      <c r="AB311" s="458">
        <v>2367511.75</v>
      </c>
      <c r="AC311" s="458">
        <v>2100930.23</v>
      </c>
      <c r="AD311" s="458">
        <v>1168655</v>
      </c>
      <c r="AE311" s="458">
        <v>1053719.7</v>
      </c>
      <c r="AF311" s="458">
        <v>3557554.75</v>
      </c>
      <c r="AG311" s="458">
        <v>737594.2</v>
      </c>
      <c r="AH311" s="458">
        <v>824511</v>
      </c>
      <c r="AI311" s="458">
        <v>12782831.58</v>
      </c>
      <c r="AJ311" s="458">
        <v>1652680</v>
      </c>
      <c r="AK311" s="458">
        <v>888571</v>
      </c>
      <c r="AL311" s="458">
        <v>573583</v>
      </c>
      <c r="AM311" s="458">
        <v>361152.3</v>
      </c>
      <c r="AN311" s="458">
        <v>785377</v>
      </c>
      <c r="AO311" s="458">
        <v>684970.35</v>
      </c>
      <c r="AP311" s="458">
        <v>883907.86</v>
      </c>
      <c r="AQ311" s="458">
        <v>591845</v>
      </c>
      <c r="AR311" s="458">
        <v>1257777.5</v>
      </c>
      <c r="AS311" s="458">
        <v>258820</v>
      </c>
      <c r="AT311" s="458">
        <v>537844</v>
      </c>
      <c r="AU311" s="458">
        <v>5693448</v>
      </c>
      <c r="AV311" s="458">
        <v>1636425</v>
      </c>
      <c r="AW311" s="458">
        <v>3281074.84</v>
      </c>
      <c r="AX311" s="458">
        <v>2627595</v>
      </c>
      <c r="AY311" s="458">
        <v>1509173.85</v>
      </c>
      <c r="AZ311" s="458">
        <v>215066.3</v>
      </c>
      <c r="BA311" s="458">
        <v>945687.5</v>
      </c>
      <c r="BB311" s="458">
        <v>11192844.449999999</v>
      </c>
      <c r="BC311" s="458">
        <v>767337</v>
      </c>
      <c r="BD311" s="458">
        <v>8931046.4000000004</v>
      </c>
      <c r="BE311" s="458">
        <v>2595401.75</v>
      </c>
      <c r="BF311" s="458">
        <v>3290393.8</v>
      </c>
      <c r="BG311" s="458">
        <v>3196726.5</v>
      </c>
      <c r="BH311" s="458">
        <v>4902846.1500000004</v>
      </c>
      <c r="BI311" s="458">
        <v>4176344.24</v>
      </c>
      <c r="BJ311" s="458">
        <v>1108841.3500000001</v>
      </c>
      <c r="BK311" s="458">
        <v>473932.5</v>
      </c>
      <c r="BL311" s="458">
        <v>296400</v>
      </c>
      <c r="BM311" s="458">
        <v>14051272</v>
      </c>
      <c r="BN311" s="458">
        <v>5839461</v>
      </c>
      <c r="BO311" s="458">
        <v>1001263.5</v>
      </c>
      <c r="BP311" s="458">
        <v>316559</v>
      </c>
      <c r="BQ311" s="458">
        <v>6885</v>
      </c>
      <c r="BR311" s="458">
        <v>1169900.8999999999</v>
      </c>
      <c r="BS311" s="458">
        <v>555511.55000000005</v>
      </c>
      <c r="BT311" s="458">
        <v>11113919.4</v>
      </c>
      <c r="BU311" s="458">
        <v>2187820.19</v>
      </c>
      <c r="BV311" s="458">
        <v>831414.3</v>
      </c>
      <c r="BW311" s="458">
        <v>1536469</v>
      </c>
      <c r="BX311" s="458">
        <v>2003061.5</v>
      </c>
      <c r="BY311" s="458">
        <v>5239689.7</v>
      </c>
      <c r="BZ311" s="458">
        <v>1256708.1000000001</v>
      </c>
      <c r="CA311" s="458">
        <v>1092650.1000000001</v>
      </c>
      <c r="CB311" s="458">
        <v>736469.8</v>
      </c>
      <c r="CC311" s="336">
        <f t="shared" si="47"/>
        <v>345960676.33000004</v>
      </c>
    </row>
    <row r="312" spans="1:81" s="354" customFormat="1" ht="25.5" customHeight="1">
      <c r="A312" s="353" t="s">
        <v>838</v>
      </c>
      <c r="B312" s="330" t="s">
        <v>47</v>
      </c>
      <c r="C312" s="331" t="s">
        <v>48</v>
      </c>
      <c r="D312" s="332">
        <v>51130</v>
      </c>
      <c r="E312" s="343" t="s">
        <v>1042</v>
      </c>
      <c r="F312" s="333" t="s">
        <v>1103</v>
      </c>
      <c r="G312" s="334" t="s">
        <v>1104</v>
      </c>
      <c r="H312" s="453">
        <v>28165229.5</v>
      </c>
      <c r="I312" s="453">
        <v>5430514</v>
      </c>
      <c r="J312" s="453">
        <v>3652463</v>
      </c>
      <c r="K312" s="453">
        <v>2590767.7999999998</v>
      </c>
      <c r="L312" s="453">
        <v>1243450</v>
      </c>
      <c r="M312" s="453">
        <v>505048</v>
      </c>
      <c r="N312" s="453">
        <v>5483368</v>
      </c>
      <c r="O312" s="453">
        <v>3673262</v>
      </c>
      <c r="P312" s="453">
        <v>415000</v>
      </c>
      <c r="Q312" s="453">
        <v>14181345</v>
      </c>
      <c r="R312" s="453">
        <v>0</v>
      </c>
      <c r="S312" s="453">
        <v>330000</v>
      </c>
      <c r="T312" s="453">
        <v>3918180</v>
      </c>
      <c r="U312" s="453">
        <v>3424297</v>
      </c>
      <c r="V312" s="453">
        <v>915400.38</v>
      </c>
      <c r="W312" s="453">
        <v>0</v>
      </c>
      <c r="X312" s="453">
        <v>456500</v>
      </c>
      <c r="Y312" s="453">
        <v>341000</v>
      </c>
      <c r="Z312" s="453">
        <v>59213593.700000003</v>
      </c>
      <c r="AA312" s="453">
        <v>6948785</v>
      </c>
      <c r="AB312" s="453">
        <v>1530911.3</v>
      </c>
      <c r="AC312" s="453">
        <v>10267718</v>
      </c>
      <c r="AD312" s="453">
        <v>848586</v>
      </c>
      <c r="AE312" s="453">
        <v>63409.8</v>
      </c>
      <c r="AF312" s="453">
        <v>2550061</v>
      </c>
      <c r="AG312" s="453">
        <v>3000</v>
      </c>
      <c r="AH312" s="453">
        <v>252430</v>
      </c>
      <c r="AI312" s="453">
        <v>54705337</v>
      </c>
      <c r="AJ312" s="453">
        <v>1198382.8999999999</v>
      </c>
      <c r="AK312" s="453">
        <v>0</v>
      </c>
      <c r="AL312" s="453">
        <v>257855.4</v>
      </c>
      <c r="AM312" s="453">
        <v>481749.4</v>
      </c>
      <c r="AN312" s="453">
        <v>332860</v>
      </c>
      <c r="AO312" s="453">
        <v>0</v>
      </c>
      <c r="AP312" s="453">
        <v>261635</v>
      </c>
      <c r="AQ312" s="453">
        <v>0</v>
      </c>
      <c r="AR312" s="453">
        <v>0</v>
      </c>
      <c r="AS312" s="453">
        <v>278850</v>
      </c>
      <c r="AT312" s="453">
        <v>369518.6</v>
      </c>
      <c r="AU312" s="453">
        <v>11039995</v>
      </c>
      <c r="AV312" s="453">
        <v>0</v>
      </c>
      <c r="AW312" s="453">
        <v>0</v>
      </c>
      <c r="AX312" s="453">
        <v>0</v>
      </c>
      <c r="AY312" s="453">
        <v>0</v>
      </c>
      <c r="AZ312" s="453">
        <v>0</v>
      </c>
      <c r="BA312" s="453">
        <v>0</v>
      </c>
      <c r="BB312" s="453">
        <v>23084059.620000001</v>
      </c>
      <c r="BC312" s="453">
        <v>311125</v>
      </c>
      <c r="BD312" s="453">
        <v>1448622</v>
      </c>
      <c r="BE312" s="453">
        <v>612080</v>
      </c>
      <c r="BF312" s="453">
        <v>14000</v>
      </c>
      <c r="BG312" s="453">
        <v>932060</v>
      </c>
      <c r="BH312" s="453">
        <v>3997740</v>
      </c>
      <c r="BI312" s="453">
        <v>2669528</v>
      </c>
      <c r="BJ312" s="453">
        <v>796110</v>
      </c>
      <c r="BK312" s="453">
        <v>464278.5</v>
      </c>
      <c r="BL312" s="453">
        <v>438475</v>
      </c>
      <c r="BM312" s="453">
        <v>32004866</v>
      </c>
      <c r="BN312" s="453">
        <v>7840835</v>
      </c>
      <c r="BO312" s="453">
        <v>1884935</v>
      </c>
      <c r="BP312" s="453">
        <v>282900</v>
      </c>
      <c r="BQ312" s="453">
        <v>348750</v>
      </c>
      <c r="BR312" s="453">
        <v>0</v>
      </c>
      <c r="BS312" s="453">
        <v>716000</v>
      </c>
      <c r="BT312" s="453">
        <v>22472945</v>
      </c>
      <c r="BU312" s="453">
        <v>695468</v>
      </c>
      <c r="BV312" s="453">
        <v>731771</v>
      </c>
      <c r="BW312" s="453">
        <v>836437.5</v>
      </c>
      <c r="BX312" s="453">
        <v>1279467</v>
      </c>
      <c r="BY312" s="453">
        <v>8729439</v>
      </c>
      <c r="BZ312" s="453">
        <v>894756.5</v>
      </c>
      <c r="CA312" s="453">
        <v>77781</v>
      </c>
      <c r="CB312" s="453">
        <v>424651.5</v>
      </c>
      <c r="CC312" s="336">
        <f t="shared" si="47"/>
        <v>339319583.40000004</v>
      </c>
    </row>
    <row r="313" spans="1:81" s="354" customFormat="1" ht="25.5" customHeight="1">
      <c r="A313" s="353" t="s">
        <v>838</v>
      </c>
      <c r="B313" s="330" t="s">
        <v>47</v>
      </c>
      <c r="C313" s="331" t="s">
        <v>48</v>
      </c>
      <c r="D313" s="332">
        <v>51130</v>
      </c>
      <c r="E313" s="343" t="s">
        <v>1042</v>
      </c>
      <c r="F313" s="333" t="s">
        <v>1105</v>
      </c>
      <c r="G313" s="334" t="s">
        <v>1106</v>
      </c>
      <c r="H313" s="453">
        <v>0</v>
      </c>
      <c r="I313" s="458">
        <v>0</v>
      </c>
      <c r="J313" s="458">
        <v>0</v>
      </c>
      <c r="K313" s="458">
        <v>0</v>
      </c>
      <c r="L313" s="458">
        <v>0</v>
      </c>
      <c r="M313" s="458">
        <v>0</v>
      </c>
      <c r="N313" s="458">
        <v>0</v>
      </c>
      <c r="O313" s="458">
        <v>0</v>
      </c>
      <c r="P313" s="458">
        <v>0</v>
      </c>
      <c r="Q313" s="458">
        <v>0</v>
      </c>
      <c r="R313" s="458">
        <v>0</v>
      </c>
      <c r="S313" s="458">
        <v>0</v>
      </c>
      <c r="T313" s="458">
        <v>0</v>
      </c>
      <c r="U313" s="458">
        <v>0</v>
      </c>
      <c r="V313" s="458">
        <v>0</v>
      </c>
      <c r="W313" s="458">
        <v>0</v>
      </c>
      <c r="X313" s="458">
        <v>0</v>
      </c>
      <c r="Y313" s="458">
        <v>0</v>
      </c>
      <c r="Z313" s="458">
        <v>0</v>
      </c>
      <c r="AA313" s="458">
        <v>0</v>
      </c>
      <c r="AB313" s="458">
        <v>0</v>
      </c>
      <c r="AC313" s="458">
        <v>0</v>
      </c>
      <c r="AD313" s="458">
        <v>0</v>
      </c>
      <c r="AE313" s="458">
        <v>0</v>
      </c>
      <c r="AF313" s="458">
        <v>0</v>
      </c>
      <c r="AG313" s="458">
        <v>0</v>
      </c>
      <c r="AH313" s="458">
        <v>0</v>
      </c>
      <c r="AI313" s="458">
        <v>0</v>
      </c>
      <c r="AJ313" s="458">
        <v>0</v>
      </c>
      <c r="AK313" s="458">
        <v>0</v>
      </c>
      <c r="AL313" s="458">
        <v>0</v>
      </c>
      <c r="AM313" s="458">
        <v>0</v>
      </c>
      <c r="AN313" s="458">
        <v>0</v>
      </c>
      <c r="AO313" s="458">
        <v>6</v>
      </c>
      <c r="AP313" s="458">
        <v>0</v>
      </c>
      <c r="AQ313" s="458">
        <v>0</v>
      </c>
      <c r="AR313" s="458">
        <v>0</v>
      </c>
      <c r="AS313" s="458">
        <v>0</v>
      </c>
      <c r="AT313" s="458">
        <v>0</v>
      </c>
      <c r="AU313" s="458">
        <v>0</v>
      </c>
      <c r="AV313" s="458">
        <v>0</v>
      </c>
      <c r="AW313" s="458">
        <v>0</v>
      </c>
      <c r="AX313" s="458">
        <v>0</v>
      </c>
      <c r="AY313" s="458">
        <v>0</v>
      </c>
      <c r="AZ313" s="458">
        <v>0</v>
      </c>
      <c r="BA313" s="458">
        <v>0</v>
      </c>
      <c r="BB313" s="458">
        <v>0</v>
      </c>
      <c r="BC313" s="458">
        <v>0</v>
      </c>
      <c r="BD313" s="458">
        <v>0</v>
      </c>
      <c r="BE313" s="458">
        <v>0</v>
      </c>
      <c r="BF313" s="458">
        <v>0</v>
      </c>
      <c r="BG313" s="458">
        <v>0</v>
      </c>
      <c r="BH313" s="458">
        <v>0</v>
      </c>
      <c r="BI313" s="458">
        <v>0</v>
      </c>
      <c r="BJ313" s="458">
        <v>0</v>
      </c>
      <c r="BK313" s="458">
        <v>0</v>
      </c>
      <c r="BL313" s="458">
        <v>0</v>
      </c>
      <c r="BM313" s="458">
        <v>0</v>
      </c>
      <c r="BN313" s="458">
        <v>9840</v>
      </c>
      <c r="BO313" s="458">
        <v>0</v>
      </c>
      <c r="BP313" s="458">
        <v>0</v>
      </c>
      <c r="BQ313" s="458">
        <v>0</v>
      </c>
      <c r="BR313" s="458">
        <v>0</v>
      </c>
      <c r="BS313" s="458">
        <v>0</v>
      </c>
      <c r="BT313" s="458">
        <v>0</v>
      </c>
      <c r="BU313" s="458">
        <v>0</v>
      </c>
      <c r="BV313" s="458">
        <v>0</v>
      </c>
      <c r="BW313" s="458">
        <v>0</v>
      </c>
      <c r="BX313" s="458">
        <v>0</v>
      </c>
      <c r="BY313" s="458">
        <v>0</v>
      </c>
      <c r="BZ313" s="458">
        <v>0</v>
      </c>
      <c r="CA313" s="458">
        <v>0</v>
      </c>
      <c r="CB313" s="458">
        <v>0</v>
      </c>
      <c r="CC313" s="336">
        <f t="shared" si="47"/>
        <v>9846</v>
      </c>
    </row>
    <row r="314" spans="1:81" s="354" customFormat="1" ht="25.5" customHeight="1">
      <c r="A314" s="353" t="s">
        <v>838</v>
      </c>
      <c r="B314" s="330" t="s">
        <v>47</v>
      </c>
      <c r="C314" s="331" t="s">
        <v>48</v>
      </c>
      <c r="D314" s="332">
        <v>51130</v>
      </c>
      <c r="E314" s="343" t="s">
        <v>1042</v>
      </c>
      <c r="F314" s="333" t="s">
        <v>1107</v>
      </c>
      <c r="G314" s="334" t="s">
        <v>1108</v>
      </c>
      <c r="H314" s="453">
        <v>773</v>
      </c>
      <c r="I314" s="453">
        <v>142</v>
      </c>
      <c r="J314" s="453">
        <v>702</v>
      </c>
      <c r="K314" s="453">
        <v>198</v>
      </c>
      <c r="L314" s="453">
        <v>370</v>
      </c>
      <c r="M314" s="453">
        <v>66</v>
      </c>
      <c r="N314" s="453">
        <v>860</v>
      </c>
      <c r="O314" s="453">
        <v>60</v>
      </c>
      <c r="P314" s="453">
        <v>214488.52</v>
      </c>
      <c r="Q314" s="453">
        <v>15784.1</v>
      </c>
      <c r="R314" s="453">
        <v>480</v>
      </c>
      <c r="S314" s="453">
        <v>42</v>
      </c>
      <c r="T314" s="453">
        <v>314</v>
      </c>
      <c r="U314" s="453">
        <v>681</v>
      </c>
      <c r="V314" s="453">
        <v>2708</v>
      </c>
      <c r="W314" s="453">
        <v>64</v>
      </c>
      <c r="X314" s="453">
        <v>0</v>
      </c>
      <c r="Y314" s="453">
        <v>18</v>
      </c>
      <c r="Z314" s="453">
        <v>69999.61</v>
      </c>
      <c r="AA314" s="453">
        <v>78</v>
      </c>
      <c r="AB314" s="453">
        <v>66</v>
      </c>
      <c r="AC314" s="453">
        <v>0</v>
      </c>
      <c r="AD314" s="453">
        <v>64</v>
      </c>
      <c r="AE314" s="453">
        <v>61</v>
      </c>
      <c r="AF314" s="453">
        <v>18</v>
      </c>
      <c r="AG314" s="453">
        <v>0</v>
      </c>
      <c r="AH314" s="453">
        <v>18</v>
      </c>
      <c r="AI314" s="453">
        <v>94934.73</v>
      </c>
      <c r="AJ314" s="453">
        <v>0</v>
      </c>
      <c r="AK314" s="453">
        <v>0</v>
      </c>
      <c r="AL314" s="453">
        <v>60</v>
      </c>
      <c r="AM314" s="453">
        <v>24</v>
      </c>
      <c r="AN314" s="453">
        <v>30</v>
      </c>
      <c r="AO314" s="453">
        <v>0</v>
      </c>
      <c r="AP314" s="453">
        <v>133.88</v>
      </c>
      <c r="AQ314" s="453">
        <v>30</v>
      </c>
      <c r="AR314" s="453">
        <v>24</v>
      </c>
      <c r="AS314" s="453">
        <v>12</v>
      </c>
      <c r="AT314" s="453">
        <v>24</v>
      </c>
      <c r="AU314" s="453">
        <v>1464</v>
      </c>
      <c r="AV314" s="453">
        <v>12</v>
      </c>
      <c r="AW314" s="453">
        <v>1133</v>
      </c>
      <c r="AX314" s="453">
        <v>0</v>
      </c>
      <c r="AY314" s="453">
        <v>302</v>
      </c>
      <c r="AZ314" s="453">
        <v>43</v>
      </c>
      <c r="BA314" s="453">
        <v>36</v>
      </c>
      <c r="BB314" s="453">
        <v>57957.42</v>
      </c>
      <c r="BC314" s="453">
        <v>174</v>
      </c>
      <c r="BD314" s="453">
        <v>734</v>
      </c>
      <c r="BE314" s="453">
        <v>886</v>
      </c>
      <c r="BF314" s="453">
        <v>56</v>
      </c>
      <c r="BG314" s="453">
        <v>114</v>
      </c>
      <c r="BH314" s="453">
        <v>5360.84</v>
      </c>
      <c r="BI314" s="453">
        <v>368</v>
      </c>
      <c r="BJ314" s="453">
        <v>222</v>
      </c>
      <c r="BK314" s="453">
        <v>72</v>
      </c>
      <c r="BL314" s="453">
        <v>210</v>
      </c>
      <c r="BM314" s="453">
        <v>2001.43</v>
      </c>
      <c r="BN314" s="453">
        <v>802</v>
      </c>
      <c r="BO314" s="453">
        <v>374</v>
      </c>
      <c r="BP314" s="453">
        <v>328</v>
      </c>
      <c r="BQ314" s="453">
        <v>419</v>
      </c>
      <c r="BR314" s="453">
        <v>790</v>
      </c>
      <c r="BS314" s="453">
        <v>305</v>
      </c>
      <c r="BT314" s="453">
        <v>23297.25</v>
      </c>
      <c r="BU314" s="453">
        <v>24</v>
      </c>
      <c r="BV314" s="453">
        <v>6</v>
      </c>
      <c r="BW314" s="453">
        <v>74</v>
      </c>
      <c r="BX314" s="453">
        <v>98</v>
      </c>
      <c r="BY314" s="453">
        <v>335</v>
      </c>
      <c r="BZ314" s="453">
        <v>69</v>
      </c>
      <c r="CA314" s="453">
        <v>84</v>
      </c>
      <c r="CB314" s="453">
        <v>42</v>
      </c>
      <c r="CC314" s="336">
        <f t="shared" si="47"/>
        <v>501520.77999999997</v>
      </c>
    </row>
    <row r="315" spans="1:81" s="354" customFormat="1" ht="25.5" customHeight="1">
      <c r="A315" s="353" t="s">
        <v>838</v>
      </c>
      <c r="B315" s="330" t="s">
        <v>47</v>
      </c>
      <c r="C315" s="331" t="s">
        <v>48</v>
      </c>
      <c r="D315" s="332">
        <v>51130</v>
      </c>
      <c r="E315" s="343" t="s">
        <v>1042</v>
      </c>
      <c r="F315" s="333" t="s">
        <v>1109</v>
      </c>
      <c r="G315" s="334" t="s">
        <v>1110</v>
      </c>
      <c r="H315" s="453">
        <v>0</v>
      </c>
      <c r="I315" s="453">
        <v>0</v>
      </c>
      <c r="J315" s="453">
        <v>0</v>
      </c>
      <c r="K315" s="453">
        <v>0</v>
      </c>
      <c r="L315" s="453">
        <v>0</v>
      </c>
      <c r="M315" s="453">
        <v>0</v>
      </c>
      <c r="N315" s="453">
        <v>0</v>
      </c>
      <c r="O315" s="453">
        <v>0</v>
      </c>
      <c r="P315" s="453">
        <v>0</v>
      </c>
      <c r="Q315" s="453">
        <v>0</v>
      </c>
      <c r="R315" s="453">
        <v>0</v>
      </c>
      <c r="S315" s="453">
        <v>0</v>
      </c>
      <c r="T315" s="453">
        <v>0</v>
      </c>
      <c r="U315" s="453">
        <v>0</v>
      </c>
      <c r="V315" s="453">
        <v>0</v>
      </c>
      <c r="W315" s="453">
        <v>0</v>
      </c>
      <c r="X315" s="453">
        <v>0</v>
      </c>
      <c r="Y315" s="453">
        <v>0</v>
      </c>
      <c r="Z315" s="453">
        <v>0</v>
      </c>
      <c r="AA315" s="453">
        <v>0</v>
      </c>
      <c r="AB315" s="453">
        <v>0</v>
      </c>
      <c r="AC315" s="453">
        <v>0</v>
      </c>
      <c r="AD315" s="453">
        <v>0</v>
      </c>
      <c r="AE315" s="453">
        <v>0</v>
      </c>
      <c r="AF315" s="453">
        <v>0</v>
      </c>
      <c r="AG315" s="453">
        <v>0</v>
      </c>
      <c r="AH315" s="453">
        <v>0</v>
      </c>
      <c r="AI315" s="453">
        <v>0</v>
      </c>
      <c r="AJ315" s="453">
        <v>0</v>
      </c>
      <c r="AK315" s="453">
        <v>0</v>
      </c>
      <c r="AL315" s="453">
        <v>0</v>
      </c>
      <c r="AM315" s="453">
        <v>0</v>
      </c>
      <c r="AN315" s="453">
        <v>0</v>
      </c>
      <c r="AO315" s="453">
        <v>0</v>
      </c>
      <c r="AP315" s="453">
        <v>0</v>
      </c>
      <c r="AQ315" s="453">
        <v>0</v>
      </c>
      <c r="AR315" s="453">
        <v>0</v>
      </c>
      <c r="AS315" s="453">
        <v>0</v>
      </c>
      <c r="AT315" s="453">
        <v>0</v>
      </c>
      <c r="AU315" s="453">
        <v>0</v>
      </c>
      <c r="AV315" s="453">
        <v>56930</v>
      </c>
      <c r="AW315" s="453">
        <v>0</v>
      </c>
      <c r="AX315" s="453">
        <v>58335</v>
      </c>
      <c r="AY315" s="453">
        <v>0</v>
      </c>
      <c r="AZ315" s="453">
        <v>0</v>
      </c>
      <c r="BA315" s="453">
        <v>0</v>
      </c>
      <c r="BB315" s="453">
        <v>0</v>
      </c>
      <c r="BC315" s="453">
        <v>0</v>
      </c>
      <c r="BD315" s="453">
        <v>0</v>
      </c>
      <c r="BE315" s="453">
        <v>0</v>
      </c>
      <c r="BF315" s="453">
        <v>0</v>
      </c>
      <c r="BG315" s="453">
        <v>0</v>
      </c>
      <c r="BH315" s="453">
        <v>0</v>
      </c>
      <c r="BI315" s="453">
        <v>0</v>
      </c>
      <c r="BJ315" s="453">
        <v>0</v>
      </c>
      <c r="BK315" s="453">
        <v>0</v>
      </c>
      <c r="BL315" s="453">
        <v>0</v>
      </c>
      <c r="BM315" s="453">
        <v>0</v>
      </c>
      <c r="BN315" s="453">
        <v>0</v>
      </c>
      <c r="BO315" s="453">
        <v>0</v>
      </c>
      <c r="BP315" s="453">
        <v>0</v>
      </c>
      <c r="BQ315" s="453">
        <v>0</v>
      </c>
      <c r="BR315" s="453">
        <v>0</v>
      </c>
      <c r="BS315" s="453">
        <v>3600</v>
      </c>
      <c r="BT315" s="453">
        <v>0</v>
      </c>
      <c r="BU315" s="453">
        <v>0</v>
      </c>
      <c r="BV315" s="453">
        <v>0</v>
      </c>
      <c r="BW315" s="453">
        <v>0</v>
      </c>
      <c r="BX315" s="453">
        <v>5976.45</v>
      </c>
      <c r="BY315" s="453">
        <v>0</v>
      </c>
      <c r="BZ315" s="453">
        <v>0</v>
      </c>
      <c r="CA315" s="453">
        <v>0</v>
      </c>
      <c r="CB315" s="453">
        <v>0</v>
      </c>
      <c r="CC315" s="336">
        <f t="shared" si="47"/>
        <v>124841.45</v>
      </c>
    </row>
    <row r="316" spans="1:81" s="354" customFormat="1" ht="25.5" customHeight="1">
      <c r="A316" s="353" t="s">
        <v>838</v>
      </c>
      <c r="B316" s="330" t="s">
        <v>47</v>
      </c>
      <c r="C316" s="331" t="s">
        <v>48</v>
      </c>
      <c r="D316" s="332">
        <v>51130</v>
      </c>
      <c r="E316" s="343" t="s">
        <v>1042</v>
      </c>
      <c r="F316" s="333" t="s">
        <v>1111</v>
      </c>
      <c r="G316" s="334" t="s">
        <v>1112</v>
      </c>
      <c r="H316" s="453">
        <v>129200.52</v>
      </c>
      <c r="I316" s="453">
        <v>121299.46</v>
      </c>
      <c r="J316" s="453">
        <v>201938.96</v>
      </c>
      <c r="K316" s="453">
        <v>122698.89</v>
      </c>
      <c r="L316" s="453">
        <v>123396.68</v>
      </c>
      <c r="M316" s="453">
        <v>68835.240000000005</v>
      </c>
      <c r="N316" s="453">
        <v>302623.26</v>
      </c>
      <c r="O316" s="453">
        <v>121440.05</v>
      </c>
      <c r="P316" s="453">
        <v>45406.39</v>
      </c>
      <c r="Q316" s="453">
        <v>249314.35</v>
      </c>
      <c r="R316" s="453">
        <v>0</v>
      </c>
      <c r="S316" s="453">
        <v>65104.15</v>
      </c>
      <c r="T316" s="453">
        <v>0</v>
      </c>
      <c r="U316" s="453">
        <v>165446.46</v>
      </c>
      <c r="V316" s="453">
        <v>46431.58</v>
      </c>
      <c r="W316" s="453">
        <v>158863.97</v>
      </c>
      <c r="X316" s="453">
        <v>24000</v>
      </c>
      <c r="Y316" s="453">
        <v>28149.360000000001</v>
      </c>
      <c r="Z316" s="453">
        <v>166856.95000000001</v>
      </c>
      <c r="AA316" s="453">
        <v>280426.67</v>
      </c>
      <c r="AB316" s="453">
        <v>137707.93</v>
      </c>
      <c r="AC316" s="453">
        <v>179982.56</v>
      </c>
      <c r="AD316" s="453">
        <v>136189.74</v>
      </c>
      <c r="AE316" s="453">
        <v>39172.699999999997</v>
      </c>
      <c r="AF316" s="453">
        <v>148630.49</v>
      </c>
      <c r="AG316" s="453">
        <v>176667.57</v>
      </c>
      <c r="AH316" s="453">
        <v>76622.7</v>
      </c>
      <c r="AI316" s="453">
        <v>358355.58</v>
      </c>
      <c r="AJ316" s="453">
        <v>69774.570000000007</v>
      </c>
      <c r="AK316" s="453">
        <v>28155.62</v>
      </c>
      <c r="AL316" s="453">
        <v>49529.88</v>
      </c>
      <c r="AM316" s="453">
        <v>49439.35</v>
      </c>
      <c r="AN316" s="453">
        <v>15588.58</v>
      </c>
      <c r="AO316" s="453">
        <v>46783.61</v>
      </c>
      <c r="AP316" s="453">
        <v>52202.3</v>
      </c>
      <c r="AQ316" s="453">
        <v>97567.51</v>
      </c>
      <c r="AR316" s="453">
        <v>96911.85</v>
      </c>
      <c r="AS316" s="453">
        <v>23457.4</v>
      </c>
      <c r="AT316" s="453">
        <v>67925.37</v>
      </c>
      <c r="AU316" s="453">
        <v>132145.49</v>
      </c>
      <c r="AV316" s="453">
        <v>109244.49</v>
      </c>
      <c r="AW316" s="453">
        <v>92651.3</v>
      </c>
      <c r="AX316" s="453">
        <v>82890.91</v>
      </c>
      <c r="AY316" s="453">
        <v>64456.67</v>
      </c>
      <c r="AZ316" s="453">
        <v>41147.919999999998</v>
      </c>
      <c r="BA316" s="453">
        <v>53024.92</v>
      </c>
      <c r="BB316" s="453">
        <v>180675.92</v>
      </c>
      <c r="BC316" s="453">
        <v>184300.42</v>
      </c>
      <c r="BD316" s="453">
        <v>168867.94</v>
      </c>
      <c r="BE316" s="453">
        <v>0</v>
      </c>
      <c r="BF316" s="453">
        <v>144379.31</v>
      </c>
      <c r="BG316" s="453">
        <v>0</v>
      </c>
      <c r="BH316" s="453">
        <v>94748.5</v>
      </c>
      <c r="BI316" s="453">
        <v>98371.520000000004</v>
      </c>
      <c r="BJ316" s="453">
        <v>76744.679999999993</v>
      </c>
      <c r="BK316" s="453">
        <v>53548.63</v>
      </c>
      <c r="BL316" s="453">
        <v>23069.200000000001</v>
      </c>
      <c r="BM316" s="453">
        <v>378829.43</v>
      </c>
      <c r="BN316" s="453">
        <v>114840.96000000001</v>
      </c>
      <c r="BO316" s="453">
        <v>156778.54</v>
      </c>
      <c r="BP316" s="453">
        <v>59416.09</v>
      </c>
      <c r="BQ316" s="453">
        <v>118935.51</v>
      </c>
      <c r="BR316" s="453">
        <v>80970.460000000006</v>
      </c>
      <c r="BS316" s="453">
        <v>73735.17</v>
      </c>
      <c r="BT316" s="453">
        <v>187456</v>
      </c>
      <c r="BU316" s="453">
        <v>33051.230000000003</v>
      </c>
      <c r="BV316" s="453">
        <v>78152.02</v>
      </c>
      <c r="BW316" s="453">
        <v>58853.21</v>
      </c>
      <c r="BX316" s="453">
        <v>102416.12</v>
      </c>
      <c r="BY316" s="453">
        <v>121260.72</v>
      </c>
      <c r="BZ316" s="453">
        <v>97709.94</v>
      </c>
      <c r="CA316" s="453">
        <v>56519.54</v>
      </c>
      <c r="CB316" s="453">
        <v>100898.7</v>
      </c>
      <c r="CC316" s="336">
        <f t="shared" si="47"/>
        <v>7692189.709999999</v>
      </c>
    </row>
    <row r="317" spans="1:81" s="354" customFormat="1" ht="25.5" customHeight="1">
      <c r="A317" s="353" t="s">
        <v>838</v>
      </c>
      <c r="B317" s="330" t="s">
        <v>47</v>
      </c>
      <c r="C317" s="331" t="s">
        <v>48</v>
      </c>
      <c r="D317" s="332"/>
      <c r="E317" s="343"/>
      <c r="F317" s="333" t="s">
        <v>1113</v>
      </c>
      <c r="G317" s="334" t="s">
        <v>1114</v>
      </c>
      <c r="H317" s="457">
        <v>0</v>
      </c>
      <c r="I317" s="457">
        <v>0</v>
      </c>
      <c r="J317" s="457">
        <v>0</v>
      </c>
      <c r="K317" s="457">
        <v>0</v>
      </c>
      <c r="L317" s="457">
        <v>0</v>
      </c>
      <c r="M317" s="457">
        <v>33650</v>
      </c>
      <c r="N317" s="457">
        <v>6700</v>
      </c>
      <c r="O317" s="457">
        <v>0</v>
      </c>
      <c r="P317" s="457">
        <v>0</v>
      </c>
      <c r="Q317" s="457">
        <v>17160</v>
      </c>
      <c r="R317" s="457">
        <v>0</v>
      </c>
      <c r="S317" s="457">
        <v>0</v>
      </c>
      <c r="T317" s="457">
        <v>0</v>
      </c>
      <c r="U317" s="457">
        <v>0</v>
      </c>
      <c r="V317" s="457">
        <v>0</v>
      </c>
      <c r="W317" s="457">
        <v>0</v>
      </c>
      <c r="X317" s="457">
        <v>0</v>
      </c>
      <c r="Y317" s="457">
        <v>0</v>
      </c>
      <c r="Z317" s="457">
        <v>0</v>
      </c>
      <c r="AA317" s="457">
        <v>0</v>
      </c>
      <c r="AB317" s="457">
        <v>1200</v>
      </c>
      <c r="AC317" s="457">
        <v>0</v>
      </c>
      <c r="AD317" s="457">
        <v>0</v>
      </c>
      <c r="AE317" s="457">
        <v>19860</v>
      </c>
      <c r="AF317" s="457">
        <v>12805</v>
      </c>
      <c r="AG317" s="457">
        <v>0</v>
      </c>
      <c r="AH317" s="457">
        <v>108150</v>
      </c>
      <c r="AI317" s="457">
        <v>68250</v>
      </c>
      <c r="AJ317" s="457">
        <v>0</v>
      </c>
      <c r="AK317" s="457">
        <v>0</v>
      </c>
      <c r="AL317" s="457">
        <v>5025</v>
      </c>
      <c r="AM317" s="457">
        <v>0</v>
      </c>
      <c r="AN317" s="457">
        <v>0</v>
      </c>
      <c r="AO317" s="457">
        <v>0</v>
      </c>
      <c r="AP317" s="457">
        <v>0</v>
      </c>
      <c r="AQ317" s="457">
        <v>18325</v>
      </c>
      <c r="AR317" s="457">
        <v>0</v>
      </c>
      <c r="AS317" s="457">
        <v>0</v>
      </c>
      <c r="AT317" s="457">
        <v>0</v>
      </c>
      <c r="AU317" s="457">
        <v>0</v>
      </c>
      <c r="AV317" s="457">
        <v>0</v>
      </c>
      <c r="AW317" s="457">
        <v>0</v>
      </c>
      <c r="AX317" s="457">
        <v>0</v>
      </c>
      <c r="AY317" s="457">
        <v>0</v>
      </c>
      <c r="AZ317" s="457">
        <v>0</v>
      </c>
      <c r="BA317" s="457">
        <v>500</v>
      </c>
      <c r="BB317" s="457">
        <v>0</v>
      </c>
      <c r="BC317" s="457">
        <v>0</v>
      </c>
      <c r="BD317" s="457">
        <v>34170</v>
      </c>
      <c r="BE317" s="457">
        <v>0</v>
      </c>
      <c r="BF317" s="457">
        <v>0</v>
      </c>
      <c r="BG317" s="457">
        <v>0</v>
      </c>
      <c r="BH317" s="457">
        <v>0</v>
      </c>
      <c r="BI317" s="457">
        <v>0</v>
      </c>
      <c r="BJ317" s="457">
        <v>7000</v>
      </c>
      <c r="BK317" s="457">
        <v>0</v>
      </c>
      <c r="BL317" s="457">
        <v>0</v>
      </c>
      <c r="BM317" s="457">
        <v>4850</v>
      </c>
      <c r="BN317" s="457">
        <v>0</v>
      </c>
      <c r="BO317" s="457">
        <v>3750</v>
      </c>
      <c r="BP317" s="457">
        <v>12600</v>
      </c>
      <c r="BQ317" s="457">
        <v>0</v>
      </c>
      <c r="BR317" s="457">
        <v>0</v>
      </c>
      <c r="BS317" s="457">
        <v>0</v>
      </c>
      <c r="BT317" s="457">
        <v>0</v>
      </c>
      <c r="BU317" s="457">
        <v>0</v>
      </c>
      <c r="BV317" s="457">
        <v>0</v>
      </c>
      <c r="BW317" s="457">
        <v>0</v>
      </c>
      <c r="BX317" s="457">
        <v>0</v>
      </c>
      <c r="BY317" s="457">
        <v>0</v>
      </c>
      <c r="BZ317" s="457">
        <v>0</v>
      </c>
      <c r="CA317" s="457">
        <v>0</v>
      </c>
      <c r="CB317" s="457">
        <v>0</v>
      </c>
      <c r="CC317" s="336">
        <f t="shared" si="47"/>
        <v>353995</v>
      </c>
    </row>
    <row r="318" spans="1:81" s="354" customFormat="1" ht="25.5" customHeight="1">
      <c r="A318" s="353" t="s">
        <v>838</v>
      </c>
      <c r="B318" s="330" t="s">
        <v>47</v>
      </c>
      <c r="C318" s="331" t="s">
        <v>48</v>
      </c>
      <c r="D318" s="332">
        <v>51130</v>
      </c>
      <c r="E318" s="343" t="s">
        <v>1042</v>
      </c>
      <c r="F318" s="333" t="s">
        <v>1115</v>
      </c>
      <c r="G318" s="334" t="s">
        <v>1116</v>
      </c>
      <c r="H318" s="457">
        <v>0</v>
      </c>
      <c r="I318" s="457">
        <v>0</v>
      </c>
      <c r="J318" s="457">
        <v>0</v>
      </c>
      <c r="K318" s="456">
        <v>0</v>
      </c>
      <c r="L318" s="456">
        <v>0</v>
      </c>
      <c r="M318" s="456">
        <v>0</v>
      </c>
      <c r="N318" s="457">
        <v>0</v>
      </c>
      <c r="O318" s="457">
        <v>0</v>
      </c>
      <c r="P318" s="457">
        <v>0</v>
      </c>
      <c r="Q318" s="456">
        <v>0</v>
      </c>
      <c r="R318" s="457">
        <v>0</v>
      </c>
      <c r="S318" s="457">
        <v>0</v>
      </c>
      <c r="T318" s="457">
        <v>0</v>
      </c>
      <c r="U318" s="457">
        <v>0</v>
      </c>
      <c r="V318" s="457">
        <v>0</v>
      </c>
      <c r="W318" s="457">
        <v>0</v>
      </c>
      <c r="X318" s="457">
        <v>0</v>
      </c>
      <c r="Y318" s="457">
        <v>0</v>
      </c>
      <c r="Z318" s="457">
        <v>0</v>
      </c>
      <c r="AA318" s="457">
        <v>0</v>
      </c>
      <c r="AB318" s="457">
        <v>0</v>
      </c>
      <c r="AC318" s="457">
        <v>0</v>
      </c>
      <c r="AD318" s="457">
        <v>0</v>
      </c>
      <c r="AE318" s="457">
        <v>0</v>
      </c>
      <c r="AF318" s="456">
        <v>0</v>
      </c>
      <c r="AG318" s="456">
        <v>0</v>
      </c>
      <c r="AH318" s="456">
        <v>0</v>
      </c>
      <c r="AI318" s="457">
        <v>0</v>
      </c>
      <c r="AJ318" s="457">
        <v>0</v>
      </c>
      <c r="AK318" s="457">
        <v>0</v>
      </c>
      <c r="AL318" s="456">
        <v>0</v>
      </c>
      <c r="AM318" s="456">
        <v>0</v>
      </c>
      <c r="AN318" s="457">
        <v>0</v>
      </c>
      <c r="AO318" s="457">
        <v>0</v>
      </c>
      <c r="AP318" s="457">
        <v>0</v>
      </c>
      <c r="AQ318" s="457">
        <v>0</v>
      </c>
      <c r="AR318" s="457">
        <v>0</v>
      </c>
      <c r="AS318" s="457">
        <v>0</v>
      </c>
      <c r="AT318" s="457">
        <v>0</v>
      </c>
      <c r="AU318" s="457">
        <v>0</v>
      </c>
      <c r="AV318" s="457">
        <v>0</v>
      </c>
      <c r="AW318" s="456">
        <v>0</v>
      </c>
      <c r="AX318" s="456">
        <v>0</v>
      </c>
      <c r="AY318" s="456">
        <v>0</v>
      </c>
      <c r="AZ318" s="457">
        <v>0</v>
      </c>
      <c r="BA318" s="457">
        <v>0</v>
      </c>
      <c r="BB318" s="456">
        <v>0</v>
      </c>
      <c r="BC318" s="457">
        <v>0</v>
      </c>
      <c r="BD318" s="456">
        <v>0</v>
      </c>
      <c r="BE318" s="457">
        <v>0</v>
      </c>
      <c r="BF318" s="456">
        <v>0</v>
      </c>
      <c r="BG318" s="456">
        <v>0</v>
      </c>
      <c r="BH318" s="457">
        <v>0</v>
      </c>
      <c r="BI318" s="457">
        <v>0</v>
      </c>
      <c r="BJ318" s="457">
        <v>0</v>
      </c>
      <c r="BK318" s="456">
        <v>0</v>
      </c>
      <c r="BL318" s="456">
        <v>0</v>
      </c>
      <c r="BM318" s="457">
        <v>0</v>
      </c>
      <c r="BN318" s="457">
        <v>0</v>
      </c>
      <c r="BO318" s="457">
        <v>2400</v>
      </c>
      <c r="BP318" s="457">
        <v>0</v>
      </c>
      <c r="BQ318" s="457">
        <v>0</v>
      </c>
      <c r="BR318" s="457">
        <v>1800</v>
      </c>
      <c r="BS318" s="457">
        <v>5250</v>
      </c>
      <c r="BT318" s="457">
        <v>0</v>
      </c>
      <c r="BU318" s="457">
        <v>0</v>
      </c>
      <c r="BV318" s="457">
        <v>0</v>
      </c>
      <c r="BW318" s="457">
        <v>0</v>
      </c>
      <c r="BX318" s="457">
        <v>0</v>
      </c>
      <c r="BY318" s="457">
        <v>0</v>
      </c>
      <c r="BZ318" s="456">
        <v>0</v>
      </c>
      <c r="CA318" s="457">
        <v>0</v>
      </c>
      <c r="CB318" s="457">
        <v>0</v>
      </c>
      <c r="CC318" s="336">
        <f t="shared" si="47"/>
        <v>9450</v>
      </c>
    </row>
    <row r="319" spans="1:81" s="354" customFormat="1" ht="25.5" customHeight="1">
      <c r="A319" s="353" t="s">
        <v>838</v>
      </c>
      <c r="B319" s="330" t="s">
        <v>47</v>
      </c>
      <c r="C319" s="331" t="s">
        <v>48</v>
      </c>
      <c r="D319" s="332"/>
      <c r="E319" s="343"/>
      <c r="F319" s="333" t="s">
        <v>1117</v>
      </c>
      <c r="G319" s="334" t="s">
        <v>1118</v>
      </c>
      <c r="H319" s="457">
        <v>17911560</v>
      </c>
      <c r="I319" s="457">
        <v>0</v>
      </c>
      <c r="J319" s="457">
        <v>0</v>
      </c>
      <c r="K319" s="457">
        <v>0</v>
      </c>
      <c r="L319" s="457">
        <v>0</v>
      </c>
      <c r="M319" s="457">
        <v>0</v>
      </c>
      <c r="N319" s="457">
        <v>0</v>
      </c>
      <c r="O319" s="457">
        <v>0</v>
      </c>
      <c r="P319" s="457">
        <v>0</v>
      </c>
      <c r="Q319" s="457">
        <v>267500</v>
      </c>
      <c r="R319" s="457">
        <v>0</v>
      </c>
      <c r="S319" s="457">
        <v>0</v>
      </c>
      <c r="T319" s="457">
        <v>0</v>
      </c>
      <c r="U319" s="457">
        <v>0</v>
      </c>
      <c r="V319" s="457">
        <v>0</v>
      </c>
      <c r="W319" s="457">
        <v>0</v>
      </c>
      <c r="X319" s="457">
        <v>0</v>
      </c>
      <c r="Y319" s="457">
        <v>0</v>
      </c>
      <c r="Z319" s="457">
        <v>0</v>
      </c>
      <c r="AA319" s="457">
        <v>0</v>
      </c>
      <c r="AB319" s="457">
        <v>0</v>
      </c>
      <c r="AC319" s="457">
        <v>0</v>
      </c>
      <c r="AD319" s="457">
        <v>0</v>
      </c>
      <c r="AE319" s="457">
        <v>0</v>
      </c>
      <c r="AF319" s="457">
        <v>0</v>
      </c>
      <c r="AG319" s="457">
        <v>0</v>
      </c>
      <c r="AH319" s="457">
        <v>0</v>
      </c>
      <c r="AI319" s="457">
        <v>0</v>
      </c>
      <c r="AJ319" s="457">
        <v>0</v>
      </c>
      <c r="AK319" s="457">
        <v>0</v>
      </c>
      <c r="AL319" s="457">
        <v>0</v>
      </c>
      <c r="AM319" s="457">
        <v>0</v>
      </c>
      <c r="AN319" s="457">
        <v>0</v>
      </c>
      <c r="AO319" s="457">
        <v>0</v>
      </c>
      <c r="AP319" s="457">
        <v>0</v>
      </c>
      <c r="AQ319" s="457">
        <v>0</v>
      </c>
      <c r="AR319" s="457">
        <v>0</v>
      </c>
      <c r="AS319" s="457">
        <v>0</v>
      </c>
      <c r="AT319" s="457">
        <v>0</v>
      </c>
      <c r="AU319" s="457">
        <v>0</v>
      </c>
      <c r="AV319" s="456">
        <v>0</v>
      </c>
      <c r="AW319" s="457">
        <v>0</v>
      </c>
      <c r="AX319" s="457">
        <v>0</v>
      </c>
      <c r="AY319" s="457">
        <v>0</v>
      </c>
      <c r="AZ319" s="457">
        <v>0</v>
      </c>
      <c r="BA319" s="456">
        <v>0</v>
      </c>
      <c r="BB319" s="457">
        <v>0</v>
      </c>
      <c r="BC319" s="457">
        <v>0</v>
      </c>
      <c r="BD319" s="457">
        <v>66000</v>
      </c>
      <c r="BE319" s="457">
        <v>0</v>
      </c>
      <c r="BF319" s="457">
        <v>0</v>
      </c>
      <c r="BG319" s="457">
        <v>0</v>
      </c>
      <c r="BH319" s="457">
        <v>0</v>
      </c>
      <c r="BI319" s="457">
        <v>0</v>
      </c>
      <c r="BJ319" s="457">
        <v>0</v>
      </c>
      <c r="BK319" s="457">
        <v>0</v>
      </c>
      <c r="BL319" s="457">
        <v>0</v>
      </c>
      <c r="BM319" s="457">
        <v>0</v>
      </c>
      <c r="BN319" s="457">
        <v>0</v>
      </c>
      <c r="BO319" s="457">
        <v>0</v>
      </c>
      <c r="BP319" s="457">
        <v>0</v>
      </c>
      <c r="BQ319" s="457">
        <v>57162</v>
      </c>
      <c r="BR319" s="457">
        <v>0</v>
      </c>
      <c r="BS319" s="456">
        <v>0</v>
      </c>
      <c r="BT319" s="457">
        <v>412000</v>
      </c>
      <c r="BU319" s="457">
        <v>0</v>
      </c>
      <c r="BV319" s="457">
        <v>0</v>
      </c>
      <c r="BW319" s="457">
        <v>0</v>
      </c>
      <c r="BX319" s="457">
        <v>0</v>
      </c>
      <c r="BY319" s="457">
        <v>0</v>
      </c>
      <c r="BZ319" s="457">
        <v>0</v>
      </c>
      <c r="CA319" s="457">
        <v>0</v>
      </c>
      <c r="CB319" s="457">
        <v>0</v>
      </c>
      <c r="CC319" s="336">
        <f t="shared" si="47"/>
        <v>18714222</v>
      </c>
    </row>
    <row r="320" spans="1:81" s="354" customFormat="1" ht="25.5" customHeight="1">
      <c r="A320" s="353" t="s">
        <v>838</v>
      </c>
      <c r="B320" s="330" t="s">
        <v>47</v>
      </c>
      <c r="C320" s="331" t="s">
        <v>48</v>
      </c>
      <c r="D320" s="332">
        <v>51130</v>
      </c>
      <c r="E320" s="343" t="s">
        <v>1042</v>
      </c>
      <c r="F320" s="333" t="s">
        <v>1119</v>
      </c>
      <c r="G320" s="334" t="s">
        <v>1120</v>
      </c>
      <c r="H320" s="457">
        <v>0</v>
      </c>
      <c r="I320" s="457">
        <v>0</v>
      </c>
      <c r="J320" s="457">
        <v>4526533.67</v>
      </c>
      <c r="K320" s="457">
        <v>0</v>
      </c>
      <c r="L320" s="457">
        <v>0</v>
      </c>
      <c r="M320" s="457">
        <v>0</v>
      </c>
      <c r="N320" s="457">
        <v>0</v>
      </c>
      <c r="O320" s="457">
        <v>0</v>
      </c>
      <c r="P320" s="457">
        <v>0</v>
      </c>
      <c r="Q320" s="457">
        <v>6577082.8399999999</v>
      </c>
      <c r="R320" s="457">
        <v>0</v>
      </c>
      <c r="S320" s="457">
        <v>0</v>
      </c>
      <c r="T320" s="457">
        <v>0</v>
      </c>
      <c r="U320" s="457">
        <v>443250</v>
      </c>
      <c r="V320" s="457">
        <v>0</v>
      </c>
      <c r="W320" s="457">
        <v>0</v>
      </c>
      <c r="X320" s="457">
        <v>0</v>
      </c>
      <c r="Y320" s="457">
        <v>0</v>
      </c>
      <c r="Z320" s="457">
        <v>4026680.94</v>
      </c>
      <c r="AA320" s="457">
        <v>31030</v>
      </c>
      <c r="AB320" s="457">
        <v>51840</v>
      </c>
      <c r="AC320" s="457">
        <v>0</v>
      </c>
      <c r="AD320" s="457">
        <v>539700</v>
      </c>
      <c r="AE320" s="457">
        <v>374842.51</v>
      </c>
      <c r="AF320" s="457">
        <v>332513.40000000002</v>
      </c>
      <c r="AG320" s="457">
        <v>0</v>
      </c>
      <c r="AH320" s="457">
        <v>0</v>
      </c>
      <c r="AI320" s="457">
        <v>2476083.4500000002</v>
      </c>
      <c r="AJ320" s="457">
        <v>306482.2</v>
      </c>
      <c r="AK320" s="457">
        <v>263000</v>
      </c>
      <c r="AL320" s="457">
        <v>421000</v>
      </c>
      <c r="AM320" s="457">
        <v>242880</v>
      </c>
      <c r="AN320" s="457">
        <v>0</v>
      </c>
      <c r="AO320" s="457">
        <v>243520</v>
      </c>
      <c r="AP320" s="457">
        <v>263000</v>
      </c>
      <c r="AQ320" s="457">
        <v>368602.8</v>
      </c>
      <c r="AR320" s="457">
        <v>230000</v>
      </c>
      <c r="AS320" s="457">
        <v>334681.95</v>
      </c>
      <c r="AT320" s="457">
        <v>421506.78</v>
      </c>
      <c r="AU320" s="457">
        <v>0</v>
      </c>
      <c r="AV320" s="457">
        <v>0</v>
      </c>
      <c r="AW320" s="457">
        <v>422400</v>
      </c>
      <c r="AX320" s="457">
        <v>248945.2</v>
      </c>
      <c r="AY320" s="457">
        <v>216000</v>
      </c>
      <c r="AZ320" s="457">
        <v>240000</v>
      </c>
      <c r="BA320" s="457">
        <v>317100</v>
      </c>
      <c r="BB320" s="457">
        <v>0</v>
      </c>
      <c r="BC320" s="457">
        <v>0</v>
      </c>
      <c r="BD320" s="457">
        <v>0</v>
      </c>
      <c r="BE320" s="457">
        <v>0</v>
      </c>
      <c r="BF320" s="457">
        <v>0</v>
      </c>
      <c r="BG320" s="457">
        <v>0</v>
      </c>
      <c r="BH320" s="457">
        <v>0</v>
      </c>
      <c r="BI320" s="457">
        <v>89487.7</v>
      </c>
      <c r="BJ320" s="457">
        <v>0</v>
      </c>
      <c r="BK320" s="457">
        <v>0</v>
      </c>
      <c r="BL320" s="457">
        <v>8000</v>
      </c>
      <c r="BM320" s="457">
        <v>395500</v>
      </c>
      <c r="BN320" s="457">
        <v>0</v>
      </c>
      <c r="BO320" s="457">
        <v>0</v>
      </c>
      <c r="BP320" s="457">
        <v>0</v>
      </c>
      <c r="BQ320" s="457">
        <v>0</v>
      </c>
      <c r="BR320" s="457">
        <v>0</v>
      </c>
      <c r="BS320" s="457">
        <v>0</v>
      </c>
      <c r="BT320" s="457">
        <v>1016966.18</v>
      </c>
      <c r="BU320" s="457">
        <v>0</v>
      </c>
      <c r="BV320" s="457">
        <v>0</v>
      </c>
      <c r="BW320" s="457">
        <v>0</v>
      </c>
      <c r="BX320" s="457">
        <v>0</v>
      </c>
      <c r="BY320" s="457">
        <v>24075</v>
      </c>
      <c r="BZ320" s="457">
        <v>0</v>
      </c>
      <c r="CA320" s="457">
        <v>0</v>
      </c>
      <c r="CB320" s="457">
        <v>0</v>
      </c>
      <c r="CC320" s="336">
        <f t="shared" si="47"/>
        <v>25452704.619999997</v>
      </c>
    </row>
    <row r="321" spans="1:81" s="354" customFormat="1" ht="25.5" customHeight="1">
      <c r="A321" s="353" t="s">
        <v>838</v>
      </c>
      <c r="B321" s="330" t="s">
        <v>47</v>
      </c>
      <c r="C321" s="331" t="s">
        <v>48</v>
      </c>
      <c r="D321" s="332">
        <v>51130</v>
      </c>
      <c r="E321" s="343" t="s">
        <v>1042</v>
      </c>
      <c r="F321" s="333" t="s">
        <v>1121</v>
      </c>
      <c r="G321" s="334" t="s">
        <v>1122</v>
      </c>
      <c r="H321" s="335">
        <v>0</v>
      </c>
      <c r="I321" s="335">
        <v>0</v>
      </c>
      <c r="J321" s="335">
        <v>0</v>
      </c>
      <c r="K321" s="335">
        <v>0</v>
      </c>
      <c r="L321" s="335">
        <v>0</v>
      </c>
      <c r="M321" s="335">
        <v>0</v>
      </c>
      <c r="N321" s="335">
        <v>0</v>
      </c>
      <c r="O321" s="335">
        <v>0</v>
      </c>
      <c r="P321" s="335">
        <v>0</v>
      </c>
      <c r="Q321" s="335">
        <v>0</v>
      </c>
      <c r="R321" s="335">
        <v>0</v>
      </c>
      <c r="S321" s="335">
        <v>0</v>
      </c>
      <c r="T321" s="335">
        <v>0</v>
      </c>
      <c r="U321" s="335">
        <v>0</v>
      </c>
      <c r="V321" s="335">
        <v>0</v>
      </c>
      <c r="W321" s="335">
        <v>0</v>
      </c>
      <c r="X321" s="335">
        <v>0</v>
      </c>
      <c r="Y321" s="335">
        <v>0</v>
      </c>
      <c r="Z321" s="335">
        <v>0</v>
      </c>
      <c r="AA321" s="335">
        <v>0</v>
      </c>
      <c r="AB321" s="335">
        <v>0</v>
      </c>
      <c r="AC321" s="335">
        <v>0</v>
      </c>
      <c r="AD321" s="335">
        <v>0</v>
      </c>
      <c r="AE321" s="335">
        <v>0</v>
      </c>
      <c r="AF321" s="335">
        <v>0</v>
      </c>
      <c r="AG321" s="335">
        <v>0</v>
      </c>
      <c r="AH321" s="335">
        <v>0</v>
      </c>
      <c r="AI321" s="335">
        <v>0</v>
      </c>
      <c r="AJ321" s="335">
        <v>0</v>
      </c>
      <c r="AK321" s="335">
        <v>0</v>
      </c>
      <c r="AL321" s="335">
        <v>0</v>
      </c>
      <c r="AM321" s="335">
        <v>0</v>
      </c>
      <c r="AN321" s="335">
        <v>0</v>
      </c>
      <c r="AO321" s="335">
        <v>0</v>
      </c>
      <c r="AP321" s="335">
        <v>0</v>
      </c>
      <c r="AQ321" s="335">
        <v>0</v>
      </c>
      <c r="AR321" s="335">
        <v>0</v>
      </c>
      <c r="AS321" s="335">
        <v>0</v>
      </c>
      <c r="AT321" s="335">
        <v>0</v>
      </c>
      <c r="AU321" s="335">
        <v>0</v>
      </c>
      <c r="AV321" s="335">
        <v>0</v>
      </c>
      <c r="AW321" s="335">
        <v>0</v>
      </c>
      <c r="AX321" s="335">
        <v>0</v>
      </c>
      <c r="AY321" s="335">
        <v>0</v>
      </c>
      <c r="AZ321" s="335">
        <v>0</v>
      </c>
      <c r="BA321" s="335">
        <v>0</v>
      </c>
      <c r="BB321" s="335">
        <v>0</v>
      </c>
      <c r="BC321" s="335">
        <v>0</v>
      </c>
      <c r="BD321" s="335">
        <v>0</v>
      </c>
      <c r="BE321" s="335">
        <v>0</v>
      </c>
      <c r="BF321" s="335">
        <v>0</v>
      </c>
      <c r="BG321" s="335">
        <v>0</v>
      </c>
      <c r="BH321" s="335">
        <v>0</v>
      </c>
      <c r="BI321" s="335">
        <v>0</v>
      </c>
      <c r="BJ321" s="335">
        <v>0</v>
      </c>
      <c r="BK321" s="335">
        <v>0</v>
      </c>
      <c r="BL321" s="335">
        <v>0</v>
      </c>
      <c r="BM321" s="335">
        <v>0</v>
      </c>
      <c r="BN321" s="335">
        <v>0</v>
      </c>
      <c r="BO321" s="335">
        <v>0</v>
      </c>
      <c r="BP321" s="335">
        <v>0</v>
      </c>
      <c r="BQ321" s="335">
        <v>0</v>
      </c>
      <c r="BR321" s="335">
        <v>0</v>
      </c>
      <c r="BS321" s="335">
        <v>0</v>
      </c>
      <c r="BT321" s="335">
        <v>0</v>
      </c>
      <c r="BU321" s="335">
        <v>0</v>
      </c>
      <c r="BV321" s="335">
        <v>0</v>
      </c>
      <c r="BW321" s="335">
        <v>0</v>
      </c>
      <c r="BX321" s="335">
        <v>0</v>
      </c>
      <c r="BY321" s="335">
        <v>0</v>
      </c>
      <c r="BZ321" s="335">
        <v>0</v>
      </c>
      <c r="CA321" s="335">
        <v>0</v>
      </c>
      <c r="CB321" s="335">
        <v>0</v>
      </c>
      <c r="CC321" s="336">
        <f t="shared" si="47"/>
        <v>0</v>
      </c>
    </row>
    <row r="322" spans="1:81" s="354" customFormat="1" ht="25.5" customHeight="1">
      <c r="A322" s="353" t="s">
        <v>838</v>
      </c>
      <c r="B322" s="330" t="s">
        <v>47</v>
      </c>
      <c r="C322" s="331" t="s">
        <v>48</v>
      </c>
      <c r="D322" s="332">
        <v>51130</v>
      </c>
      <c r="E322" s="343" t="s">
        <v>1042</v>
      </c>
      <c r="F322" s="333" t="s">
        <v>1123</v>
      </c>
      <c r="G322" s="334" t="s">
        <v>1124</v>
      </c>
      <c r="H322" s="453">
        <v>0</v>
      </c>
      <c r="I322" s="458">
        <v>0</v>
      </c>
      <c r="J322" s="458">
        <v>0</v>
      </c>
      <c r="K322" s="458">
        <v>0</v>
      </c>
      <c r="L322" s="458">
        <v>0</v>
      </c>
      <c r="M322" s="458">
        <v>0</v>
      </c>
      <c r="N322" s="458">
        <v>0</v>
      </c>
      <c r="O322" s="458">
        <v>0</v>
      </c>
      <c r="P322" s="458">
        <v>0</v>
      </c>
      <c r="Q322" s="458">
        <v>0</v>
      </c>
      <c r="R322" s="458">
        <v>0</v>
      </c>
      <c r="S322" s="458">
        <v>0</v>
      </c>
      <c r="T322" s="458">
        <v>0</v>
      </c>
      <c r="U322" s="458">
        <v>0</v>
      </c>
      <c r="V322" s="458">
        <v>0</v>
      </c>
      <c r="W322" s="458">
        <v>0</v>
      </c>
      <c r="X322" s="458">
        <v>0</v>
      </c>
      <c r="Y322" s="458">
        <v>0</v>
      </c>
      <c r="Z322" s="458">
        <v>0</v>
      </c>
      <c r="AA322" s="458">
        <v>0</v>
      </c>
      <c r="AB322" s="458">
        <v>0</v>
      </c>
      <c r="AC322" s="458">
        <v>0</v>
      </c>
      <c r="AD322" s="458">
        <v>0</v>
      </c>
      <c r="AE322" s="458">
        <v>0</v>
      </c>
      <c r="AF322" s="458">
        <v>0</v>
      </c>
      <c r="AG322" s="458">
        <v>0</v>
      </c>
      <c r="AH322" s="458">
        <v>0</v>
      </c>
      <c r="AI322" s="458">
        <v>0</v>
      </c>
      <c r="AJ322" s="458">
        <v>0</v>
      </c>
      <c r="AK322" s="458">
        <v>0</v>
      </c>
      <c r="AL322" s="458">
        <v>0</v>
      </c>
      <c r="AM322" s="458">
        <v>2800</v>
      </c>
      <c r="AN322" s="458">
        <v>400</v>
      </c>
      <c r="AO322" s="458">
        <v>0</v>
      </c>
      <c r="AP322" s="458">
        <v>0</v>
      </c>
      <c r="AQ322" s="458">
        <v>0</v>
      </c>
      <c r="AR322" s="458">
        <v>0</v>
      </c>
      <c r="AS322" s="458">
        <v>0</v>
      </c>
      <c r="AT322" s="458">
        <v>0</v>
      </c>
      <c r="AU322" s="458">
        <v>0</v>
      </c>
      <c r="AV322" s="458">
        <v>0</v>
      </c>
      <c r="AW322" s="458">
        <v>0</v>
      </c>
      <c r="AX322" s="458">
        <v>0</v>
      </c>
      <c r="AY322" s="458">
        <v>0</v>
      </c>
      <c r="AZ322" s="458">
        <v>0</v>
      </c>
      <c r="BA322" s="458">
        <v>0</v>
      </c>
      <c r="BB322" s="458">
        <v>0</v>
      </c>
      <c r="BC322" s="458">
        <v>0</v>
      </c>
      <c r="BD322" s="458">
        <v>28827</v>
      </c>
      <c r="BE322" s="458">
        <v>0</v>
      </c>
      <c r="BF322" s="458">
        <v>0</v>
      </c>
      <c r="BG322" s="458">
        <v>0</v>
      </c>
      <c r="BH322" s="458">
        <v>0</v>
      </c>
      <c r="BI322" s="458">
        <v>0</v>
      </c>
      <c r="BJ322" s="458">
        <v>0</v>
      </c>
      <c r="BK322" s="458">
        <v>0</v>
      </c>
      <c r="BL322" s="458">
        <v>0</v>
      </c>
      <c r="BM322" s="458">
        <v>0</v>
      </c>
      <c r="BN322" s="458">
        <v>0</v>
      </c>
      <c r="BO322" s="458">
        <v>0</v>
      </c>
      <c r="BP322" s="458">
        <v>0</v>
      </c>
      <c r="BQ322" s="458">
        <v>0</v>
      </c>
      <c r="BR322" s="458">
        <v>0</v>
      </c>
      <c r="BS322" s="458">
        <v>0</v>
      </c>
      <c r="BT322" s="458">
        <v>0</v>
      </c>
      <c r="BU322" s="458">
        <v>0</v>
      </c>
      <c r="BV322" s="458">
        <v>0</v>
      </c>
      <c r="BW322" s="458">
        <v>0</v>
      </c>
      <c r="BX322" s="458">
        <v>0</v>
      </c>
      <c r="BY322" s="458">
        <v>0</v>
      </c>
      <c r="BZ322" s="458">
        <v>0</v>
      </c>
      <c r="CA322" s="458">
        <v>0</v>
      </c>
      <c r="CB322" s="458">
        <v>0</v>
      </c>
      <c r="CC322" s="336">
        <f t="shared" si="47"/>
        <v>32027</v>
      </c>
    </row>
    <row r="323" spans="1:81" s="354" customFormat="1" ht="25.5" customHeight="1">
      <c r="A323" s="353" t="s">
        <v>838</v>
      </c>
      <c r="B323" s="330" t="s">
        <v>47</v>
      </c>
      <c r="C323" s="331" t="s">
        <v>48</v>
      </c>
      <c r="D323" s="332"/>
      <c r="E323" s="343"/>
      <c r="F323" s="333" t="s">
        <v>1125</v>
      </c>
      <c r="G323" s="334" t="s">
        <v>1126</v>
      </c>
      <c r="H323" s="453">
        <v>0</v>
      </c>
      <c r="I323" s="453">
        <v>0</v>
      </c>
      <c r="J323" s="453">
        <v>0</v>
      </c>
      <c r="K323" s="453">
        <v>0</v>
      </c>
      <c r="L323" s="453">
        <v>2427.7399999999998</v>
      </c>
      <c r="M323" s="453">
        <v>0</v>
      </c>
      <c r="N323" s="453">
        <v>0</v>
      </c>
      <c r="O323" s="453">
        <v>0</v>
      </c>
      <c r="P323" s="453">
        <v>0</v>
      </c>
      <c r="Q323" s="453">
        <v>0</v>
      </c>
      <c r="R323" s="453">
        <v>0</v>
      </c>
      <c r="S323" s="453">
        <v>0</v>
      </c>
      <c r="T323" s="453">
        <v>0</v>
      </c>
      <c r="U323" s="453">
        <v>0</v>
      </c>
      <c r="V323" s="453">
        <v>0</v>
      </c>
      <c r="W323" s="453">
        <v>0</v>
      </c>
      <c r="X323" s="453">
        <v>0</v>
      </c>
      <c r="Y323" s="453">
        <v>0</v>
      </c>
      <c r="Z323" s="453">
        <v>0</v>
      </c>
      <c r="AA323" s="453">
        <v>0</v>
      </c>
      <c r="AB323" s="453">
        <v>0</v>
      </c>
      <c r="AC323" s="453">
        <v>0</v>
      </c>
      <c r="AD323" s="453">
        <v>0</v>
      </c>
      <c r="AE323" s="453">
        <v>0</v>
      </c>
      <c r="AF323" s="453">
        <v>0</v>
      </c>
      <c r="AG323" s="453">
        <v>0</v>
      </c>
      <c r="AH323" s="453">
        <v>0</v>
      </c>
      <c r="AI323" s="453">
        <v>0</v>
      </c>
      <c r="AJ323" s="453">
        <v>0</v>
      </c>
      <c r="AK323" s="453">
        <v>0</v>
      </c>
      <c r="AL323" s="453">
        <v>0</v>
      </c>
      <c r="AM323" s="453">
        <v>0</v>
      </c>
      <c r="AN323" s="453">
        <v>0</v>
      </c>
      <c r="AO323" s="453">
        <v>0</v>
      </c>
      <c r="AP323" s="453">
        <v>0</v>
      </c>
      <c r="AQ323" s="453">
        <v>0</v>
      </c>
      <c r="AR323" s="453">
        <v>0</v>
      </c>
      <c r="AS323" s="453">
        <v>0</v>
      </c>
      <c r="AT323" s="453">
        <v>0</v>
      </c>
      <c r="AU323" s="453">
        <v>0</v>
      </c>
      <c r="AV323" s="453">
        <v>0</v>
      </c>
      <c r="AW323" s="453">
        <v>0</v>
      </c>
      <c r="AX323" s="453">
        <v>0</v>
      </c>
      <c r="AY323" s="453">
        <v>0</v>
      </c>
      <c r="AZ323" s="453">
        <v>0</v>
      </c>
      <c r="BA323" s="453">
        <v>0</v>
      </c>
      <c r="BB323" s="453">
        <v>0</v>
      </c>
      <c r="BC323" s="453">
        <v>0</v>
      </c>
      <c r="BD323" s="453">
        <v>0</v>
      </c>
      <c r="BE323" s="453">
        <v>0</v>
      </c>
      <c r="BF323" s="453">
        <v>0</v>
      </c>
      <c r="BG323" s="453">
        <v>0</v>
      </c>
      <c r="BH323" s="453">
        <v>0</v>
      </c>
      <c r="BI323" s="453">
        <v>0</v>
      </c>
      <c r="BJ323" s="453">
        <v>0</v>
      </c>
      <c r="BK323" s="453">
        <v>0</v>
      </c>
      <c r="BL323" s="453">
        <v>0</v>
      </c>
      <c r="BM323" s="453">
        <v>0</v>
      </c>
      <c r="BN323" s="453">
        <v>0</v>
      </c>
      <c r="BO323" s="453">
        <v>0</v>
      </c>
      <c r="BP323" s="453">
        <v>0</v>
      </c>
      <c r="BQ323" s="453">
        <v>0</v>
      </c>
      <c r="BR323" s="453">
        <v>0</v>
      </c>
      <c r="BS323" s="453">
        <v>0</v>
      </c>
      <c r="BT323" s="453">
        <v>0</v>
      </c>
      <c r="BU323" s="453">
        <v>0</v>
      </c>
      <c r="BV323" s="453">
        <v>0</v>
      </c>
      <c r="BW323" s="453">
        <v>0</v>
      </c>
      <c r="BX323" s="453">
        <v>0</v>
      </c>
      <c r="BY323" s="453">
        <v>0</v>
      </c>
      <c r="BZ323" s="453">
        <v>0</v>
      </c>
      <c r="CA323" s="453">
        <v>0</v>
      </c>
      <c r="CB323" s="453">
        <v>0</v>
      </c>
      <c r="CC323" s="336">
        <f t="shared" si="47"/>
        <v>2427.7399999999998</v>
      </c>
    </row>
    <row r="324" spans="1:81" s="354" customFormat="1" ht="25.5" customHeight="1">
      <c r="A324" s="353" t="s">
        <v>838</v>
      </c>
      <c r="B324" s="330" t="s">
        <v>47</v>
      </c>
      <c r="C324" s="331" t="s">
        <v>48</v>
      </c>
      <c r="D324" s="332"/>
      <c r="E324" s="343"/>
      <c r="F324" s="333" t="s">
        <v>1127</v>
      </c>
      <c r="G324" s="334" t="s">
        <v>1128</v>
      </c>
      <c r="H324" s="453">
        <v>231226.86</v>
      </c>
      <c r="I324" s="453">
        <v>0</v>
      </c>
      <c r="J324" s="453">
        <v>30281</v>
      </c>
      <c r="K324" s="453">
        <v>0</v>
      </c>
      <c r="L324" s="453">
        <v>0</v>
      </c>
      <c r="M324" s="453">
        <v>4275</v>
      </c>
      <c r="N324" s="453">
        <v>0</v>
      </c>
      <c r="O324" s="453">
        <v>35115</v>
      </c>
      <c r="P324" s="453">
        <v>407980.6</v>
      </c>
      <c r="Q324" s="453">
        <v>832520</v>
      </c>
      <c r="R324" s="453">
        <v>0</v>
      </c>
      <c r="S324" s="453">
        <v>45205</v>
      </c>
      <c r="T324" s="453">
        <v>0</v>
      </c>
      <c r="U324" s="453">
        <v>0</v>
      </c>
      <c r="V324" s="453">
        <v>7825.95</v>
      </c>
      <c r="W324" s="453">
        <v>0</v>
      </c>
      <c r="X324" s="453">
        <v>2604204</v>
      </c>
      <c r="Y324" s="453">
        <v>1064688</v>
      </c>
      <c r="Z324" s="453">
        <v>0</v>
      </c>
      <c r="AA324" s="453">
        <v>41871.99</v>
      </c>
      <c r="AB324" s="453">
        <v>0</v>
      </c>
      <c r="AC324" s="453">
        <v>36135</v>
      </c>
      <c r="AD324" s="453">
        <v>67859</v>
      </c>
      <c r="AE324" s="453">
        <v>1768595.58</v>
      </c>
      <c r="AF324" s="453">
        <v>18150</v>
      </c>
      <c r="AG324" s="453">
        <v>0</v>
      </c>
      <c r="AH324" s="453">
        <v>852890.3</v>
      </c>
      <c r="AI324" s="453">
        <v>365084</v>
      </c>
      <c r="AJ324" s="453">
        <v>14278.27</v>
      </c>
      <c r="AK324" s="453">
        <v>2751</v>
      </c>
      <c r="AL324" s="453">
        <v>63455.46</v>
      </c>
      <c r="AM324" s="453">
        <v>0</v>
      </c>
      <c r="AN324" s="453">
        <v>607533.97</v>
      </c>
      <c r="AO324" s="453">
        <v>69628.899999999994</v>
      </c>
      <c r="AP324" s="453">
        <v>0</v>
      </c>
      <c r="AQ324" s="453">
        <v>12400</v>
      </c>
      <c r="AR324" s="453">
        <v>81804.69</v>
      </c>
      <c r="AS324" s="453">
        <v>0</v>
      </c>
      <c r="AT324" s="453">
        <v>54562.79</v>
      </c>
      <c r="AU324" s="453">
        <v>1915330</v>
      </c>
      <c r="AV324" s="453">
        <v>0</v>
      </c>
      <c r="AW324" s="453">
        <v>0</v>
      </c>
      <c r="AX324" s="453">
        <v>0</v>
      </c>
      <c r="AY324" s="453">
        <v>5000</v>
      </c>
      <c r="AZ324" s="453">
        <v>0</v>
      </c>
      <c r="BA324" s="453">
        <v>194345.18</v>
      </c>
      <c r="BB324" s="453">
        <v>0</v>
      </c>
      <c r="BC324" s="453">
        <v>188472</v>
      </c>
      <c r="BD324" s="453">
        <v>1600</v>
      </c>
      <c r="BE324" s="453">
        <v>0</v>
      </c>
      <c r="BF324" s="453">
        <v>0</v>
      </c>
      <c r="BG324" s="453">
        <v>0</v>
      </c>
      <c r="BH324" s="453">
        <v>103335.4299</v>
      </c>
      <c r="BI324" s="453">
        <v>0</v>
      </c>
      <c r="BJ324" s="453">
        <v>8500</v>
      </c>
      <c r="BK324" s="453">
        <v>0</v>
      </c>
      <c r="BL324" s="453">
        <v>8500</v>
      </c>
      <c r="BM324" s="453">
        <v>587125.41</v>
      </c>
      <c r="BN324" s="453">
        <v>0</v>
      </c>
      <c r="BO324" s="453">
        <v>33341.199999999997</v>
      </c>
      <c r="BP324" s="453">
        <v>129312.6</v>
      </c>
      <c r="BQ324" s="453">
        <v>9213.77</v>
      </c>
      <c r="BR324" s="453">
        <v>0</v>
      </c>
      <c r="BS324" s="453">
        <v>42100</v>
      </c>
      <c r="BT324" s="453">
        <v>2127404.0499999998</v>
      </c>
      <c r="BU324" s="453">
        <v>70605</v>
      </c>
      <c r="BV324" s="453">
        <v>0</v>
      </c>
      <c r="BW324" s="453">
        <v>0</v>
      </c>
      <c r="BX324" s="453">
        <v>0</v>
      </c>
      <c r="BY324" s="453">
        <v>0</v>
      </c>
      <c r="BZ324" s="453">
        <v>0</v>
      </c>
      <c r="CA324" s="453">
        <v>4800</v>
      </c>
      <c r="CB324" s="453">
        <v>0</v>
      </c>
      <c r="CC324" s="336">
        <f t="shared" si="47"/>
        <v>14749306.999899998</v>
      </c>
    </row>
    <row r="325" spans="1:81" s="348" customFormat="1" ht="25.5" customHeight="1">
      <c r="A325" s="346"/>
      <c r="B325" s="532" t="s">
        <v>1129</v>
      </c>
      <c r="C325" s="533"/>
      <c r="D325" s="533"/>
      <c r="E325" s="533"/>
      <c r="F325" s="533"/>
      <c r="G325" s="534"/>
      <c r="H325" s="347">
        <f>SUM(H284:H324)</f>
        <v>186075545.84000003</v>
      </c>
      <c r="I325" s="347">
        <f t="shared" ref="I325:BT325" si="50">SUM(I284:I324)</f>
        <v>41739605.280000001</v>
      </c>
      <c r="J325" s="347">
        <f t="shared" si="50"/>
        <v>125147727.86</v>
      </c>
      <c r="K325" s="347">
        <f t="shared" si="50"/>
        <v>14952106.130000003</v>
      </c>
      <c r="L325" s="347">
        <f t="shared" si="50"/>
        <v>16987667.099999998</v>
      </c>
      <c r="M325" s="347">
        <f t="shared" si="50"/>
        <v>8004291.9500000002</v>
      </c>
      <c r="N325" s="347">
        <f t="shared" si="50"/>
        <v>150919958.25999999</v>
      </c>
      <c r="O325" s="347">
        <f t="shared" si="50"/>
        <v>36674488.309999995</v>
      </c>
      <c r="P325" s="347">
        <f t="shared" si="50"/>
        <v>8769562.8399999999</v>
      </c>
      <c r="Q325" s="347">
        <f t="shared" si="50"/>
        <v>83596775.669999987</v>
      </c>
      <c r="R325" s="347">
        <f t="shared" si="50"/>
        <v>3906600.42</v>
      </c>
      <c r="S325" s="347">
        <f t="shared" si="50"/>
        <v>20494597.68</v>
      </c>
      <c r="T325" s="347">
        <f t="shared" si="50"/>
        <v>30298502.189999998</v>
      </c>
      <c r="U325" s="347">
        <f t="shared" si="50"/>
        <v>31133434.740000002</v>
      </c>
      <c r="V325" s="347">
        <f t="shared" si="50"/>
        <v>3745683.1900000004</v>
      </c>
      <c r="W325" s="347">
        <f t="shared" si="50"/>
        <v>18405814.050000001</v>
      </c>
      <c r="X325" s="347">
        <f t="shared" si="50"/>
        <v>22042579.470000003</v>
      </c>
      <c r="Y325" s="347">
        <f t="shared" si="50"/>
        <v>10653507.090999998</v>
      </c>
      <c r="Z325" s="347">
        <f t="shared" si="50"/>
        <v>245702976.63</v>
      </c>
      <c r="AA325" s="347">
        <f t="shared" si="50"/>
        <v>27221472.940000001</v>
      </c>
      <c r="AB325" s="347">
        <f t="shared" si="50"/>
        <v>8917508.9399999995</v>
      </c>
      <c r="AC325" s="347">
        <f t="shared" si="50"/>
        <v>37992454.800000004</v>
      </c>
      <c r="AD325" s="347">
        <f t="shared" si="50"/>
        <v>21487796.929999996</v>
      </c>
      <c r="AE325" s="347">
        <f t="shared" si="50"/>
        <v>5629517.46</v>
      </c>
      <c r="AF325" s="347">
        <f t="shared" si="50"/>
        <v>13532381.290000001</v>
      </c>
      <c r="AG325" s="347">
        <f t="shared" si="50"/>
        <v>7541799.8199999994</v>
      </c>
      <c r="AH325" s="347">
        <f t="shared" si="50"/>
        <v>5411983.6999999993</v>
      </c>
      <c r="AI325" s="347">
        <f t="shared" si="50"/>
        <v>176635136.21999997</v>
      </c>
      <c r="AJ325" s="347">
        <f t="shared" si="50"/>
        <v>8103626.5499999998</v>
      </c>
      <c r="AK325" s="347">
        <f t="shared" si="50"/>
        <v>2967438.09</v>
      </c>
      <c r="AL325" s="347">
        <f t="shared" si="50"/>
        <v>4096050.4599999995</v>
      </c>
      <c r="AM325" s="347">
        <f t="shared" si="50"/>
        <v>4175579.6399999997</v>
      </c>
      <c r="AN325" s="347">
        <f t="shared" si="50"/>
        <v>3876984.87</v>
      </c>
      <c r="AO325" s="347">
        <f t="shared" si="50"/>
        <v>4128988.6300000004</v>
      </c>
      <c r="AP325" s="347">
        <f t="shared" si="50"/>
        <v>3178594.5899999994</v>
      </c>
      <c r="AQ325" s="347">
        <f t="shared" si="50"/>
        <v>8358883.4699999997</v>
      </c>
      <c r="AR325" s="347">
        <f t="shared" si="50"/>
        <v>4704550.58</v>
      </c>
      <c r="AS325" s="347">
        <f t="shared" si="50"/>
        <v>4132101.6300000004</v>
      </c>
      <c r="AT325" s="347">
        <f t="shared" si="50"/>
        <v>3170646.05</v>
      </c>
      <c r="AU325" s="347">
        <f t="shared" si="50"/>
        <v>29941565.989999998</v>
      </c>
      <c r="AV325" s="347">
        <f t="shared" si="50"/>
        <v>6734312.2800000003</v>
      </c>
      <c r="AW325" s="347">
        <f t="shared" si="50"/>
        <v>4793389.84</v>
      </c>
      <c r="AX325" s="347">
        <f t="shared" si="50"/>
        <v>4382063.1500000004</v>
      </c>
      <c r="AY325" s="347">
        <f t="shared" si="50"/>
        <v>3319893.85</v>
      </c>
      <c r="AZ325" s="347">
        <f t="shared" si="50"/>
        <v>3535225.9899999998</v>
      </c>
      <c r="BA325" s="347">
        <f t="shared" si="50"/>
        <v>4406018.6899999995</v>
      </c>
      <c r="BB325" s="347">
        <f t="shared" si="50"/>
        <v>89855854.830000013</v>
      </c>
      <c r="BC325" s="347">
        <f t="shared" si="50"/>
        <v>7453878.1200000001</v>
      </c>
      <c r="BD325" s="347">
        <f t="shared" si="50"/>
        <v>19635841.620000001</v>
      </c>
      <c r="BE325" s="347">
        <f t="shared" si="50"/>
        <v>13095123.98</v>
      </c>
      <c r="BF325" s="347">
        <f t="shared" si="50"/>
        <v>10228246.970000001</v>
      </c>
      <c r="BG325" s="347">
        <f t="shared" si="50"/>
        <v>20163081.280000001</v>
      </c>
      <c r="BH325" s="347">
        <f t="shared" si="50"/>
        <v>17291613.3499</v>
      </c>
      <c r="BI325" s="347">
        <f t="shared" si="50"/>
        <v>21959231.369999997</v>
      </c>
      <c r="BJ325" s="347">
        <f t="shared" si="50"/>
        <v>4713891.99</v>
      </c>
      <c r="BK325" s="347">
        <f t="shared" si="50"/>
        <v>2381833.5599999996</v>
      </c>
      <c r="BL325" s="347">
        <f t="shared" si="50"/>
        <v>2613487.85</v>
      </c>
      <c r="BM325" s="347">
        <f t="shared" si="50"/>
        <v>242420545.34</v>
      </c>
      <c r="BN325" s="347">
        <f t="shared" si="50"/>
        <v>24484868.760000002</v>
      </c>
      <c r="BO325" s="347">
        <f t="shared" si="50"/>
        <v>7573854.5500000007</v>
      </c>
      <c r="BP325" s="347">
        <f t="shared" si="50"/>
        <v>3236151.81</v>
      </c>
      <c r="BQ325" s="347">
        <f t="shared" si="50"/>
        <v>2807601.6799999997</v>
      </c>
      <c r="BR325" s="347">
        <f t="shared" si="50"/>
        <v>8525931.7000000011</v>
      </c>
      <c r="BS325" s="347">
        <f t="shared" si="50"/>
        <v>4771761.29</v>
      </c>
      <c r="BT325" s="347">
        <f t="shared" si="50"/>
        <v>70689186.910000011</v>
      </c>
      <c r="BU325" s="347">
        <f t="shared" ref="BU325:CB325" si="51">SUM(BU284:BU324)</f>
        <v>5512079.9600000009</v>
      </c>
      <c r="BV325" s="347">
        <f t="shared" si="51"/>
        <v>3446820.2100000004</v>
      </c>
      <c r="BW325" s="347">
        <f t="shared" si="51"/>
        <v>6205746.0499999998</v>
      </c>
      <c r="BX325" s="347">
        <f t="shared" si="51"/>
        <v>5756809.6200000001</v>
      </c>
      <c r="BY325" s="347">
        <f t="shared" si="51"/>
        <v>29436513.259999998</v>
      </c>
      <c r="BZ325" s="347">
        <f t="shared" si="51"/>
        <v>6861821.6900000004</v>
      </c>
      <c r="CA325" s="347">
        <f t="shared" si="51"/>
        <v>5702391.6900000004</v>
      </c>
      <c r="CB325" s="347">
        <f t="shared" si="51"/>
        <v>3744616.24</v>
      </c>
      <c r="CC325" s="347">
        <f>SUM(CC284:CC324)</f>
        <v>2112196176.8309002</v>
      </c>
    </row>
    <row r="326" spans="1:81" s="354" customFormat="1" ht="25.5" customHeight="1">
      <c r="A326" s="353" t="s">
        <v>838</v>
      </c>
      <c r="B326" s="330" t="s">
        <v>49</v>
      </c>
      <c r="C326" s="331" t="s">
        <v>1130</v>
      </c>
      <c r="D326" s="332">
        <v>51080</v>
      </c>
      <c r="E326" s="343" t="s">
        <v>1131</v>
      </c>
      <c r="F326" s="333" t="s">
        <v>1132</v>
      </c>
      <c r="G326" s="334" t="s">
        <v>1133</v>
      </c>
      <c r="H326" s="453">
        <v>28119218.02</v>
      </c>
      <c r="I326" s="458">
        <v>10753554.720000001</v>
      </c>
      <c r="J326" s="458">
        <v>11202671.800000001</v>
      </c>
      <c r="K326" s="458">
        <v>3950214.35</v>
      </c>
      <c r="L326" s="458">
        <v>2592949.56</v>
      </c>
      <c r="M326" s="458">
        <v>1140574.94</v>
      </c>
      <c r="N326" s="458">
        <v>50958810.810000002</v>
      </c>
      <c r="O326" s="458">
        <v>6262534.1799999997</v>
      </c>
      <c r="P326" s="458">
        <v>1761061.06</v>
      </c>
      <c r="Q326" s="458">
        <v>17093927.260000002</v>
      </c>
      <c r="R326" s="458">
        <v>1963531</v>
      </c>
      <c r="S326" s="458">
        <v>4861562.42</v>
      </c>
      <c r="T326" s="458">
        <v>9884720.7100000009</v>
      </c>
      <c r="U326" s="458">
        <v>8987607.3800000008</v>
      </c>
      <c r="V326" s="458">
        <v>982377.69</v>
      </c>
      <c r="W326" s="458">
        <v>3863742.97</v>
      </c>
      <c r="X326" s="458">
        <v>2583146.27</v>
      </c>
      <c r="Y326" s="458">
        <v>2076766.36</v>
      </c>
      <c r="Z326" s="458">
        <v>37957563.57</v>
      </c>
      <c r="AA326" s="458">
        <v>7804898.9400000004</v>
      </c>
      <c r="AB326" s="458">
        <v>3608649.76</v>
      </c>
      <c r="AC326" s="458">
        <v>7117578.46</v>
      </c>
      <c r="AD326" s="458">
        <v>1918215.66</v>
      </c>
      <c r="AE326" s="458">
        <v>2635274.84</v>
      </c>
      <c r="AF326" s="458">
        <v>3459771.6</v>
      </c>
      <c r="AG326" s="458">
        <v>1232061.6299999999</v>
      </c>
      <c r="AH326" s="458">
        <v>1321316.04</v>
      </c>
      <c r="AI326" s="458">
        <v>32404758.149999999</v>
      </c>
      <c r="AJ326" s="458">
        <v>2428540.2000000002</v>
      </c>
      <c r="AK326" s="458">
        <v>993054.09</v>
      </c>
      <c r="AL326" s="458">
        <v>1521006.87</v>
      </c>
      <c r="AM326" s="458">
        <v>1169648.4099999999</v>
      </c>
      <c r="AN326" s="458">
        <v>2176231.73</v>
      </c>
      <c r="AO326" s="458">
        <v>1421255.83</v>
      </c>
      <c r="AP326" s="458">
        <v>1243596.0900000001</v>
      </c>
      <c r="AQ326" s="458">
        <v>2618418.34</v>
      </c>
      <c r="AR326" s="458">
        <v>1949972.05</v>
      </c>
      <c r="AS326" s="458">
        <v>1903538.93</v>
      </c>
      <c r="AT326" s="458">
        <v>1659598.38</v>
      </c>
      <c r="AU326" s="458">
        <v>12446677.210000001</v>
      </c>
      <c r="AV326" s="458">
        <v>1481421.05</v>
      </c>
      <c r="AW326" s="458">
        <v>1567901.03</v>
      </c>
      <c r="AX326" s="458">
        <v>1754756.96</v>
      </c>
      <c r="AY326" s="458">
        <v>1250232.98</v>
      </c>
      <c r="AZ326" s="458">
        <v>554046.81999999995</v>
      </c>
      <c r="BA326" s="458">
        <v>1015698.02</v>
      </c>
      <c r="BB326" s="458">
        <v>28106955.609999999</v>
      </c>
      <c r="BC326" s="458">
        <v>1802830.96</v>
      </c>
      <c r="BD326" s="458">
        <v>1441759.05</v>
      </c>
      <c r="BE326" s="458">
        <v>3070819.21</v>
      </c>
      <c r="BF326" s="458">
        <v>3257805.02</v>
      </c>
      <c r="BG326" s="458">
        <v>2162659.56</v>
      </c>
      <c r="BH326" s="458">
        <v>7184476.5800000001</v>
      </c>
      <c r="BI326" s="458">
        <v>4529493.95</v>
      </c>
      <c r="BJ326" s="458">
        <v>1878023.08</v>
      </c>
      <c r="BK326" s="458">
        <v>954367.43</v>
      </c>
      <c r="BL326" s="458">
        <v>654417.76</v>
      </c>
      <c r="BM326" s="458">
        <v>28519579.32</v>
      </c>
      <c r="BN326" s="458">
        <v>10496707.449999999</v>
      </c>
      <c r="BO326" s="458">
        <v>2001470.95</v>
      </c>
      <c r="BP326" s="458">
        <v>1305915.7</v>
      </c>
      <c r="BQ326" s="458">
        <v>2020593.08</v>
      </c>
      <c r="BR326" s="458">
        <v>3408175.37</v>
      </c>
      <c r="BS326" s="458">
        <v>1368478.86</v>
      </c>
      <c r="BT326" s="458">
        <v>15275852.32</v>
      </c>
      <c r="BU326" s="458">
        <v>1536444.56</v>
      </c>
      <c r="BV326" s="458">
        <v>1676614.99</v>
      </c>
      <c r="BW326" s="458">
        <v>2885341.31</v>
      </c>
      <c r="BX326" s="458">
        <v>3307170.94</v>
      </c>
      <c r="BY326" s="458">
        <v>6783518.8499999996</v>
      </c>
      <c r="BZ326" s="458">
        <v>2224623.67</v>
      </c>
      <c r="CA326" s="458">
        <v>832403.87</v>
      </c>
      <c r="CB326" s="458">
        <v>846634.44</v>
      </c>
      <c r="CC326" s="336">
        <f t="shared" si="47"/>
        <v>447187789.02999985</v>
      </c>
    </row>
    <row r="327" spans="1:81" s="354" customFormat="1" ht="25.5" customHeight="1">
      <c r="A327" s="353" t="s">
        <v>838</v>
      </c>
      <c r="B327" s="330" t="s">
        <v>49</v>
      </c>
      <c r="C327" s="331" t="s">
        <v>1130</v>
      </c>
      <c r="D327" s="332">
        <v>51080</v>
      </c>
      <c r="E327" s="343" t="s">
        <v>1131</v>
      </c>
      <c r="F327" s="333" t="s">
        <v>1134</v>
      </c>
      <c r="G327" s="334" t="s">
        <v>1135</v>
      </c>
      <c r="H327" s="453">
        <v>3587099.65</v>
      </c>
      <c r="I327" s="458">
        <v>809768.31</v>
      </c>
      <c r="J327" s="458">
        <v>850735.51</v>
      </c>
      <c r="K327" s="458">
        <v>554527.42000000004</v>
      </c>
      <c r="L327" s="458">
        <v>484316.5</v>
      </c>
      <c r="M327" s="458">
        <v>5897.41</v>
      </c>
      <c r="N327" s="458">
        <v>7717579.0099999998</v>
      </c>
      <c r="O327" s="458">
        <v>761591.59</v>
      </c>
      <c r="P327" s="458">
        <v>66619.55</v>
      </c>
      <c r="Q327" s="458">
        <v>1993705.06</v>
      </c>
      <c r="R327" s="458">
        <v>0</v>
      </c>
      <c r="S327" s="458">
        <v>305691.75</v>
      </c>
      <c r="T327" s="458">
        <v>1424274.74</v>
      </c>
      <c r="U327" s="458">
        <v>1379257.95</v>
      </c>
      <c r="V327" s="458">
        <v>329000</v>
      </c>
      <c r="W327" s="458">
        <v>151088.31</v>
      </c>
      <c r="X327" s="458">
        <v>707554.4</v>
      </c>
      <c r="Y327" s="458">
        <v>198943.88</v>
      </c>
      <c r="Z327" s="458">
        <v>6123413.6600000001</v>
      </c>
      <c r="AA327" s="458">
        <v>1662644.72</v>
      </c>
      <c r="AB327" s="458">
        <v>731871.29</v>
      </c>
      <c r="AC327" s="458">
        <v>908426.22</v>
      </c>
      <c r="AD327" s="458">
        <v>56810</v>
      </c>
      <c r="AE327" s="458">
        <v>478964.11</v>
      </c>
      <c r="AF327" s="458">
        <v>1041.6600000000001</v>
      </c>
      <c r="AG327" s="458">
        <v>166275</v>
      </c>
      <c r="AH327" s="458">
        <v>35347.050000000003</v>
      </c>
      <c r="AI327" s="458">
        <v>2939704.5</v>
      </c>
      <c r="AJ327" s="458">
        <v>69776.22</v>
      </c>
      <c r="AK327" s="458">
        <v>102202.92</v>
      </c>
      <c r="AL327" s="458">
        <v>0</v>
      </c>
      <c r="AM327" s="458">
        <v>0</v>
      </c>
      <c r="AN327" s="458">
        <v>85395</v>
      </c>
      <c r="AO327" s="458">
        <v>352453.66</v>
      </c>
      <c r="AP327" s="458">
        <v>284456.73</v>
      </c>
      <c r="AQ327" s="458">
        <v>180</v>
      </c>
      <c r="AR327" s="458">
        <v>0</v>
      </c>
      <c r="AS327" s="458">
        <v>243250.86</v>
      </c>
      <c r="AT327" s="458">
        <v>240</v>
      </c>
      <c r="AU327" s="458">
        <v>3695056.87</v>
      </c>
      <c r="AV327" s="458">
        <v>136534.85</v>
      </c>
      <c r="AW327" s="458">
        <v>2354</v>
      </c>
      <c r="AX327" s="458">
        <v>2824.8</v>
      </c>
      <c r="AY327" s="458">
        <v>224255.74</v>
      </c>
      <c r="AZ327" s="458">
        <v>324.20999999999998</v>
      </c>
      <c r="BA327" s="458">
        <v>0</v>
      </c>
      <c r="BB327" s="458">
        <v>5415389.8399999999</v>
      </c>
      <c r="BC327" s="458">
        <v>332359.96000000002</v>
      </c>
      <c r="BD327" s="458">
        <v>407005.46</v>
      </c>
      <c r="BE327" s="458">
        <v>2125</v>
      </c>
      <c r="BF327" s="458">
        <v>412430.79</v>
      </c>
      <c r="BG327" s="458">
        <v>392704.42</v>
      </c>
      <c r="BH327" s="458">
        <v>533880.81999999995</v>
      </c>
      <c r="BI327" s="458">
        <v>493494.86</v>
      </c>
      <c r="BJ327" s="458">
        <v>150018.03</v>
      </c>
      <c r="BK327" s="458">
        <v>41030.03</v>
      </c>
      <c r="BL327" s="458">
        <v>83615.490000000005</v>
      </c>
      <c r="BM327" s="458">
        <v>71687.34</v>
      </c>
      <c r="BN327" s="458">
        <v>1388939.47</v>
      </c>
      <c r="BO327" s="458">
        <v>0</v>
      </c>
      <c r="BP327" s="458">
        <v>116367.85</v>
      </c>
      <c r="BQ327" s="458">
        <v>0</v>
      </c>
      <c r="BR327" s="458">
        <v>5885</v>
      </c>
      <c r="BS327" s="458">
        <v>404777.25</v>
      </c>
      <c r="BT327" s="458">
        <v>3907653.37</v>
      </c>
      <c r="BU327" s="458">
        <v>2772.38</v>
      </c>
      <c r="BV327" s="458">
        <v>11616</v>
      </c>
      <c r="BW327" s="458">
        <v>1820759.52</v>
      </c>
      <c r="BX327" s="458">
        <v>592574.65</v>
      </c>
      <c r="BY327" s="458">
        <v>2153830.38</v>
      </c>
      <c r="BZ327" s="458">
        <v>498138.89</v>
      </c>
      <c r="CA327" s="458">
        <v>0</v>
      </c>
      <c r="CB327" s="458">
        <v>0</v>
      </c>
      <c r="CC327" s="336">
        <f t="shared" ref="CC327:CC391" si="52">SUM(H327:CB327)</f>
        <v>58870511.909999989</v>
      </c>
    </row>
    <row r="328" spans="1:81" s="354" customFormat="1" ht="25.5" customHeight="1">
      <c r="A328" s="353" t="s">
        <v>838</v>
      </c>
      <c r="B328" s="330" t="s">
        <v>49</v>
      </c>
      <c r="C328" s="331" t="s">
        <v>1130</v>
      </c>
      <c r="D328" s="332">
        <v>51080</v>
      </c>
      <c r="E328" s="343" t="s">
        <v>1131</v>
      </c>
      <c r="F328" s="333" t="s">
        <v>1136</v>
      </c>
      <c r="G328" s="334" t="s">
        <v>1137</v>
      </c>
      <c r="H328" s="453">
        <v>554228.19999999995</v>
      </c>
      <c r="I328" s="458">
        <v>100308.09</v>
      </c>
      <c r="J328" s="458">
        <v>300780.44</v>
      </c>
      <c r="K328" s="458">
        <v>182994.09</v>
      </c>
      <c r="L328" s="458">
        <v>138277.56</v>
      </c>
      <c r="M328" s="458">
        <v>71652.259999999995</v>
      </c>
      <c r="N328" s="458">
        <v>1035585.56</v>
      </c>
      <c r="O328" s="458">
        <v>367141.33</v>
      </c>
      <c r="P328" s="458">
        <v>19873.349999999999</v>
      </c>
      <c r="Q328" s="458">
        <v>144376.79</v>
      </c>
      <c r="R328" s="458">
        <v>100030.97</v>
      </c>
      <c r="S328" s="458">
        <v>142475.07999999999</v>
      </c>
      <c r="T328" s="458">
        <v>371449.73</v>
      </c>
      <c r="U328" s="458">
        <v>212476.39</v>
      </c>
      <c r="V328" s="458">
        <v>20994.55</v>
      </c>
      <c r="W328" s="458">
        <v>11748.63</v>
      </c>
      <c r="X328" s="458">
        <v>64635.49</v>
      </c>
      <c r="Y328" s="458">
        <v>25643.62</v>
      </c>
      <c r="Z328" s="458">
        <v>1372371.85</v>
      </c>
      <c r="AA328" s="458">
        <v>470752.18</v>
      </c>
      <c r="AB328" s="458">
        <v>148229.60999999999</v>
      </c>
      <c r="AC328" s="458">
        <v>169078.64</v>
      </c>
      <c r="AD328" s="458">
        <v>92722.51</v>
      </c>
      <c r="AE328" s="458">
        <v>105054.13</v>
      </c>
      <c r="AF328" s="458">
        <v>47801.83</v>
      </c>
      <c r="AG328" s="458">
        <v>26098.99</v>
      </c>
      <c r="AH328" s="458">
        <v>58274.28</v>
      </c>
      <c r="AI328" s="458">
        <v>835507.08</v>
      </c>
      <c r="AJ328" s="458">
        <v>11709.3</v>
      </c>
      <c r="AK328" s="458">
        <v>10457.52</v>
      </c>
      <c r="AL328" s="458">
        <v>26011.78</v>
      </c>
      <c r="AM328" s="458">
        <v>12271.7</v>
      </c>
      <c r="AN328" s="458">
        <v>99787.47</v>
      </c>
      <c r="AO328" s="458">
        <v>13207.97</v>
      </c>
      <c r="AP328" s="458">
        <v>17668.400000000001</v>
      </c>
      <c r="AQ328" s="458">
        <v>62162.87</v>
      </c>
      <c r="AR328" s="458">
        <v>50392.4</v>
      </c>
      <c r="AS328" s="458">
        <v>34668.17</v>
      </c>
      <c r="AT328" s="458">
        <v>18227.72</v>
      </c>
      <c r="AU328" s="458">
        <v>458989.45</v>
      </c>
      <c r="AV328" s="458">
        <v>161049.04999999999</v>
      </c>
      <c r="AW328" s="458">
        <v>54648.29</v>
      </c>
      <c r="AX328" s="458">
        <v>62858.21</v>
      </c>
      <c r="AY328" s="458">
        <v>42189.53</v>
      </c>
      <c r="AZ328" s="458">
        <v>23150.66</v>
      </c>
      <c r="BA328" s="458">
        <v>24923.15</v>
      </c>
      <c r="BB328" s="458">
        <v>341086.55</v>
      </c>
      <c r="BC328" s="458">
        <v>37514.32</v>
      </c>
      <c r="BD328" s="458">
        <v>42534.04</v>
      </c>
      <c r="BE328" s="458">
        <v>78397.02</v>
      </c>
      <c r="BF328" s="458">
        <v>69695.19</v>
      </c>
      <c r="BG328" s="458">
        <v>72256.75</v>
      </c>
      <c r="BH328" s="458">
        <v>55137.429900000003</v>
      </c>
      <c r="BI328" s="458">
        <v>149000</v>
      </c>
      <c r="BJ328" s="458">
        <v>13500</v>
      </c>
      <c r="BK328" s="458">
        <v>17638.669999999998</v>
      </c>
      <c r="BL328" s="458">
        <v>1177</v>
      </c>
      <c r="BM328" s="458">
        <v>887138.24</v>
      </c>
      <c r="BN328" s="458">
        <v>358343.33</v>
      </c>
      <c r="BO328" s="458">
        <v>51172.78</v>
      </c>
      <c r="BP328" s="458">
        <v>25876.95</v>
      </c>
      <c r="BQ328" s="458">
        <v>92188.25</v>
      </c>
      <c r="BR328" s="458">
        <v>134047.67999999999</v>
      </c>
      <c r="BS328" s="458">
        <v>44916.12</v>
      </c>
      <c r="BT328" s="458">
        <v>610791.30000000005</v>
      </c>
      <c r="BU328" s="458">
        <v>53731.53</v>
      </c>
      <c r="BV328" s="458">
        <v>38302</v>
      </c>
      <c r="BW328" s="458">
        <v>39397.96</v>
      </c>
      <c r="BX328" s="458">
        <v>100122.02</v>
      </c>
      <c r="BY328" s="458">
        <v>138573.64000000001</v>
      </c>
      <c r="BZ328" s="458">
        <v>79717.03</v>
      </c>
      <c r="CA328" s="458">
        <v>29030.79</v>
      </c>
      <c r="CB328" s="458">
        <v>43991.360000000001</v>
      </c>
      <c r="CC328" s="336">
        <f t="shared" si="52"/>
        <v>11980214.819899997</v>
      </c>
    </row>
    <row r="329" spans="1:81" s="354" customFormat="1" ht="25.5" customHeight="1">
      <c r="A329" s="353" t="s">
        <v>838</v>
      </c>
      <c r="B329" s="330" t="s">
        <v>49</v>
      </c>
      <c r="C329" s="331" t="s">
        <v>1130</v>
      </c>
      <c r="D329" s="332">
        <v>51080</v>
      </c>
      <c r="E329" s="343" t="s">
        <v>1131</v>
      </c>
      <c r="F329" s="333" t="s">
        <v>1138</v>
      </c>
      <c r="G329" s="334" t="s">
        <v>1139</v>
      </c>
      <c r="H329" s="453">
        <v>263955.67</v>
      </c>
      <c r="I329" s="458">
        <v>36143.53</v>
      </c>
      <c r="J329" s="458">
        <v>56886.89</v>
      </c>
      <c r="K329" s="458">
        <v>533.92999999999995</v>
      </c>
      <c r="L329" s="458">
        <v>7770.34</v>
      </c>
      <c r="M329" s="458">
        <v>22698.98</v>
      </c>
      <c r="N329" s="458">
        <v>1957862.12</v>
      </c>
      <c r="O329" s="458">
        <v>97400</v>
      </c>
      <c r="P329" s="458">
        <v>107173.85</v>
      </c>
      <c r="Q329" s="458">
        <v>124274.83</v>
      </c>
      <c r="R329" s="458">
        <v>49434</v>
      </c>
      <c r="S329" s="458">
        <v>59064</v>
      </c>
      <c r="T329" s="458">
        <v>360309.09</v>
      </c>
      <c r="U329" s="458">
        <v>216236.69</v>
      </c>
      <c r="V329" s="458">
        <v>58732.3</v>
      </c>
      <c r="W329" s="458">
        <v>49258.83</v>
      </c>
      <c r="X329" s="458">
        <v>12622.49</v>
      </c>
      <c r="Y329" s="458">
        <v>70739.839999999997</v>
      </c>
      <c r="Z329" s="458">
        <v>17120</v>
      </c>
      <c r="AA329" s="458">
        <v>0</v>
      </c>
      <c r="AB329" s="458">
        <v>2379.6799999999998</v>
      </c>
      <c r="AC329" s="458">
        <v>137990.07999999999</v>
      </c>
      <c r="AD329" s="458">
        <v>63070.99</v>
      </c>
      <c r="AE329" s="458">
        <v>32062.9</v>
      </c>
      <c r="AF329" s="458">
        <v>62229.93</v>
      </c>
      <c r="AG329" s="458">
        <v>19661.95</v>
      </c>
      <c r="AH329" s="458">
        <v>0</v>
      </c>
      <c r="AI329" s="458">
        <v>526925.9</v>
      </c>
      <c r="AJ329" s="458">
        <v>67823.839999999997</v>
      </c>
      <c r="AK329" s="458">
        <v>31576.02</v>
      </c>
      <c r="AL329" s="458">
        <v>76195</v>
      </c>
      <c r="AM329" s="458">
        <v>37450</v>
      </c>
      <c r="AN329" s="458">
        <v>16369.93</v>
      </c>
      <c r="AO329" s="458">
        <v>108284.01</v>
      </c>
      <c r="AP329" s="458">
        <v>56142.9</v>
      </c>
      <c r="AQ329" s="458">
        <v>45935.1</v>
      </c>
      <c r="AR329" s="458">
        <v>67212.639999999999</v>
      </c>
      <c r="AS329" s="458">
        <v>29470.29</v>
      </c>
      <c r="AT329" s="458">
        <v>38913</v>
      </c>
      <c r="AU329" s="458">
        <v>80040</v>
      </c>
      <c r="AV329" s="458">
        <v>17316</v>
      </c>
      <c r="AW329" s="458">
        <v>21186</v>
      </c>
      <c r="AX329" s="458">
        <v>116123.32</v>
      </c>
      <c r="AY329" s="458">
        <v>13961.36</v>
      </c>
      <c r="AZ329" s="458">
        <v>54968.04</v>
      </c>
      <c r="BA329" s="458">
        <v>35392.230000000003</v>
      </c>
      <c r="BB329" s="458">
        <v>648045.5</v>
      </c>
      <c r="BC329" s="458">
        <v>0</v>
      </c>
      <c r="BD329" s="458">
        <v>230050</v>
      </c>
      <c r="BE329" s="458">
        <v>0</v>
      </c>
      <c r="BF329" s="458">
        <v>37369.839999999997</v>
      </c>
      <c r="BG329" s="458">
        <v>12742.37</v>
      </c>
      <c r="BH329" s="458">
        <v>92425.85</v>
      </c>
      <c r="BI329" s="458">
        <v>28025</v>
      </c>
      <c r="BJ329" s="458">
        <v>28967</v>
      </c>
      <c r="BK329" s="458">
        <v>8710.8700000000008</v>
      </c>
      <c r="BL329" s="458">
        <v>0</v>
      </c>
      <c r="BM329" s="458">
        <v>339490.43</v>
      </c>
      <c r="BN329" s="458">
        <v>178967.71</v>
      </c>
      <c r="BO329" s="458">
        <v>37503.46</v>
      </c>
      <c r="BP329" s="458">
        <v>143797.21</v>
      </c>
      <c r="BQ329" s="458">
        <v>34133</v>
      </c>
      <c r="BR329" s="458">
        <v>87477.85</v>
      </c>
      <c r="BS329" s="458">
        <v>38097.699999999997</v>
      </c>
      <c r="BT329" s="458">
        <v>90760.5</v>
      </c>
      <c r="BU329" s="458">
        <v>43825.760000000002</v>
      </c>
      <c r="BV329" s="458">
        <v>88596</v>
      </c>
      <c r="BW329" s="458">
        <v>32429</v>
      </c>
      <c r="BX329" s="458">
        <v>155984.6</v>
      </c>
      <c r="BY329" s="458">
        <v>59968.91</v>
      </c>
      <c r="BZ329" s="458">
        <v>112990.93</v>
      </c>
      <c r="CA329" s="458">
        <v>22296.66</v>
      </c>
      <c r="CB329" s="458">
        <v>27905.599999999999</v>
      </c>
      <c r="CC329" s="336">
        <f t="shared" si="52"/>
        <v>7907460.2399999984</v>
      </c>
    </row>
    <row r="330" spans="1:81" s="354" customFormat="1" ht="25.5" customHeight="1">
      <c r="A330" s="353" t="s">
        <v>838</v>
      </c>
      <c r="B330" s="330" t="s">
        <v>49</v>
      </c>
      <c r="C330" s="331" t="s">
        <v>1130</v>
      </c>
      <c r="D330" s="332">
        <v>51080</v>
      </c>
      <c r="E330" s="343" t="s">
        <v>1131</v>
      </c>
      <c r="F330" s="333" t="s">
        <v>1140</v>
      </c>
      <c r="G330" s="334" t="s">
        <v>1141</v>
      </c>
      <c r="H330" s="453">
        <v>352517</v>
      </c>
      <c r="I330" s="458">
        <v>67622</v>
      </c>
      <c r="J330" s="458">
        <v>172511</v>
      </c>
      <c r="K330" s="458">
        <v>44726</v>
      </c>
      <c r="L330" s="458">
        <v>67080</v>
      </c>
      <c r="M330" s="458">
        <v>5053</v>
      </c>
      <c r="N330" s="458">
        <v>217364</v>
      </c>
      <c r="O330" s="458">
        <v>83792</v>
      </c>
      <c r="P330" s="458">
        <v>17782</v>
      </c>
      <c r="Q330" s="458">
        <v>93029.3</v>
      </c>
      <c r="R330" s="458">
        <v>17849.2</v>
      </c>
      <c r="S330" s="458">
        <v>13800</v>
      </c>
      <c r="T330" s="458">
        <v>77004</v>
      </c>
      <c r="U330" s="458">
        <v>163368</v>
      </c>
      <c r="V330" s="458">
        <v>14215</v>
      </c>
      <c r="W330" s="458">
        <v>26204</v>
      </c>
      <c r="X330" s="458">
        <v>16000</v>
      </c>
      <c r="Y330" s="458">
        <v>16510</v>
      </c>
      <c r="Z330" s="458">
        <v>314839</v>
      </c>
      <c r="AA330" s="458">
        <v>38540.400000000001</v>
      </c>
      <c r="AB330" s="458">
        <v>12041</v>
      </c>
      <c r="AC330" s="458">
        <v>67045</v>
      </c>
      <c r="AD330" s="458">
        <v>45292</v>
      </c>
      <c r="AE330" s="458">
        <v>27807</v>
      </c>
      <c r="AF330" s="458">
        <v>130696</v>
      </c>
      <c r="AG330" s="458">
        <v>15474.31</v>
      </c>
      <c r="AH330" s="458">
        <v>16728.8</v>
      </c>
      <c r="AI330" s="458">
        <v>927997</v>
      </c>
      <c r="AJ330" s="458">
        <v>18544</v>
      </c>
      <c r="AK330" s="458">
        <v>3951</v>
      </c>
      <c r="AL330" s="458">
        <v>3778</v>
      </c>
      <c r="AM330" s="458">
        <v>5432</v>
      </c>
      <c r="AN330" s="458">
        <v>16760</v>
      </c>
      <c r="AO330" s="458">
        <v>20899</v>
      </c>
      <c r="AP330" s="458">
        <v>23577</v>
      </c>
      <c r="AQ330" s="458">
        <v>82780</v>
      </c>
      <c r="AR330" s="458">
        <v>8635</v>
      </c>
      <c r="AS330" s="458">
        <v>14688</v>
      </c>
      <c r="AT330" s="458">
        <v>19056</v>
      </c>
      <c r="AU330" s="458">
        <v>352143</v>
      </c>
      <c r="AV330" s="458">
        <v>14830</v>
      </c>
      <c r="AW330" s="458">
        <v>10565</v>
      </c>
      <c r="AX330" s="458">
        <v>123481</v>
      </c>
      <c r="AY330" s="458">
        <v>10927</v>
      </c>
      <c r="AZ330" s="458">
        <v>6345</v>
      </c>
      <c r="BA330" s="458">
        <v>13006</v>
      </c>
      <c r="BB330" s="458">
        <v>861748</v>
      </c>
      <c r="BC330" s="458">
        <v>0</v>
      </c>
      <c r="BD330" s="458">
        <v>117305</v>
      </c>
      <c r="BE330" s="458">
        <v>23948</v>
      </c>
      <c r="BF330" s="458">
        <v>21775</v>
      </c>
      <c r="BG330" s="458">
        <v>34386</v>
      </c>
      <c r="BH330" s="458">
        <v>47212</v>
      </c>
      <c r="BI330" s="458">
        <v>12855</v>
      </c>
      <c r="BJ330" s="458">
        <v>120702</v>
      </c>
      <c r="BK330" s="458">
        <v>0</v>
      </c>
      <c r="BL330" s="458">
        <v>3841</v>
      </c>
      <c r="BM330" s="458">
        <v>1774866</v>
      </c>
      <c r="BN330" s="458">
        <v>119849</v>
      </c>
      <c r="BO330" s="458">
        <v>8031.71</v>
      </c>
      <c r="BP330" s="458">
        <v>11994</v>
      </c>
      <c r="BQ330" s="458">
        <v>21864</v>
      </c>
      <c r="BR330" s="458">
        <v>23001</v>
      </c>
      <c r="BS330" s="458">
        <v>9476</v>
      </c>
      <c r="BT330" s="458">
        <v>500412</v>
      </c>
      <c r="BU330" s="458">
        <v>5912</v>
      </c>
      <c r="BV330" s="458">
        <v>14971</v>
      </c>
      <c r="BW330" s="458">
        <v>21301.4</v>
      </c>
      <c r="BX330" s="458">
        <v>16111</v>
      </c>
      <c r="BY330" s="458">
        <v>43065.8</v>
      </c>
      <c r="BZ330" s="458">
        <v>7870</v>
      </c>
      <c r="CA330" s="458">
        <v>20960</v>
      </c>
      <c r="CB330" s="458">
        <v>8930</v>
      </c>
      <c r="CC330" s="336">
        <f t="shared" si="52"/>
        <v>7664670.9199999999</v>
      </c>
    </row>
    <row r="331" spans="1:81" s="348" customFormat="1" ht="25.5" customHeight="1">
      <c r="A331" s="346"/>
      <c r="B331" s="532" t="s">
        <v>1142</v>
      </c>
      <c r="C331" s="533"/>
      <c r="D331" s="533"/>
      <c r="E331" s="533"/>
      <c r="F331" s="533"/>
      <c r="G331" s="534"/>
      <c r="H331" s="347">
        <f>SUM(H326:H330)</f>
        <v>32877018.539999999</v>
      </c>
      <c r="I331" s="347">
        <f t="shared" ref="I331:BT331" si="53">SUM(I326:I330)</f>
        <v>11767396.65</v>
      </c>
      <c r="J331" s="347">
        <f t="shared" si="53"/>
        <v>12583585.640000001</v>
      </c>
      <c r="K331" s="347">
        <f t="shared" si="53"/>
        <v>4732995.79</v>
      </c>
      <c r="L331" s="347">
        <f t="shared" si="53"/>
        <v>3290393.96</v>
      </c>
      <c r="M331" s="347">
        <f t="shared" si="53"/>
        <v>1245876.5899999999</v>
      </c>
      <c r="N331" s="347">
        <f t="shared" si="53"/>
        <v>61887201.5</v>
      </c>
      <c r="O331" s="347">
        <f t="shared" si="53"/>
        <v>7572459.0999999996</v>
      </c>
      <c r="P331" s="347">
        <f t="shared" si="53"/>
        <v>1972509.8100000003</v>
      </c>
      <c r="Q331" s="347">
        <f t="shared" si="53"/>
        <v>19449313.239999998</v>
      </c>
      <c r="R331" s="347">
        <f t="shared" si="53"/>
        <v>2130845.17</v>
      </c>
      <c r="S331" s="347">
        <f t="shared" si="53"/>
        <v>5382593.25</v>
      </c>
      <c r="T331" s="347">
        <f t="shared" si="53"/>
        <v>12117758.270000001</v>
      </c>
      <c r="U331" s="347">
        <f t="shared" si="53"/>
        <v>10958946.41</v>
      </c>
      <c r="V331" s="347">
        <f t="shared" si="53"/>
        <v>1405319.54</v>
      </c>
      <c r="W331" s="347">
        <f t="shared" si="53"/>
        <v>4102042.74</v>
      </c>
      <c r="X331" s="347">
        <f t="shared" si="53"/>
        <v>3383958.6500000004</v>
      </c>
      <c r="Y331" s="347">
        <f t="shared" si="53"/>
        <v>2388603.7000000002</v>
      </c>
      <c r="Z331" s="347">
        <f t="shared" si="53"/>
        <v>45785308.080000006</v>
      </c>
      <c r="AA331" s="347">
        <f t="shared" si="53"/>
        <v>9976836.2400000002</v>
      </c>
      <c r="AB331" s="347">
        <f t="shared" si="53"/>
        <v>4503171.34</v>
      </c>
      <c r="AC331" s="347">
        <f t="shared" si="53"/>
        <v>8400118.3999999985</v>
      </c>
      <c r="AD331" s="347">
        <f t="shared" si="53"/>
        <v>2176111.16</v>
      </c>
      <c r="AE331" s="347">
        <f t="shared" si="53"/>
        <v>3279162.9799999995</v>
      </c>
      <c r="AF331" s="347">
        <f t="shared" si="53"/>
        <v>3701541.0200000005</v>
      </c>
      <c r="AG331" s="347">
        <f t="shared" si="53"/>
        <v>1459571.88</v>
      </c>
      <c r="AH331" s="347">
        <f t="shared" si="53"/>
        <v>1431666.1700000002</v>
      </c>
      <c r="AI331" s="347">
        <f t="shared" si="53"/>
        <v>37634892.629999995</v>
      </c>
      <c r="AJ331" s="347">
        <f t="shared" si="53"/>
        <v>2596393.56</v>
      </c>
      <c r="AK331" s="347">
        <f t="shared" si="53"/>
        <v>1141241.55</v>
      </c>
      <c r="AL331" s="347">
        <f t="shared" si="53"/>
        <v>1626991.6500000001</v>
      </c>
      <c r="AM331" s="347">
        <f t="shared" si="53"/>
        <v>1224802.1099999999</v>
      </c>
      <c r="AN331" s="347">
        <f t="shared" si="53"/>
        <v>2394544.1300000004</v>
      </c>
      <c r="AO331" s="347">
        <f t="shared" si="53"/>
        <v>1916100.47</v>
      </c>
      <c r="AP331" s="347">
        <f t="shared" si="53"/>
        <v>1625441.1199999999</v>
      </c>
      <c r="AQ331" s="347">
        <f t="shared" si="53"/>
        <v>2809476.31</v>
      </c>
      <c r="AR331" s="347">
        <f t="shared" si="53"/>
        <v>2076212.0899999999</v>
      </c>
      <c r="AS331" s="347">
        <f t="shared" si="53"/>
        <v>2225616.25</v>
      </c>
      <c r="AT331" s="347">
        <f t="shared" si="53"/>
        <v>1736035.0999999999</v>
      </c>
      <c r="AU331" s="347">
        <f t="shared" si="53"/>
        <v>17032906.530000001</v>
      </c>
      <c r="AV331" s="347">
        <f t="shared" si="53"/>
        <v>1811150.9500000002</v>
      </c>
      <c r="AW331" s="347">
        <f t="shared" si="53"/>
        <v>1656654.32</v>
      </c>
      <c r="AX331" s="347">
        <f t="shared" si="53"/>
        <v>2060044.29</v>
      </c>
      <c r="AY331" s="347">
        <f t="shared" si="53"/>
        <v>1541566.61</v>
      </c>
      <c r="AZ331" s="347">
        <f t="shared" si="53"/>
        <v>638834.73</v>
      </c>
      <c r="BA331" s="347">
        <f t="shared" si="53"/>
        <v>1089019.4000000001</v>
      </c>
      <c r="BB331" s="347">
        <f t="shared" si="53"/>
        <v>35373225.5</v>
      </c>
      <c r="BC331" s="347">
        <f t="shared" si="53"/>
        <v>2172705.2399999998</v>
      </c>
      <c r="BD331" s="347">
        <f t="shared" si="53"/>
        <v>2238653.5499999998</v>
      </c>
      <c r="BE331" s="347">
        <f t="shared" si="53"/>
        <v>3175289.23</v>
      </c>
      <c r="BF331" s="347">
        <f t="shared" si="53"/>
        <v>3799075.84</v>
      </c>
      <c r="BG331" s="347">
        <f t="shared" si="53"/>
        <v>2674749.1</v>
      </c>
      <c r="BH331" s="347">
        <f t="shared" si="53"/>
        <v>7913132.6798999999</v>
      </c>
      <c r="BI331" s="347">
        <f t="shared" si="53"/>
        <v>5212868.8100000005</v>
      </c>
      <c r="BJ331" s="347">
        <f t="shared" si="53"/>
        <v>2191210.1100000003</v>
      </c>
      <c r="BK331" s="347">
        <f t="shared" si="53"/>
        <v>1021747.0000000001</v>
      </c>
      <c r="BL331" s="347">
        <f t="shared" si="53"/>
        <v>743051.25</v>
      </c>
      <c r="BM331" s="347">
        <f t="shared" si="53"/>
        <v>31592761.329999998</v>
      </c>
      <c r="BN331" s="347">
        <f t="shared" si="53"/>
        <v>12542806.960000001</v>
      </c>
      <c r="BO331" s="347">
        <f t="shared" si="53"/>
        <v>2098178.9</v>
      </c>
      <c r="BP331" s="347">
        <f t="shared" si="53"/>
        <v>1603951.71</v>
      </c>
      <c r="BQ331" s="347">
        <f t="shared" si="53"/>
        <v>2168778.33</v>
      </c>
      <c r="BR331" s="347">
        <f t="shared" si="53"/>
        <v>3658586.9000000004</v>
      </c>
      <c r="BS331" s="347">
        <f t="shared" si="53"/>
        <v>1865745.9300000002</v>
      </c>
      <c r="BT331" s="347">
        <f t="shared" si="53"/>
        <v>20385469.490000002</v>
      </c>
      <c r="BU331" s="347">
        <f t="shared" ref="BU331:CB331" si="54">SUM(BU326:BU330)</f>
        <v>1642686.23</v>
      </c>
      <c r="BV331" s="347">
        <f t="shared" si="54"/>
        <v>1830099.99</v>
      </c>
      <c r="BW331" s="347">
        <f t="shared" si="54"/>
        <v>4799229.1900000004</v>
      </c>
      <c r="BX331" s="347">
        <f t="shared" si="54"/>
        <v>4171963.21</v>
      </c>
      <c r="BY331" s="347">
        <f t="shared" si="54"/>
        <v>9178957.5800000019</v>
      </c>
      <c r="BZ331" s="347">
        <f t="shared" si="54"/>
        <v>2923340.52</v>
      </c>
      <c r="CA331" s="347">
        <f t="shared" si="54"/>
        <v>904691.32000000007</v>
      </c>
      <c r="CB331" s="347">
        <f t="shared" si="54"/>
        <v>927461.39999999991</v>
      </c>
      <c r="CC331" s="347">
        <f>SUM(CC326:CC330)</f>
        <v>533610646.91989982</v>
      </c>
    </row>
    <row r="332" spans="1:81" s="354" customFormat="1" ht="25.5" customHeight="1">
      <c r="A332" s="353" t="s">
        <v>838</v>
      </c>
      <c r="B332" s="330" t="s">
        <v>51</v>
      </c>
      <c r="C332" s="331" t="s">
        <v>1143</v>
      </c>
      <c r="D332" s="332"/>
      <c r="E332" s="343"/>
      <c r="F332" s="333" t="s">
        <v>1144</v>
      </c>
      <c r="G332" s="334" t="s">
        <v>1145</v>
      </c>
      <c r="H332" s="453">
        <v>5995123.3799999999</v>
      </c>
      <c r="I332" s="458">
        <v>1128158.08</v>
      </c>
      <c r="J332" s="458">
        <v>2859373.8</v>
      </c>
      <c r="K332" s="458">
        <v>1270319.78</v>
      </c>
      <c r="L332" s="458">
        <v>894742.32</v>
      </c>
      <c r="M332" s="458">
        <v>250837.65</v>
      </c>
      <c r="N332" s="458">
        <v>5478791.3399999999</v>
      </c>
      <c r="O332" s="458">
        <v>1637596.97</v>
      </c>
      <c r="P332" s="458">
        <v>315855.35999999999</v>
      </c>
      <c r="Q332" s="458">
        <v>4094157.11</v>
      </c>
      <c r="R332" s="458">
        <v>446642.44</v>
      </c>
      <c r="S332" s="458">
        <v>1173511.6000000001</v>
      </c>
      <c r="T332" s="458">
        <v>2652919.4700000002</v>
      </c>
      <c r="U332" s="458">
        <v>1085807.77</v>
      </c>
      <c r="V332" s="458">
        <v>170325.34</v>
      </c>
      <c r="W332" s="458">
        <v>654494.71999999997</v>
      </c>
      <c r="X332" s="458">
        <v>550398.55000000005</v>
      </c>
      <c r="Y332" s="458">
        <v>316205.53999999998</v>
      </c>
      <c r="Z332" s="458">
        <v>8266067.54</v>
      </c>
      <c r="AA332" s="458">
        <v>1459387.55</v>
      </c>
      <c r="AB332" s="458">
        <v>1006893.95</v>
      </c>
      <c r="AC332" s="458">
        <v>2055792.51</v>
      </c>
      <c r="AD332" s="458">
        <v>565986</v>
      </c>
      <c r="AE332" s="458">
        <v>492643.29</v>
      </c>
      <c r="AF332" s="458">
        <v>960188.2</v>
      </c>
      <c r="AG332" s="458">
        <v>147317.68</v>
      </c>
      <c r="AH332" s="458">
        <v>401587.97</v>
      </c>
      <c r="AI332" s="458">
        <v>6906420.0300000003</v>
      </c>
      <c r="AJ332" s="458">
        <v>526725.64</v>
      </c>
      <c r="AK332" s="458">
        <v>234861.19</v>
      </c>
      <c r="AL332" s="458">
        <v>223281.4</v>
      </c>
      <c r="AM332" s="458">
        <v>226860</v>
      </c>
      <c r="AN332" s="458">
        <v>498073</v>
      </c>
      <c r="AO332" s="458">
        <v>516447.4</v>
      </c>
      <c r="AP332" s="458">
        <v>550726.34</v>
      </c>
      <c r="AQ332" s="458">
        <v>990522.65</v>
      </c>
      <c r="AR332" s="458">
        <v>295700.3</v>
      </c>
      <c r="AS332" s="458">
        <v>369451.8</v>
      </c>
      <c r="AT332" s="458">
        <v>404129</v>
      </c>
      <c r="AU332" s="458">
        <v>2469473.0699999998</v>
      </c>
      <c r="AV332" s="458">
        <v>308630.28000000003</v>
      </c>
      <c r="AW332" s="458">
        <v>296230.65000000002</v>
      </c>
      <c r="AX332" s="458">
        <v>363614</v>
      </c>
      <c r="AY332" s="458">
        <v>144615.70000000001</v>
      </c>
      <c r="AZ332" s="458">
        <v>82001</v>
      </c>
      <c r="BA332" s="458">
        <v>324782.51</v>
      </c>
      <c r="BB332" s="458">
        <v>3081099.67</v>
      </c>
      <c r="BC332" s="458">
        <v>438802.19</v>
      </c>
      <c r="BD332" s="458">
        <v>506662.43</v>
      </c>
      <c r="BE332" s="458">
        <v>844779.63</v>
      </c>
      <c r="BF332" s="458">
        <v>890817.65</v>
      </c>
      <c r="BG332" s="458">
        <v>658987.48</v>
      </c>
      <c r="BH332" s="458">
        <v>1262914.57</v>
      </c>
      <c r="BI332" s="458">
        <v>1100341.1000000001</v>
      </c>
      <c r="BJ332" s="458">
        <v>277833.55</v>
      </c>
      <c r="BK332" s="458">
        <v>209787.2</v>
      </c>
      <c r="BL332" s="458">
        <v>143050.75</v>
      </c>
      <c r="BM332" s="458">
        <v>4147101.35</v>
      </c>
      <c r="BN332" s="458">
        <v>758002.55</v>
      </c>
      <c r="BO332" s="458">
        <v>302706.64</v>
      </c>
      <c r="BP332" s="458">
        <v>190091.38</v>
      </c>
      <c r="BQ332" s="458">
        <v>237895.48</v>
      </c>
      <c r="BR332" s="458">
        <v>1005236.09</v>
      </c>
      <c r="BS332" s="458">
        <v>204217.45</v>
      </c>
      <c r="BT332" s="458">
        <v>3286001.65</v>
      </c>
      <c r="BU332" s="458">
        <v>339569</v>
      </c>
      <c r="BV332" s="458">
        <v>584478.5</v>
      </c>
      <c r="BW332" s="458">
        <v>560413.85</v>
      </c>
      <c r="BX332" s="458">
        <v>635097.18999999994</v>
      </c>
      <c r="BY332" s="458">
        <v>1135795.3</v>
      </c>
      <c r="BZ332" s="458">
        <v>433767.7</v>
      </c>
      <c r="CA332" s="458">
        <v>471991.67</v>
      </c>
      <c r="CB332" s="458">
        <v>341085.6</v>
      </c>
      <c r="CC332" s="336">
        <f t="shared" si="52"/>
        <v>86112199.48999998</v>
      </c>
    </row>
    <row r="333" spans="1:81" s="354" customFormat="1" ht="25.5" customHeight="1">
      <c r="A333" s="353" t="s">
        <v>838</v>
      </c>
      <c r="B333" s="330" t="s">
        <v>51</v>
      </c>
      <c r="C333" s="331" t="s">
        <v>1143</v>
      </c>
      <c r="D333" s="332"/>
      <c r="E333" s="343"/>
      <c r="F333" s="333" t="s">
        <v>1146</v>
      </c>
      <c r="G333" s="334" t="s">
        <v>1147</v>
      </c>
      <c r="H333" s="453">
        <v>29392.9</v>
      </c>
      <c r="I333" s="458">
        <v>80088.5</v>
      </c>
      <c r="J333" s="458">
        <v>75139.899999999994</v>
      </c>
      <c r="K333" s="458">
        <v>0</v>
      </c>
      <c r="L333" s="458">
        <v>57710</v>
      </c>
      <c r="M333" s="458">
        <v>9200</v>
      </c>
      <c r="N333" s="458">
        <v>7620</v>
      </c>
      <c r="O333" s="458">
        <v>80890</v>
      </c>
      <c r="P333" s="458">
        <v>31369.4</v>
      </c>
      <c r="Q333" s="458">
        <v>93780</v>
      </c>
      <c r="R333" s="458">
        <v>3450</v>
      </c>
      <c r="S333" s="458">
        <v>23326.799999999999</v>
      </c>
      <c r="T333" s="458">
        <v>388170.65</v>
      </c>
      <c r="U333" s="458">
        <v>85986</v>
      </c>
      <c r="V333" s="458">
        <v>37282.33</v>
      </c>
      <c r="W333" s="458">
        <v>53800</v>
      </c>
      <c r="X333" s="458">
        <v>600</v>
      </c>
      <c r="Y333" s="458">
        <v>3550</v>
      </c>
      <c r="Z333" s="458">
        <v>0</v>
      </c>
      <c r="AA333" s="458">
        <v>7928</v>
      </c>
      <c r="AB333" s="458">
        <v>54134.55</v>
      </c>
      <c r="AC333" s="458">
        <v>58401.4</v>
      </c>
      <c r="AD333" s="458">
        <v>104390</v>
      </c>
      <c r="AE333" s="458">
        <v>3500</v>
      </c>
      <c r="AF333" s="458">
        <v>350</v>
      </c>
      <c r="AG333" s="458">
        <v>830</v>
      </c>
      <c r="AH333" s="458">
        <v>0</v>
      </c>
      <c r="AI333" s="458">
        <v>434222.2</v>
      </c>
      <c r="AJ333" s="458">
        <v>0</v>
      </c>
      <c r="AK333" s="458">
        <v>10820</v>
      </c>
      <c r="AL333" s="458">
        <v>5400</v>
      </c>
      <c r="AM333" s="458">
        <v>18220</v>
      </c>
      <c r="AN333" s="458">
        <v>0</v>
      </c>
      <c r="AO333" s="458">
        <v>10750</v>
      </c>
      <c r="AP333" s="458">
        <v>13430</v>
      </c>
      <c r="AQ333" s="458">
        <v>5350</v>
      </c>
      <c r="AR333" s="458">
        <v>1444.5</v>
      </c>
      <c r="AS333" s="458">
        <v>321</v>
      </c>
      <c r="AT333" s="458">
        <v>480</v>
      </c>
      <c r="AU333" s="458">
        <v>140205</v>
      </c>
      <c r="AV333" s="458">
        <v>0</v>
      </c>
      <c r="AW333" s="458">
        <v>12980</v>
      </c>
      <c r="AX333" s="458">
        <v>0</v>
      </c>
      <c r="AY333" s="458">
        <v>15550</v>
      </c>
      <c r="AZ333" s="458">
        <v>3980</v>
      </c>
      <c r="BA333" s="458">
        <v>32757</v>
      </c>
      <c r="BB333" s="458">
        <v>8280</v>
      </c>
      <c r="BC333" s="458">
        <v>83800</v>
      </c>
      <c r="BD333" s="458">
        <v>21368</v>
      </c>
      <c r="BE333" s="458">
        <v>1020</v>
      </c>
      <c r="BF333" s="458">
        <v>0</v>
      </c>
      <c r="BG333" s="458">
        <v>64509.01</v>
      </c>
      <c r="BH333" s="458">
        <v>31051.439999999999</v>
      </c>
      <c r="BI333" s="458">
        <v>0</v>
      </c>
      <c r="BJ333" s="458">
        <v>4012.5</v>
      </c>
      <c r="BK333" s="458">
        <v>2354</v>
      </c>
      <c r="BL333" s="458">
        <v>12792.6</v>
      </c>
      <c r="BM333" s="458">
        <v>0</v>
      </c>
      <c r="BN333" s="458">
        <v>0</v>
      </c>
      <c r="BO333" s="458">
        <v>39358</v>
      </c>
      <c r="BP333" s="458">
        <v>0</v>
      </c>
      <c r="BQ333" s="458">
        <v>0</v>
      </c>
      <c r="BR333" s="458">
        <v>0</v>
      </c>
      <c r="BS333" s="458">
        <v>0</v>
      </c>
      <c r="BT333" s="458">
        <v>102054.53</v>
      </c>
      <c r="BU333" s="458">
        <v>0</v>
      </c>
      <c r="BV333" s="458">
        <v>0</v>
      </c>
      <c r="BW333" s="458">
        <v>14000</v>
      </c>
      <c r="BX333" s="458">
        <v>45259.16</v>
      </c>
      <c r="BY333" s="458">
        <v>25960</v>
      </c>
      <c r="BZ333" s="458">
        <v>8400</v>
      </c>
      <c r="CA333" s="458">
        <v>49250</v>
      </c>
      <c r="CB333" s="458">
        <v>0</v>
      </c>
      <c r="CC333" s="336">
        <f t="shared" si="52"/>
        <v>2510269.3699999996</v>
      </c>
    </row>
    <row r="334" spans="1:81" s="354" customFormat="1" ht="25.5" customHeight="1">
      <c r="A334" s="353" t="s">
        <v>838</v>
      </c>
      <c r="B334" s="330" t="s">
        <v>51</v>
      </c>
      <c r="C334" s="331" t="s">
        <v>1143</v>
      </c>
      <c r="D334" s="332"/>
      <c r="E334" s="343"/>
      <c r="F334" s="333" t="s">
        <v>1148</v>
      </c>
      <c r="G334" s="334" t="s">
        <v>1149</v>
      </c>
      <c r="H334" s="453">
        <v>2102735.4</v>
      </c>
      <c r="I334" s="458">
        <v>129300.44</v>
      </c>
      <c r="J334" s="458">
        <v>998797.52</v>
      </c>
      <c r="K334" s="458">
        <v>257772.09</v>
      </c>
      <c r="L334" s="458">
        <v>33111</v>
      </c>
      <c r="M334" s="458">
        <v>32080</v>
      </c>
      <c r="N334" s="458">
        <v>2863710.2</v>
      </c>
      <c r="O334" s="458">
        <v>4239363.5</v>
      </c>
      <c r="P334" s="458">
        <v>60007.98</v>
      </c>
      <c r="Q334" s="458">
        <v>614753.88</v>
      </c>
      <c r="R334" s="458">
        <v>7610</v>
      </c>
      <c r="S334" s="458">
        <v>161965.53</v>
      </c>
      <c r="T334" s="458">
        <v>253498.1</v>
      </c>
      <c r="U334" s="458">
        <v>282343.84000000003</v>
      </c>
      <c r="V334" s="458">
        <v>133760.5</v>
      </c>
      <c r="W334" s="458">
        <v>119785.89</v>
      </c>
      <c r="X334" s="458">
        <v>82524.3</v>
      </c>
      <c r="Y334" s="458">
        <v>7617.5</v>
      </c>
      <c r="Z334" s="458">
        <v>2482308.41</v>
      </c>
      <c r="AA334" s="458">
        <v>532184.88</v>
      </c>
      <c r="AB334" s="458">
        <v>403183.88</v>
      </c>
      <c r="AC334" s="458">
        <v>362902.31</v>
      </c>
      <c r="AD334" s="458">
        <v>96492</v>
      </c>
      <c r="AE334" s="458">
        <v>112174.72</v>
      </c>
      <c r="AF334" s="458">
        <v>169005.05</v>
      </c>
      <c r="AG334" s="458">
        <v>60647.16</v>
      </c>
      <c r="AH334" s="458">
        <v>64395.34</v>
      </c>
      <c r="AI334" s="458">
        <v>5081977.4000000004</v>
      </c>
      <c r="AJ334" s="458">
        <v>84784.99</v>
      </c>
      <c r="AK334" s="458">
        <v>106789</v>
      </c>
      <c r="AL334" s="458">
        <v>99045</v>
      </c>
      <c r="AM334" s="458">
        <v>64769</v>
      </c>
      <c r="AN334" s="458">
        <v>243254</v>
      </c>
      <c r="AO334" s="458">
        <v>189157</v>
      </c>
      <c r="AP334" s="458">
        <v>85836.5</v>
      </c>
      <c r="AQ334" s="458">
        <v>227668.08</v>
      </c>
      <c r="AR334" s="458">
        <v>103470</v>
      </c>
      <c r="AS334" s="458">
        <v>161959.23000000001</v>
      </c>
      <c r="AT334" s="458">
        <v>290434</v>
      </c>
      <c r="AU334" s="458">
        <v>1087288.58</v>
      </c>
      <c r="AV334" s="458">
        <v>84441.5</v>
      </c>
      <c r="AW334" s="458">
        <v>74576.72</v>
      </c>
      <c r="AX334" s="458">
        <v>77118</v>
      </c>
      <c r="AY334" s="458">
        <v>70583</v>
      </c>
      <c r="AZ334" s="458">
        <v>13843.5</v>
      </c>
      <c r="BA334" s="458">
        <v>107586.8</v>
      </c>
      <c r="BB334" s="458">
        <v>1155867</v>
      </c>
      <c r="BC334" s="458">
        <v>74235.710000000006</v>
      </c>
      <c r="BD334" s="458">
        <v>236571</v>
      </c>
      <c r="BE334" s="458">
        <v>292185.8</v>
      </c>
      <c r="BF334" s="458">
        <v>121749.65</v>
      </c>
      <c r="BG334" s="458">
        <v>96602.32</v>
      </c>
      <c r="BH334" s="458">
        <v>269169.7</v>
      </c>
      <c r="BI334" s="458">
        <v>46231.4</v>
      </c>
      <c r="BJ334" s="458">
        <v>82766.039999999994</v>
      </c>
      <c r="BK334" s="458">
        <v>58893.62</v>
      </c>
      <c r="BL334" s="458">
        <v>34737.199999999997</v>
      </c>
      <c r="BM334" s="458">
        <v>2499479.39</v>
      </c>
      <c r="BN334" s="458">
        <v>156918.29999999999</v>
      </c>
      <c r="BO334" s="458">
        <v>34978</v>
      </c>
      <c r="BP334" s="458">
        <v>777</v>
      </c>
      <c r="BQ334" s="458">
        <v>106466.2</v>
      </c>
      <c r="BR334" s="458">
        <v>85801.21</v>
      </c>
      <c r="BS334" s="458">
        <v>19536.72</v>
      </c>
      <c r="BT334" s="458">
        <v>385981.83</v>
      </c>
      <c r="BU334" s="458">
        <v>75186.8</v>
      </c>
      <c r="BV334" s="458">
        <v>12400</v>
      </c>
      <c r="BW334" s="458">
        <v>89973.99</v>
      </c>
      <c r="BX334" s="458">
        <v>105101.35</v>
      </c>
      <c r="BY334" s="458">
        <v>448817.94</v>
      </c>
      <c r="BZ334" s="458">
        <v>91155</v>
      </c>
      <c r="CA334" s="458">
        <v>53361.9</v>
      </c>
      <c r="CB334" s="458">
        <v>114839.4</v>
      </c>
      <c r="CC334" s="336">
        <f t="shared" si="52"/>
        <v>31668398.189999998</v>
      </c>
    </row>
    <row r="335" spans="1:81" s="354" customFormat="1" ht="25.5" customHeight="1">
      <c r="A335" s="353" t="s">
        <v>838</v>
      </c>
      <c r="B335" s="330" t="s">
        <v>51</v>
      </c>
      <c r="C335" s="331" t="s">
        <v>1143</v>
      </c>
      <c r="D335" s="332"/>
      <c r="E335" s="343"/>
      <c r="F335" s="333" t="s">
        <v>1150</v>
      </c>
      <c r="G335" s="334" t="s">
        <v>1151</v>
      </c>
      <c r="H335" s="453">
        <v>1119694.24</v>
      </c>
      <c r="I335" s="458">
        <v>29281.95</v>
      </c>
      <c r="J335" s="458">
        <v>118929.58</v>
      </c>
      <c r="K335" s="458">
        <v>0</v>
      </c>
      <c r="L335" s="458">
        <v>42761.7</v>
      </c>
      <c r="M335" s="458">
        <v>23192.560000000001</v>
      </c>
      <c r="N335" s="458">
        <v>1091</v>
      </c>
      <c r="O335" s="458">
        <v>2605</v>
      </c>
      <c r="P335" s="458">
        <v>57468</v>
      </c>
      <c r="Q335" s="458">
        <v>232213.3</v>
      </c>
      <c r="R335" s="458">
        <v>2089</v>
      </c>
      <c r="S335" s="458">
        <v>2200</v>
      </c>
      <c r="T335" s="458">
        <v>1840</v>
      </c>
      <c r="U335" s="458">
        <v>103956.1</v>
      </c>
      <c r="V335" s="458">
        <v>4020</v>
      </c>
      <c r="W335" s="458">
        <v>19516.8</v>
      </c>
      <c r="X335" s="458">
        <v>4510</v>
      </c>
      <c r="Y335" s="458">
        <v>13530</v>
      </c>
      <c r="Z335" s="458">
        <v>60168.46</v>
      </c>
      <c r="AA335" s="458">
        <v>0</v>
      </c>
      <c r="AB335" s="458">
        <v>5360</v>
      </c>
      <c r="AC335" s="458">
        <v>3907.5</v>
      </c>
      <c r="AD335" s="458">
        <v>0</v>
      </c>
      <c r="AE335" s="458">
        <v>7746.5</v>
      </c>
      <c r="AF335" s="458">
        <v>19779.599999999999</v>
      </c>
      <c r="AG335" s="458">
        <v>0</v>
      </c>
      <c r="AH335" s="458">
        <v>0</v>
      </c>
      <c r="AI335" s="458">
        <v>7200</v>
      </c>
      <c r="AJ335" s="458">
        <v>0</v>
      </c>
      <c r="AK335" s="458">
        <v>0</v>
      </c>
      <c r="AL335" s="458">
        <v>3690</v>
      </c>
      <c r="AM335" s="458">
        <v>630</v>
      </c>
      <c r="AN335" s="458">
        <v>290</v>
      </c>
      <c r="AO335" s="458">
        <v>3150</v>
      </c>
      <c r="AP335" s="458">
        <v>0</v>
      </c>
      <c r="AQ335" s="458">
        <v>19303.5</v>
      </c>
      <c r="AR335" s="458">
        <v>0</v>
      </c>
      <c r="AS335" s="458">
        <v>0</v>
      </c>
      <c r="AT335" s="458">
        <v>0</v>
      </c>
      <c r="AU335" s="458">
        <v>56510</v>
      </c>
      <c r="AV335" s="458">
        <v>1300</v>
      </c>
      <c r="AW335" s="458">
        <v>20700</v>
      </c>
      <c r="AX335" s="458">
        <v>21047</v>
      </c>
      <c r="AY335" s="458">
        <v>5205</v>
      </c>
      <c r="AZ335" s="458">
        <v>0</v>
      </c>
      <c r="BA335" s="458">
        <v>1900</v>
      </c>
      <c r="BB335" s="458">
        <v>482274</v>
      </c>
      <c r="BC335" s="458">
        <v>0</v>
      </c>
      <c r="BD335" s="458">
        <v>55030.1</v>
      </c>
      <c r="BE335" s="458">
        <v>22837.5</v>
      </c>
      <c r="BF335" s="458">
        <v>12837.5</v>
      </c>
      <c r="BG335" s="458">
        <v>3550</v>
      </c>
      <c r="BH335" s="458">
        <v>9416</v>
      </c>
      <c r="BI335" s="458">
        <v>11181.5</v>
      </c>
      <c r="BJ335" s="458">
        <v>3300</v>
      </c>
      <c r="BK335" s="458">
        <v>2500</v>
      </c>
      <c r="BL335" s="458">
        <v>0</v>
      </c>
      <c r="BM335" s="458">
        <v>12900</v>
      </c>
      <c r="BN335" s="458">
        <v>769244</v>
      </c>
      <c r="BO335" s="458">
        <v>0</v>
      </c>
      <c r="BP335" s="458">
        <v>15068</v>
      </c>
      <c r="BQ335" s="458">
        <v>0</v>
      </c>
      <c r="BR335" s="458">
        <v>0</v>
      </c>
      <c r="BS335" s="458">
        <v>0</v>
      </c>
      <c r="BT335" s="458">
        <v>57264</v>
      </c>
      <c r="BU335" s="458">
        <v>0</v>
      </c>
      <c r="BV335" s="458">
        <v>0</v>
      </c>
      <c r="BW335" s="458">
        <v>49405</v>
      </c>
      <c r="BX335" s="458">
        <v>3900</v>
      </c>
      <c r="BY335" s="458">
        <v>22231</v>
      </c>
      <c r="BZ335" s="458">
        <v>17972.32</v>
      </c>
      <c r="CA335" s="458">
        <v>490</v>
      </c>
      <c r="CB335" s="458">
        <v>0</v>
      </c>
      <c r="CC335" s="336">
        <f t="shared" si="52"/>
        <v>3568187.71</v>
      </c>
    </row>
    <row r="336" spans="1:81" s="354" customFormat="1" ht="25.5" customHeight="1">
      <c r="A336" s="353" t="s">
        <v>838</v>
      </c>
      <c r="B336" s="330" t="s">
        <v>51</v>
      </c>
      <c r="C336" s="331" t="s">
        <v>1143</v>
      </c>
      <c r="D336" s="332"/>
      <c r="E336" s="343"/>
      <c r="F336" s="333" t="s">
        <v>1152</v>
      </c>
      <c r="G336" s="334" t="s">
        <v>1153</v>
      </c>
      <c r="H336" s="453">
        <v>7882379.1799999997</v>
      </c>
      <c r="I336" s="458">
        <v>424263.77</v>
      </c>
      <c r="J336" s="458">
        <v>486545.85</v>
      </c>
      <c r="K336" s="458">
        <v>1356341.58</v>
      </c>
      <c r="L336" s="458">
        <v>465661.86</v>
      </c>
      <c r="M336" s="458">
        <v>59061.26</v>
      </c>
      <c r="N336" s="458">
        <v>7348774.9199999999</v>
      </c>
      <c r="O336" s="458">
        <v>1862820.16</v>
      </c>
      <c r="P336" s="458">
        <v>406144.05</v>
      </c>
      <c r="Q336" s="458">
        <v>2798048.82</v>
      </c>
      <c r="R336" s="458">
        <v>615094.5</v>
      </c>
      <c r="S336" s="458">
        <v>756006</v>
      </c>
      <c r="T336" s="458">
        <v>2878222.38</v>
      </c>
      <c r="U336" s="458">
        <v>1231393.3500000001</v>
      </c>
      <c r="V336" s="458">
        <v>118315</v>
      </c>
      <c r="W336" s="458">
        <v>591787.6</v>
      </c>
      <c r="X336" s="458">
        <v>685440</v>
      </c>
      <c r="Y336" s="458">
        <v>299460.09999999998</v>
      </c>
      <c r="Z336" s="458">
        <v>512033.19</v>
      </c>
      <c r="AA336" s="458">
        <v>3007889.64</v>
      </c>
      <c r="AB336" s="458">
        <v>328198.90000000002</v>
      </c>
      <c r="AC336" s="458">
        <v>567024.66</v>
      </c>
      <c r="AD336" s="458">
        <v>372200.9</v>
      </c>
      <c r="AE336" s="458">
        <v>608972.1</v>
      </c>
      <c r="AF336" s="458">
        <v>538713.59999999998</v>
      </c>
      <c r="AG336" s="458">
        <v>111850</v>
      </c>
      <c r="AH336" s="458">
        <v>533765</v>
      </c>
      <c r="AI336" s="458">
        <v>2119176</v>
      </c>
      <c r="AJ336" s="458">
        <v>212744</v>
      </c>
      <c r="AK336" s="458">
        <v>232365</v>
      </c>
      <c r="AL336" s="458">
        <v>214241</v>
      </c>
      <c r="AM336" s="458">
        <v>153725</v>
      </c>
      <c r="AN336" s="458">
        <v>39387.599999999999</v>
      </c>
      <c r="AO336" s="458">
        <v>311941</v>
      </c>
      <c r="AP336" s="458">
        <v>163403</v>
      </c>
      <c r="AQ336" s="458">
        <v>796999</v>
      </c>
      <c r="AR336" s="458">
        <v>300155.09999999998</v>
      </c>
      <c r="AS336" s="458">
        <v>170064</v>
      </c>
      <c r="AT336" s="458">
        <v>375915</v>
      </c>
      <c r="AU336" s="458">
        <v>896643</v>
      </c>
      <c r="AV336" s="458">
        <v>293283.5</v>
      </c>
      <c r="AW336" s="458">
        <v>222812</v>
      </c>
      <c r="AX336" s="458">
        <v>284948</v>
      </c>
      <c r="AY336" s="458">
        <v>140674.5</v>
      </c>
      <c r="AZ336" s="458">
        <v>92516</v>
      </c>
      <c r="BA336" s="458">
        <v>156420</v>
      </c>
      <c r="BB336" s="458">
        <v>5062809</v>
      </c>
      <c r="BC336" s="458">
        <v>277460</v>
      </c>
      <c r="BD336" s="458">
        <v>485962.05</v>
      </c>
      <c r="BE336" s="458">
        <v>696298.5</v>
      </c>
      <c r="BF336" s="458">
        <v>350457.1</v>
      </c>
      <c r="BG336" s="458">
        <v>404760</v>
      </c>
      <c r="BH336" s="458">
        <v>681233.8</v>
      </c>
      <c r="BI336" s="458">
        <v>34027</v>
      </c>
      <c r="BJ336" s="458">
        <v>493073.8</v>
      </c>
      <c r="BK336" s="458">
        <v>158660</v>
      </c>
      <c r="BL336" s="458">
        <v>126905.01</v>
      </c>
      <c r="BM336" s="458">
        <v>1797179.6</v>
      </c>
      <c r="BN336" s="458">
        <v>894950</v>
      </c>
      <c r="BO336" s="458">
        <v>194743</v>
      </c>
      <c r="BP336" s="458">
        <v>16894</v>
      </c>
      <c r="BQ336" s="458">
        <v>385425</v>
      </c>
      <c r="BR336" s="458">
        <v>621107</v>
      </c>
      <c r="BS336" s="458">
        <v>78448</v>
      </c>
      <c r="BT336" s="458">
        <v>734210</v>
      </c>
      <c r="BU336" s="458">
        <v>112785</v>
      </c>
      <c r="BV336" s="458">
        <v>207295</v>
      </c>
      <c r="BW336" s="458">
        <v>155203.4</v>
      </c>
      <c r="BX336" s="458">
        <v>266955</v>
      </c>
      <c r="BY336" s="458">
        <v>599881</v>
      </c>
      <c r="BZ336" s="458">
        <v>425059</v>
      </c>
      <c r="CA336" s="458">
        <v>148100</v>
      </c>
      <c r="CB336" s="458">
        <v>155210</v>
      </c>
      <c r="CC336" s="336">
        <f t="shared" si="52"/>
        <v>59588912.329999991</v>
      </c>
    </row>
    <row r="337" spans="1:81" s="354" customFormat="1" ht="25.5" customHeight="1">
      <c r="A337" s="353" t="s">
        <v>838</v>
      </c>
      <c r="B337" s="330" t="s">
        <v>51</v>
      </c>
      <c r="C337" s="331" t="s">
        <v>1143</v>
      </c>
      <c r="D337" s="332"/>
      <c r="E337" s="343"/>
      <c r="F337" s="333" t="s">
        <v>1154</v>
      </c>
      <c r="G337" s="334" t="s">
        <v>1155</v>
      </c>
      <c r="H337" s="453">
        <v>8142230.3899999997</v>
      </c>
      <c r="I337" s="458">
        <v>2408990.63</v>
      </c>
      <c r="J337" s="458">
        <v>4362161.3600000003</v>
      </c>
      <c r="K337" s="458">
        <v>1576836.35</v>
      </c>
      <c r="L337" s="458">
        <v>1030324.01</v>
      </c>
      <c r="M337" s="458">
        <v>1176210.99</v>
      </c>
      <c r="N337" s="458">
        <v>15951286.1</v>
      </c>
      <c r="O337" s="458">
        <v>1673855.62</v>
      </c>
      <c r="P337" s="458">
        <v>668419.15</v>
      </c>
      <c r="Q337" s="458">
        <v>5713895.0700000003</v>
      </c>
      <c r="R337" s="458">
        <v>579331.38</v>
      </c>
      <c r="S337" s="458">
        <v>1701708.98</v>
      </c>
      <c r="T337" s="458">
        <v>4430761.26</v>
      </c>
      <c r="U337" s="458">
        <v>1826851.92</v>
      </c>
      <c r="V337" s="458">
        <v>212433.23</v>
      </c>
      <c r="W337" s="458">
        <v>745721.03</v>
      </c>
      <c r="X337" s="458">
        <v>811472.48</v>
      </c>
      <c r="Y337" s="458">
        <v>1028972.85</v>
      </c>
      <c r="Z337" s="458">
        <v>11265877.029999999</v>
      </c>
      <c r="AA337" s="458">
        <v>4946134.9400000004</v>
      </c>
      <c r="AB337" s="458">
        <v>1073034.82</v>
      </c>
      <c r="AC337" s="458">
        <v>4104672.67</v>
      </c>
      <c r="AD337" s="458">
        <v>1030850.98</v>
      </c>
      <c r="AE337" s="458">
        <v>844789.94</v>
      </c>
      <c r="AF337" s="458">
        <v>1153275.6000000001</v>
      </c>
      <c r="AG337" s="458">
        <v>735368.2</v>
      </c>
      <c r="AH337" s="458">
        <v>798423.38</v>
      </c>
      <c r="AI337" s="458">
        <v>9477166.8900000006</v>
      </c>
      <c r="AJ337" s="458">
        <v>577002.25</v>
      </c>
      <c r="AK337" s="458">
        <v>342253.66</v>
      </c>
      <c r="AL337" s="458">
        <v>551509.82999999996</v>
      </c>
      <c r="AM337" s="458">
        <v>241072.89</v>
      </c>
      <c r="AN337" s="458">
        <v>799320.16</v>
      </c>
      <c r="AO337" s="458">
        <v>388381.07</v>
      </c>
      <c r="AP337" s="458">
        <v>491181</v>
      </c>
      <c r="AQ337" s="458">
        <v>1619398.91</v>
      </c>
      <c r="AR337" s="458">
        <v>1095459.3999999999</v>
      </c>
      <c r="AS337" s="458">
        <v>411898.06</v>
      </c>
      <c r="AT337" s="458">
        <v>685643.6</v>
      </c>
      <c r="AU337" s="458">
        <v>3220151.85</v>
      </c>
      <c r="AV337" s="458">
        <v>609718.64</v>
      </c>
      <c r="AW337" s="458">
        <v>583746.5</v>
      </c>
      <c r="AX337" s="458">
        <v>606889.65</v>
      </c>
      <c r="AY337" s="458">
        <v>243732.96</v>
      </c>
      <c r="AZ337" s="458">
        <v>93081</v>
      </c>
      <c r="BA337" s="458">
        <v>240810.76</v>
      </c>
      <c r="BB337" s="458">
        <v>4675715.7</v>
      </c>
      <c r="BC337" s="458">
        <v>600714.97</v>
      </c>
      <c r="BD337" s="458">
        <v>596003.53</v>
      </c>
      <c r="BE337" s="458">
        <v>1333778</v>
      </c>
      <c r="BF337" s="458">
        <v>1799235.61</v>
      </c>
      <c r="BG337" s="458">
        <v>654001.59</v>
      </c>
      <c r="BH337" s="458">
        <v>1602460.04</v>
      </c>
      <c r="BI337" s="458">
        <v>1044602.97</v>
      </c>
      <c r="BJ337" s="458">
        <v>619156.07999999996</v>
      </c>
      <c r="BK337" s="458">
        <v>282467.03999999998</v>
      </c>
      <c r="BL337" s="458">
        <v>174374.23</v>
      </c>
      <c r="BM337" s="458">
        <v>5897437.8899999997</v>
      </c>
      <c r="BN337" s="458">
        <v>2567338.33</v>
      </c>
      <c r="BO337" s="458">
        <v>694581.03</v>
      </c>
      <c r="BP337" s="458">
        <v>331032.74</v>
      </c>
      <c r="BQ337" s="458">
        <v>342937.15</v>
      </c>
      <c r="BR337" s="458">
        <v>658185.98</v>
      </c>
      <c r="BS337" s="458">
        <v>630881.25</v>
      </c>
      <c r="BT337" s="458">
        <v>4571082.0199999996</v>
      </c>
      <c r="BU337" s="458">
        <v>395611.2</v>
      </c>
      <c r="BV337" s="458">
        <v>579831.5</v>
      </c>
      <c r="BW337" s="458">
        <v>578891.39</v>
      </c>
      <c r="BX337" s="458">
        <v>1595482.88</v>
      </c>
      <c r="BY337" s="458">
        <v>2152833.79</v>
      </c>
      <c r="BZ337" s="458">
        <v>639309</v>
      </c>
      <c r="CA337" s="458">
        <v>690243.52</v>
      </c>
      <c r="CB337" s="458">
        <v>636000.6</v>
      </c>
      <c r="CC337" s="336">
        <f t="shared" si="52"/>
        <v>138616499.47</v>
      </c>
    </row>
    <row r="338" spans="1:81" s="354" customFormat="1" ht="25.5" customHeight="1">
      <c r="A338" s="353" t="s">
        <v>838</v>
      </c>
      <c r="B338" s="330" t="s">
        <v>51</v>
      </c>
      <c r="C338" s="331" t="s">
        <v>1143</v>
      </c>
      <c r="D338" s="332"/>
      <c r="E338" s="343"/>
      <c r="F338" s="333" t="s">
        <v>1156</v>
      </c>
      <c r="G338" s="334" t="s">
        <v>1157</v>
      </c>
      <c r="H338" s="453">
        <v>2978518.31</v>
      </c>
      <c r="I338" s="458">
        <v>305674.95</v>
      </c>
      <c r="J338" s="458">
        <v>509635.05</v>
      </c>
      <c r="K338" s="458">
        <v>286563.3</v>
      </c>
      <c r="L338" s="458">
        <v>212166.52</v>
      </c>
      <c r="M338" s="458">
        <v>0</v>
      </c>
      <c r="N338" s="458">
        <v>2136421.12</v>
      </c>
      <c r="O338" s="458">
        <v>509059.43</v>
      </c>
      <c r="P338" s="458">
        <v>55065.81</v>
      </c>
      <c r="Q338" s="458">
        <v>771347.23</v>
      </c>
      <c r="R338" s="458">
        <v>74971.5</v>
      </c>
      <c r="S338" s="458">
        <v>16199.3</v>
      </c>
      <c r="T338" s="458">
        <v>513948.7</v>
      </c>
      <c r="U338" s="458">
        <v>229547.92</v>
      </c>
      <c r="V338" s="458">
        <v>247094.57</v>
      </c>
      <c r="W338" s="458">
        <v>173721.83</v>
      </c>
      <c r="X338" s="458">
        <v>88424.75</v>
      </c>
      <c r="Y338" s="458">
        <v>68540.789999999994</v>
      </c>
      <c r="Z338" s="458">
        <v>1957945.71</v>
      </c>
      <c r="AA338" s="458">
        <v>298137.28000000003</v>
      </c>
      <c r="AB338" s="458">
        <v>212122.09</v>
      </c>
      <c r="AC338" s="458">
        <v>261020.47</v>
      </c>
      <c r="AD338" s="458">
        <v>100285.83</v>
      </c>
      <c r="AE338" s="458">
        <v>409560.43</v>
      </c>
      <c r="AF338" s="458">
        <v>255032.33</v>
      </c>
      <c r="AG338" s="458">
        <v>47004.02</v>
      </c>
      <c r="AH338" s="458">
        <v>11063.51</v>
      </c>
      <c r="AI338" s="458">
        <v>2546162.27</v>
      </c>
      <c r="AJ338" s="458">
        <v>87215</v>
      </c>
      <c r="AK338" s="458">
        <v>10809.3</v>
      </c>
      <c r="AL338" s="458">
        <v>40319</v>
      </c>
      <c r="AM338" s="458">
        <v>60888.800000000003</v>
      </c>
      <c r="AN338" s="458">
        <v>156681.54</v>
      </c>
      <c r="AO338" s="458">
        <v>72921</v>
      </c>
      <c r="AP338" s="458">
        <v>71862.5</v>
      </c>
      <c r="AQ338" s="458">
        <v>168344.22</v>
      </c>
      <c r="AR338" s="458">
        <v>41219.800000000003</v>
      </c>
      <c r="AS338" s="458">
        <v>108661.55</v>
      </c>
      <c r="AT338" s="458">
        <v>10685</v>
      </c>
      <c r="AU338" s="458">
        <v>145656.20000000001</v>
      </c>
      <c r="AV338" s="458">
        <v>93938</v>
      </c>
      <c r="AW338" s="458">
        <v>98455</v>
      </c>
      <c r="AX338" s="458">
        <v>97080</v>
      </c>
      <c r="AY338" s="458">
        <v>23455</v>
      </c>
      <c r="AZ338" s="458">
        <v>8539</v>
      </c>
      <c r="BA338" s="458">
        <v>73736.88</v>
      </c>
      <c r="BB338" s="458">
        <v>1415067.15</v>
      </c>
      <c r="BC338" s="458">
        <v>133167.26</v>
      </c>
      <c r="BD338" s="458">
        <v>309110</v>
      </c>
      <c r="BE338" s="458">
        <v>758015.49</v>
      </c>
      <c r="BF338" s="458">
        <v>168923.13</v>
      </c>
      <c r="BG338" s="458">
        <v>64998.17</v>
      </c>
      <c r="BH338" s="458">
        <v>157102.35</v>
      </c>
      <c r="BI338" s="458">
        <v>67517</v>
      </c>
      <c r="BJ338" s="458">
        <v>21526.07</v>
      </c>
      <c r="BK338" s="458">
        <v>64152.78</v>
      </c>
      <c r="BL338" s="458">
        <v>40775.25</v>
      </c>
      <c r="BM338" s="458">
        <v>1699946</v>
      </c>
      <c r="BN338" s="458">
        <v>125235</v>
      </c>
      <c r="BO338" s="458">
        <v>30017</v>
      </c>
      <c r="BP338" s="458">
        <v>133929.60000000001</v>
      </c>
      <c r="BQ338" s="458">
        <v>100687.4</v>
      </c>
      <c r="BR338" s="458">
        <v>58760.1</v>
      </c>
      <c r="BS338" s="458">
        <v>81604.899999999994</v>
      </c>
      <c r="BT338" s="458">
        <v>0</v>
      </c>
      <c r="BU338" s="458">
        <v>140295.57999999999</v>
      </c>
      <c r="BV338" s="458">
        <v>605527</v>
      </c>
      <c r="BW338" s="458">
        <v>48975.360000000001</v>
      </c>
      <c r="BX338" s="458">
        <v>74565</v>
      </c>
      <c r="BY338" s="458">
        <v>1002525.2</v>
      </c>
      <c r="BZ338" s="458">
        <v>119290</v>
      </c>
      <c r="CA338" s="458">
        <v>43800.959999999999</v>
      </c>
      <c r="CB338" s="458">
        <v>81088</v>
      </c>
      <c r="CC338" s="336">
        <f t="shared" si="52"/>
        <v>24192304.560000002</v>
      </c>
    </row>
    <row r="339" spans="1:81" s="354" customFormat="1" ht="25.5" customHeight="1">
      <c r="A339" s="353" t="s">
        <v>838</v>
      </c>
      <c r="B339" s="330" t="s">
        <v>51</v>
      </c>
      <c r="C339" s="331" t="s">
        <v>1143</v>
      </c>
      <c r="D339" s="332"/>
      <c r="E339" s="343"/>
      <c r="F339" s="333" t="s">
        <v>1158</v>
      </c>
      <c r="G339" s="334" t="s">
        <v>1159</v>
      </c>
      <c r="H339" s="453">
        <v>19685.150000000001</v>
      </c>
      <c r="I339" s="458">
        <v>59220</v>
      </c>
      <c r="J339" s="458">
        <v>61124.65</v>
      </c>
      <c r="K339" s="458">
        <v>169520</v>
      </c>
      <c r="L339" s="458">
        <v>6205</v>
      </c>
      <c r="M339" s="458">
        <v>6300</v>
      </c>
      <c r="N339" s="458">
        <v>20545808.18</v>
      </c>
      <c r="O339" s="458">
        <v>272689.40000000002</v>
      </c>
      <c r="P339" s="458">
        <v>8880.1</v>
      </c>
      <c r="Q339" s="458">
        <v>105653.5</v>
      </c>
      <c r="R339" s="458">
        <v>38045</v>
      </c>
      <c r="S339" s="458">
        <v>474698.18</v>
      </c>
      <c r="T339" s="458">
        <v>0</v>
      </c>
      <c r="U339" s="458">
        <v>0</v>
      </c>
      <c r="V339" s="458">
        <v>6923.57</v>
      </c>
      <c r="W339" s="458">
        <v>25183.16</v>
      </c>
      <c r="X339" s="458">
        <v>0</v>
      </c>
      <c r="Y339" s="458">
        <v>319289.37</v>
      </c>
      <c r="Z339" s="458">
        <v>4461269.82</v>
      </c>
      <c r="AA339" s="458">
        <v>792356.6</v>
      </c>
      <c r="AB339" s="458">
        <v>9508.0499999999993</v>
      </c>
      <c r="AC339" s="458">
        <v>495685.05</v>
      </c>
      <c r="AD339" s="458">
        <v>28206.2</v>
      </c>
      <c r="AE339" s="458">
        <v>92546.23</v>
      </c>
      <c r="AF339" s="458">
        <v>51848.7</v>
      </c>
      <c r="AG339" s="458">
        <v>126840.85</v>
      </c>
      <c r="AH339" s="458">
        <v>0</v>
      </c>
      <c r="AI339" s="458">
        <v>347396</v>
      </c>
      <c r="AJ339" s="458">
        <v>0</v>
      </c>
      <c r="AK339" s="458">
        <v>98484.17</v>
      </c>
      <c r="AL339" s="458">
        <v>3962</v>
      </c>
      <c r="AM339" s="458">
        <v>10550</v>
      </c>
      <c r="AN339" s="458">
        <v>86916</v>
      </c>
      <c r="AO339" s="458">
        <v>39246</v>
      </c>
      <c r="AP339" s="458">
        <v>0</v>
      </c>
      <c r="AQ339" s="458">
        <v>3880</v>
      </c>
      <c r="AR339" s="458">
        <v>9840</v>
      </c>
      <c r="AS339" s="458">
        <v>0</v>
      </c>
      <c r="AT339" s="458">
        <v>25752</v>
      </c>
      <c r="AU339" s="458">
        <v>76957</v>
      </c>
      <c r="AV339" s="458">
        <v>111260</v>
      </c>
      <c r="AW339" s="458">
        <v>100544</v>
      </c>
      <c r="AX339" s="458">
        <v>155203.21</v>
      </c>
      <c r="AY339" s="458">
        <v>210682</v>
      </c>
      <c r="AZ339" s="458">
        <v>0</v>
      </c>
      <c r="BA339" s="458">
        <v>34889.46</v>
      </c>
      <c r="BB339" s="458">
        <v>7489635.79</v>
      </c>
      <c r="BC339" s="458">
        <v>542984.55000000005</v>
      </c>
      <c r="BD339" s="458">
        <v>651601.79</v>
      </c>
      <c r="BE339" s="458">
        <v>884041.32</v>
      </c>
      <c r="BF339" s="458">
        <v>539103.9</v>
      </c>
      <c r="BG339" s="458">
        <v>9910</v>
      </c>
      <c r="BH339" s="458">
        <v>89801</v>
      </c>
      <c r="BI339" s="458">
        <v>401470.89</v>
      </c>
      <c r="BJ339" s="458">
        <v>23219</v>
      </c>
      <c r="BK339" s="458">
        <v>10211.700000000001</v>
      </c>
      <c r="BL339" s="458">
        <v>78079.63</v>
      </c>
      <c r="BM339" s="458">
        <v>1884952.79</v>
      </c>
      <c r="BN339" s="458">
        <v>215681</v>
      </c>
      <c r="BO339" s="458">
        <v>109440</v>
      </c>
      <c r="BP339" s="458">
        <v>53497</v>
      </c>
      <c r="BQ339" s="458">
        <v>15190</v>
      </c>
      <c r="BR339" s="458">
        <v>49600</v>
      </c>
      <c r="BS339" s="458">
        <v>23001.8</v>
      </c>
      <c r="BT339" s="458">
        <v>580147.47</v>
      </c>
      <c r="BU339" s="458">
        <v>1600</v>
      </c>
      <c r="BV339" s="458">
        <v>38520</v>
      </c>
      <c r="BW339" s="458">
        <v>538451.77</v>
      </c>
      <c r="BX339" s="458">
        <v>51920</v>
      </c>
      <c r="BY339" s="458">
        <v>0</v>
      </c>
      <c r="BZ339" s="458">
        <v>16930</v>
      </c>
      <c r="CA339" s="458">
        <v>17580</v>
      </c>
      <c r="CB339" s="458">
        <v>392899</v>
      </c>
      <c r="CC339" s="336">
        <f t="shared" si="52"/>
        <v>44202519.000000007</v>
      </c>
    </row>
    <row r="340" spans="1:81" s="354" customFormat="1" ht="25.5" customHeight="1">
      <c r="A340" s="353" t="s">
        <v>838</v>
      </c>
      <c r="B340" s="330" t="s">
        <v>51</v>
      </c>
      <c r="C340" s="331" t="s">
        <v>1143</v>
      </c>
      <c r="D340" s="332"/>
      <c r="E340" s="343"/>
      <c r="F340" s="333" t="s">
        <v>1160</v>
      </c>
      <c r="G340" s="334" t="s">
        <v>1161</v>
      </c>
      <c r="H340" s="453">
        <v>0</v>
      </c>
      <c r="I340" s="458">
        <v>0</v>
      </c>
      <c r="J340" s="458">
        <v>0</v>
      </c>
      <c r="K340" s="458">
        <v>0</v>
      </c>
      <c r="L340" s="458">
        <v>0</v>
      </c>
      <c r="M340" s="458">
        <v>0</v>
      </c>
      <c r="N340" s="458">
        <v>0</v>
      </c>
      <c r="O340" s="458">
        <v>0</v>
      </c>
      <c r="P340" s="458">
        <v>0</v>
      </c>
      <c r="Q340" s="458">
        <v>0</v>
      </c>
      <c r="R340" s="458">
        <v>0</v>
      </c>
      <c r="S340" s="458">
        <v>0</v>
      </c>
      <c r="T340" s="458">
        <v>153824.5</v>
      </c>
      <c r="U340" s="458">
        <v>0</v>
      </c>
      <c r="V340" s="458">
        <v>0</v>
      </c>
      <c r="W340" s="458">
        <v>0</v>
      </c>
      <c r="X340" s="458">
        <v>0</v>
      </c>
      <c r="Y340" s="458">
        <v>0</v>
      </c>
      <c r="Z340" s="458">
        <v>0</v>
      </c>
      <c r="AA340" s="458">
        <v>0</v>
      </c>
      <c r="AB340" s="458">
        <v>0</v>
      </c>
      <c r="AC340" s="458">
        <v>0</v>
      </c>
      <c r="AD340" s="458">
        <v>0</v>
      </c>
      <c r="AE340" s="458">
        <v>0</v>
      </c>
      <c r="AF340" s="458">
        <v>0</v>
      </c>
      <c r="AG340" s="458">
        <v>0</v>
      </c>
      <c r="AH340" s="458">
        <v>0</v>
      </c>
      <c r="AI340" s="458">
        <v>0</v>
      </c>
      <c r="AJ340" s="458">
        <v>0</v>
      </c>
      <c r="AK340" s="458">
        <v>0</v>
      </c>
      <c r="AL340" s="458">
        <v>0</v>
      </c>
      <c r="AM340" s="458">
        <v>0</v>
      </c>
      <c r="AN340" s="458">
        <v>0</v>
      </c>
      <c r="AO340" s="458">
        <v>0</v>
      </c>
      <c r="AP340" s="458">
        <v>0</v>
      </c>
      <c r="AQ340" s="458">
        <v>0</v>
      </c>
      <c r="AR340" s="458">
        <v>0</v>
      </c>
      <c r="AS340" s="458">
        <v>0</v>
      </c>
      <c r="AT340" s="458">
        <v>0</v>
      </c>
      <c r="AU340" s="458">
        <v>0</v>
      </c>
      <c r="AV340" s="458">
        <v>0</v>
      </c>
      <c r="AW340" s="458">
        <v>0</v>
      </c>
      <c r="AX340" s="458">
        <v>0</v>
      </c>
      <c r="AY340" s="458">
        <v>0</v>
      </c>
      <c r="AZ340" s="458">
        <v>0</v>
      </c>
      <c r="BA340" s="458">
        <v>0</v>
      </c>
      <c r="BB340" s="458">
        <v>0</v>
      </c>
      <c r="BC340" s="458">
        <v>0</v>
      </c>
      <c r="BD340" s="458">
        <v>0</v>
      </c>
      <c r="BE340" s="458">
        <v>0</v>
      </c>
      <c r="BF340" s="458">
        <v>0</v>
      </c>
      <c r="BG340" s="458">
        <v>0</v>
      </c>
      <c r="BH340" s="458">
        <v>0</v>
      </c>
      <c r="BI340" s="458">
        <v>0</v>
      </c>
      <c r="BJ340" s="458">
        <v>0</v>
      </c>
      <c r="BK340" s="458">
        <v>0</v>
      </c>
      <c r="BL340" s="458">
        <v>0</v>
      </c>
      <c r="BM340" s="458">
        <v>0</v>
      </c>
      <c r="BN340" s="458">
        <v>0</v>
      </c>
      <c r="BO340" s="458">
        <v>0</v>
      </c>
      <c r="BP340" s="458">
        <v>0</v>
      </c>
      <c r="BQ340" s="458">
        <v>0</v>
      </c>
      <c r="BR340" s="458">
        <v>0</v>
      </c>
      <c r="BS340" s="458">
        <v>0</v>
      </c>
      <c r="BT340" s="458">
        <v>0</v>
      </c>
      <c r="BU340" s="458">
        <v>0</v>
      </c>
      <c r="BV340" s="458">
        <v>0</v>
      </c>
      <c r="BW340" s="458">
        <v>0</v>
      </c>
      <c r="BX340" s="458">
        <v>0</v>
      </c>
      <c r="BY340" s="458">
        <v>0</v>
      </c>
      <c r="BZ340" s="458">
        <v>0</v>
      </c>
      <c r="CA340" s="458">
        <v>0</v>
      </c>
      <c r="CB340" s="458">
        <v>0</v>
      </c>
      <c r="CC340" s="336">
        <f t="shared" si="52"/>
        <v>153824.5</v>
      </c>
    </row>
    <row r="341" spans="1:81" s="354" customFormat="1" ht="25.5" customHeight="1">
      <c r="A341" s="353" t="s">
        <v>838</v>
      </c>
      <c r="B341" s="330" t="s">
        <v>51</v>
      </c>
      <c r="C341" s="331" t="s">
        <v>48</v>
      </c>
      <c r="D341" s="332"/>
      <c r="E341" s="343"/>
      <c r="F341" s="333" t="s">
        <v>1162</v>
      </c>
      <c r="G341" s="334" t="s">
        <v>1163</v>
      </c>
      <c r="H341" s="453">
        <v>2231287.0099999998</v>
      </c>
      <c r="I341" s="458">
        <v>763267.76</v>
      </c>
      <c r="J341" s="458">
        <v>750655.51</v>
      </c>
      <c r="K341" s="458">
        <v>758128.2</v>
      </c>
      <c r="L341" s="458">
        <v>530960.61</v>
      </c>
      <c r="M341" s="458">
        <v>317630.40000000002</v>
      </c>
      <c r="N341" s="458">
        <v>9702733.4499999993</v>
      </c>
      <c r="O341" s="458">
        <v>633686.16</v>
      </c>
      <c r="P341" s="458">
        <v>322330</v>
      </c>
      <c r="Q341" s="458">
        <v>1575860.91</v>
      </c>
      <c r="R341" s="458">
        <v>456047</v>
      </c>
      <c r="S341" s="458">
        <v>718058.4</v>
      </c>
      <c r="T341" s="458">
        <v>732384</v>
      </c>
      <c r="U341" s="458">
        <v>1080111</v>
      </c>
      <c r="V341" s="458">
        <v>60935.1</v>
      </c>
      <c r="W341" s="458">
        <v>718620.22</v>
      </c>
      <c r="X341" s="458">
        <v>887270.03</v>
      </c>
      <c r="Y341" s="458">
        <v>381453</v>
      </c>
      <c r="Z341" s="458">
        <v>3075580.7</v>
      </c>
      <c r="AA341" s="458">
        <v>887643.21</v>
      </c>
      <c r="AB341" s="458">
        <v>574357.30000000005</v>
      </c>
      <c r="AC341" s="458">
        <v>1068271.1399999999</v>
      </c>
      <c r="AD341" s="458">
        <v>508870.8</v>
      </c>
      <c r="AE341" s="458">
        <v>421074.48</v>
      </c>
      <c r="AF341" s="458">
        <v>558692.5</v>
      </c>
      <c r="AG341" s="458">
        <v>0</v>
      </c>
      <c r="AH341" s="458">
        <v>353278</v>
      </c>
      <c r="AI341" s="458">
        <v>2821214.85</v>
      </c>
      <c r="AJ341" s="458">
        <v>462557.3</v>
      </c>
      <c r="AK341" s="458">
        <v>162510</v>
      </c>
      <c r="AL341" s="458">
        <v>309045</v>
      </c>
      <c r="AM341" s="458">
        <v>271491</v>
      </c>
      <c r="AN341" s="458">
        <v>691479.44</v>
      </c>
      <c r="AO341" s="458">
        <v>282906.09999999998</v>
      </c>
      <c r="AP341" s="458">
        <v>356250</v>
      </c>
      <c r="AQ341" s="458">
        <v>967977.7</v>
      </c>
      <c r="AR341" s="458">
        <v>521707</v>
      </c>
      <c r="AS341" s="458">
        <v>542233</v>
      </c>
      <c r="AT341" s="458">
        <v>265162</v>
      </c>
      <c r="AU341" s="458">
        <v>3618125.4</v>
      </c>
      <c r="AV341" s="458">
        <v>501860.2</v>
      </c>
      <c r="AW341" s="458">
        <v>341554.6</v>
      </c>
      <c r="AX341" s="458">
        <v>390400.07</v>
      </c>
      <c r="AY341" s="458">
        <v>197720.4</v>
      </c>
      <c r="AZ341" s="458">
        <v>102895</v>
      </c>
      <c r="BA341" s="458">
        <v>214077.1</v>
      </c>
      <c r="BB341" s="458">
        <v>1541755.26</v>
      </c>
      <c r="BC341" s="458">
        <v>987399.65</v>
      </c>
      <c r="BD341" s="458">
        <v>444597</v>
      </c>
      <c r="BE341" s="458">
        <v>0</v>
      </c>
      <c r="BF341" s="458">
        <v>793365</v>
      </c>
      <c r="BG341" s="458">
        <v>321373</v>
      </c>
      <c r="BH341" s="458">
        <v>590791</v>
      </c>
      <c r="BI341" s="458">
        <v>594945</v>
      </c>
      <c r="BJ341" s="458">
        <v>349840</v>
      </c>
      <c r="BK341" s="458">
        <v>226608.5</v>
      </c>
      <c r="BL341" s="458">
        <v>119840</v>
      </c>
      <c r="BM341" s="458">
        <v>3262405.93</v>
      </c>
      <c r="BN341" s="458">
        <v>1449678.66</v>
      </c>
      <c r="BO341" s="458">
        <v>480900</v>
      </c>
      <c r="BP341" s="458">
        <v>235570.4</v>
      </c>
      <c r="BQ341" s="458">
        <v>335179</v>
      </c>
      <c r="BR341" s="458">
        <v>650993.19999999995</v>
      </c>
      <c r="BS341" s="458">
        <v>343162.61</v>
      </c>
      <c r="BT341" s="458">
        <v>1950317.8</v>
      </c>
      <c r="BU341" s="458">
        <v>490051.03</v>
      </c>
      <c r="BV341" s="458">
        <v>886049.95</v>
      </c>
      <c r="BW341" s="458">
        <v>797693</v>
      </c>
      <c r="BX341" s="458">
        <v>724495</v>
      </c>
      <c r="BY341" s="458">
        <v>1307176</v>
      </c>
      <c r="BZ341" s="458">
        <v>403416.8</v>
      </c>
      <c r="CA341" s="458">
        <v>563388</v>
      </c>
      <c r="CB341" s="458">
        <v>408353</v>
      </c>
      <c r="CC341" s="336">
        <f t="shared" si="52"/>
        <v>63349697.840000004</v>
      </c>
    </row>
    <row r="342" spans="1:81" s="354" customFormat="1" ht="25.5" customHeight="1">
      <c r="A342" s="353" t="s">
        <v>838</v>
      </c>
      <c r="B342" s="330" t="s">
        <v>51</v>
      </c>
      <c r="C342" s="331" t="s">
        <v>1143</v>
      </c>
      <c r="D342" s="332">
        <v>51060</v>
      </c>
      <c r="E342" s="343" t="s">
        <v>1164</v>
      </c>
      <c r="F342" s="333" t="s">
        <v>1165</v>
      </c>
      <c r="G342" s="334" t="s">
        <v>1166</v>
      </c>
      <c r="H342" s="457">
        <v>19624758.25</v>
      </c>
      <c r="I342" s="457">
        <v>5308868.57</v>
      </c>
      <c r="J342" s="457">
        <v>5355458.72</v>
      </c>
      <c r="K342" s="457">
        <v>2001243.6</v>
      </c>
      <c r="L342" s="457">
        <v>1104651.3</v>
      </c>
      <c r="M342" s="457">
        <v>0</v>
      </c>
      <c r="N342" s="457">
        <v>17144473</v>
      </c>
      <c r="O342" s="457">
        <v>3464700.5</v>
      </c>
      <c r="P342" s="457">
        <v>0</v>
      </c>
      <c r="Q342" s="457">
        <v>7039116.1600000001</v>
      </c>
      <c r="R342" s="457">
        <v>867023.9</v>
      </c>
      <c r="S342" s="457">
        <v>1810367.7</v>
      </c>
      <c r="T342" s="457">
        <v>2714925.24</v>
      </c>
      <c r="U342" s="457">
        <v>1132770.95</v>
      </c>
      <c r="V342" s="457">
        <v>0</v>
      </c>
      <c r="W342" s="457">
        <v>1498</v>
      </c>
      <c r="X342" s="457">
        <v>573497</v>
      </c>
      <c r="Y342" s="457">
        <v>563788.73</v>
      </c>
      <c r="Z342" s="457">
        <v>11292585.310000001</v>
      </c>
      <c r="AA342" s="457">
        <v>3325217.4</v>
      </c>
      <c r="AB342" s="457">
        <v>1592412</v>
      </c>
      <c r="AC342" s="457">
        <v>4615691</v>
      </c>
      <c r="AD342" s="457">
        <v>419893.92</v>
      </c>
      <c r="AE342" s="457">
        <v>638030.75</v>
      </c>
      <c r="AF342" s="457">
        <v>724993.28</v>
      </c>
      <c r="AG342" s="457">
        <v>0</v>
      </c>
      <c r="AH342" s="457">
        <v>86401.24</v>
      </c>
      <c r="AI342" s="457">
        <v>30493354.079999998</v>
      </c>
      <c r="AJ342" s="457">
        <v>777603</v>
      </c>
      <c r="AK342" s="457">
        <v>0</v>
      </c>
      <c r="AL342" s="457">
        <v>0</v>
      </c>
      <c r="AM342" s="457">
        <v>9200</v>
      </c>
      <c r="AN342" s="457">
        <v>961035.6</v>
      </c>
      <c r="AO342" s="457">
        <v>679425.65</v>
      </c>
      <c r="AP342" s="457">
        <v>724982.76</v>
      </c>
      <c r="AQ342" s="457">
        <v>1234187.75</v>
      </c>
      <c r="AR342" s="457">
        <v>18850</v>
      </c>
      <c r="AS342" s="457">
        <v>382236.5</v>
      </c>
      <c r="AT342" s="457">
        <v>2439</v>
      </c>
      <c r="AU342" s="457">
        <v>6184883</v>
      </c>
      <c r="AV342" s="457">
        <v>223456</v>
      </c>
      <c r="AW342" s="457">
        <v>292504.62</v>
      </c>
      <c r="AX342" s="457">
        <v>641884.01</v>
      </c>
      <c r="AY342" s="457">
        <v>333456</v>
      </c>
      <c r="AZ342" s="457">
        <v>0</v>
      </c>
      <c r="BA342" s="457">
        <v>197565.5</v>
      </c>
      <c r="BB342" s="457">
        <v>12941082.16</v>
      </c>
      <c r="BC342" s="457">
        <v>0</v>
      </c>
      <c r="BD342" s="457">
        <v>0</v>
      </c>
      <c r="BE342" s="457">
        <v>1871103</v>
      </c>
      <c r="BF342" s="457">
        <v>1403101.9</v>
      </c>
      <c r="BG342" s="457">
        <v>590969</v>
      </c>
      <c r="BH342" s="457">
        <v>4572384.3899999997</v>
      </c>
      <c r="BI342" s="457">
        <v>2297489.12</v>
      </c>
      <c r="BJ342" s="457">
        <v>896198</v>
      </c>
      <c r="BK342" s="457">
        <v>0</v>
      </c>
      <c r="BL342" s="457">
        <v>0</v>
      </c>
      <c r="BM342" s="457">
        <v>17945654.449999999</v>
      </c>
      <c r="BN342" s="457">
        <v>678003</v>
      </c>
      <c r="BO342" s="457">
        <v>671528.5</v>
      </c>
      <c r="BP342" s="457">
        <v>313311.7</v>
      </c>
      <c r="BQ342" s="457">
        <v>22470</v>
      </c>
      <c r="BR342" s="457">
        <v>965358.75</v>
      </c>
      <c r="BS342" s="457">
        <v>273763</v>
      </c>
      <c r="BT342" s="457">
        <v>8828645.9800000004</v>
      </c>
      <c r="BU342" s="457">
        <v>556192</v>
      </c>
      <c r="BV342" s="457">
        <v>564004</v>
      </c>
      <c r="BW342" s="457">
        <v>425166</v>
      </c>
      <c r="BX342" s="457">
        <v>1146953.75</v>
      </c>
      <c r="BY342" s="457">
        <v>3478378.35</v>
      </c>
      <c r="BZ342" s="457">
        <v>0</v>
      </c>
      <c r="CA342" s="457">
        <v>22040</v>
      </c>
      <c r="CB342" s="457">
        <v>253441.5</v>
      </c>
      <c r="CC342" s="336">
        <f t="shared" si="52"/>
        <v>195276668.53999996</v>
      </c>
    </row>
    <row r="343" spans="1:81" s="354" customFormat="1" ht="25.5" customHeight="1">
      <c r="A343" s="353" t="s">
        <v>838</v>
      </c>
      <c r="B343" s="330" t="s">
        <v>51</v>
      </c>
      <c r="C343" s="331" t="s">
        <v>1143</v>
      </c>
      <c r="D343" s="332">
        <v>51060</v>
      </c>
      <c r="E343" s="343" t="s">
        <v>1164</v>
      </c>
      <c r="F343" s="333" t="s">
        <v>1167</v>
      </c>
      <c r="G343" s="334" t="s">
        <v>1168</v>
      </c>
      <c r="H343" s="457">
        <v>1398074</v>
      </c>
      <c r="I343" s="457">
        <v>1227755</v>
      </c>
      <c r="J343" s="457">
        <v>1359200</v>
      </c>
      <c r="K343" s="457">
        <v>323900</v>
      </c>
      <c r="L343" s="457">
        <v>0</v>
      </c>
      <c r="M343" s="457">
        <v>0</v>
      </c>
      <c r="N343" s="457">
        <v>5391070</v>
      </c>
      <c r="O343" s="457">
        <v>943398.75</v>
      </c>
      <c r="P343" s="456">
        <v>362352.5</v>
      </c>
      <c r="Q343" s="457">
        <v>0</v>
      </c>
      <c r="R343" s="457">
        <v>0</v>
      </c>
      <c r="S343" s="457">
        <v>58750</v>
      </c>
      <c r="T343" s="457">
        <v>1147382</v>
      </c>
      <c r="U343" s="457">
        <v>535342.6</v>
      </c>
      <c r="V343" s="457">
        <v>18849.5</v>
      </c>
      <c r="W343" s="457">
        <v>172234.5</v>
      </c>
      <c r="X343" s="457">
        <v>172250</v>
      </c>
      <c r="Y343" s="457">
        <v>107749</v>
      </c>
      <c r="Z343" s="456">
        <v>379074.72</v>
      </c>
      <c r="AA343" s="456">
        <v>674096.95</v>
      </c>
      <c r="AB343" s="456">
        <v>141617.71</v>
      </c>
      <c r="AC343" s="457">
        <v>1383670.05</v>
      </c>
      <c r="AD343" s="457">
        <v>307480</v>
      </c>
      <c r="AE343" s="456">
        <v>377534.22</v>
      </c>
      <c r="AF343" s="457">
        <v>0</v>
      </c>
      <c r="AG343" s="456">
        <v>326072.39</v>
      </c>
      <c r="AH343" s="456">
        <v>305150</v>
      </c>
      <c r="AI343" s="457">
        <v>716931.9</v>
      </c>
      <c r="AJ343" s="457">
        <v>378250</v>
      </c>
      <c r="AK343" s="457">
        <v>41340</v>
      </c>
      <c r="AL343" s="457">
        <v>0</v>
      </c>
      <c r="AM343" s="457">
        <v>91950</v>
      </c>
      <c r="AN343" s="457">
        <v>188533</v>
      </c>
      <c r="AO343" s="457">
        <v>44450</v>
      </c>
      <c r="AP343" s="457">
        <v>85860</v>
      </c>
      <c r="AQ343" s="457">
        <v>133728</v>
      </c>
      <c r="AR343" s="457">
        <v>323488</v>
      </c>
      <c r="AS343" s="457">
        <v>77860</v>
      </c>
      <c r="AT343" s="457">
        <v>49200</v>
      </c>
      <c r="AU343" s="457">
        <v>719420</v>
      </c>
      <c r="AV343" s="456">
        <v>0</v>
      </c>
      <c r="AW343" s="457">
        <v>212300</v>
      </c>
      <c r="AX343" s="457">
        <v>30000</v>
      </c>
      <c r="AY343" s="457">
        <v>4749</v>
      </c>
      <c r="AZ343" s="457">
        <v>6900</v>
      </c>
      <c r="BA343" s="456">
        <v>0</v>
      </c>
      <c r="BB343" s="457">
        <v>646355</v>
      </c>
      <c r="BC343" s="456">
        <v>0</v>
      </c>
      <c r="BD343" s="456">
        <v>113510</v>
      </c>
      <c r="BE343" s="457">
        <v>0</v>
      </c>
      <c r="BF343" s="457">
        <v>548565</v>
      </c>
      <c r="BG343" s="457">
        <v>0</v>
      </c>
      <c r="BH343" s="457">
        <v>256850</v>
      </c>
      <c r="BI343" s="456">
        <v>737361.65</v>
      </c>
      <c r="BJ343" s="457">
        <v>12935</v>
      </c>
      <c r="BK343" s="457">
        <v>86265</v>
      </c>
      <c r="BL343" s="457">
        <v>0</v>
      </c>
      <c r="BM343" s="457">
        <v>1810355.16</v>
      </c>
      <c r="BN343" s="457">
        <v>1048040</v>
      </c>
      <c r="BO343" s="457">
        <v>43130</v>
      </c>
      <c r="BP343" s="457">
        <v>35400</v>
      </c>
      <c r="BQ343" s="457">
        <v>67540</v>
      </c>
      <c r="BR343" s="457">
        <v>188300</v>
      </c>
      <c r="BS343" s="457">
        <v>92390</v>
      </c>
      <c r="BT343" s="457">
        <v>890250</v>
      </c>
      <c r="BU343" s="457">
        <v>70680</v>
      </c>
      <c r="BV343" s="457">
        <v>123175</v>
      </c>
      <c r="BW343" s="457">
        <v>129360</v>
      </c>
      <c r="BX343" s="457">
        <v>342430</v>
      </c>
      <c r="BY343" s="457">
        <v>119986.15</v>
      </c>
      <c r="BZ343" s="457">
        <v>57270</v>
      </c>
      <c r="CA343" s="457">
        <v>4000</v>
      </c>
      <c r="CB343" s="457">
        <v>134450</v>
      </c>
      <c r="CC343" s="336">
        <f t="shared" si="52"/>
        <v>27776561.749999996</v>
      </c>
    </row>
    <row r="344" spans="1:81" s="354" customFormat="1" ht="25.5" customHeight="1">
      <c r="A344" s="353" t="s">
        <v>838</v>
      </c>
      <c r="B344" s="330" t="s">
        <v>51</v>
      </c>
      <c r="C344" s="331" t="s">
        <v>1143</v>
      </c>
      <c r="D344" s="332">
        <v>51060</v>
      </c>
      <c r="E344" s="343" t="s">
        <v>1164</v>
      </c>
      <c r="F344" s="333" t="s">
        <v>1169</v>
      </c>
      <c r="G344" s="334" t="s">
        <v>186</v>
      </c>
      <c r="H344" s="457">
        <v>112339</v>
      </c>
      <c r="I344" s="457">
        <v>590818.84</v>
      </c>
      <c r="J344" s="456">
        <v>2575591.36</v>
      </c>
      <c r="K344" s="456">
        <v>638658.91</v>
      </c>
      <c r="L344" s="456">
        <v>770926.89</v>
      </c>
      <c r="M344" s="456">
        <v>26347.59</v>
      </c>
      <c r="N344" s="457">
        <v>7051561.2199999997</v>
      </c>
      <c r="O344" s="457">
        <v>0</v>
      </c>
      <c r="P344" s="456">
        <v>0</v>
      </c>
      <c r="Q344" s="457">
        <v>2588397.4700000002</v>
      </c>
      <c r="R344" s="457">
        <v>52638</v>
      </c>
      <c r="S344" s="457">
        <v>0</v>
      </c>
      <c r="T344" s="457">
        <v>472917.83</v>
      </c>
      <c r="U344" s="457">
        <v>552592.92000000004</v>
      </c>
      <c r="V344" s="456">
        <v>23851.599999999999</v>
      </c>
      <c r="W344" s="457">
        <v>0</v>
      </c>
      <c r="X344" s="456">
        <v>421051.38</v>
      </c>
      <c r="Y344" s="456">
        <v>0</v>
      </c>
      <c r="Z344" s="456">
        <v>4080143</v>
      </c>
      <c r="AA344" s="457">
        <v>1090341.1000000001</v>
      </c>
      <c r="AB344" s="457">
        <v>214403.08</v>
      </c>
      <c r="AC344" s="456">
        <v>1061736</v>
      </c>
      <c r="AD344" s="457">
        <v>407912.51</v>
      </c>
      <c r="AE344" s="457">
        <v>0</v>
      </c>
      <c r="AF344" s="457">
        <v>0</v>
      </c>
      <c r="AG344" s="456">
        <v>0</v>
      </c>
      <c r="AH344" s="456">
        <v>107000</v>
      </c>
      <c r="AI344" s="457">
        <v>6831645.0999999996</v>
      </c>
      <c r="AJ344" s="457">
        <v>73483.5</v>
      </c>
      <c r="AK344" s="457">
        <v>240796</v>
      </c>
      <c r="AL344" s="457">
        <v>176680</v>
      </c>
      <c r="AM344" s="456">
        <v>136244</v>
      </c>
      <c r="AN344" s="456">
        <v>603175</v>
      </c>
      <c r="AO344" s="456">
        <v>665617</v>
      </c>
      <c r="AP344" s="457">
        <v>1005616.5</v>
      </c>
      <c r="AQ344" s="456">
        <v>665724.1</v>
      </c>
      <c r="AR344" s="457">
        <v>404729.75</v>
      </c>
      <c r="AS344" s="457">
        <v>706788</v>
      </c>
      <c r="AT344" s="457">
        <v>16900</v>
      </c>
      <c r="AU344" s="457">
        <v>1687612</v>
      </c>
      <c r="AV344" s="456">
        <v>114524</v>
      </c>
      <c r="AW344" s="457">
        <v>175710</v>
      </c>
      <c r="AX344" s="457">
        <v>123965</v>
      </c>
      <c r="AY344" s="456">
        <v>105768</v>
      </c>
      <c r="AZ344" s="456">
        <v>114285</v>
      </c>
      <c r="BA344" s="456">
        <v>180060</v>
      </c>
      <c r="BB344" s="457">
        <v>3283831.55</v>
      </c>
      <c r="BC344" s="457">
        <v>637816.30000000005</v>
      </c>
      <c r="BD344" s="457">
        <v>166046</v>
      </c>
      <c r="BE344" s="456">
        <v>762478.13</v>
      </c>
      <c r="BF344" s="456">
        <v>0</v>
      </c>
      <c r="BG344" s="456">
        <v>0</v>
      </c>
      <c r="BH344" s="457">
        <v>1265794.5</v>
      </c>
      <c r="BI344" s="456">
        <v>428997.39</v>
      </c>
      <c r="BJ344" s="457">
        <v>680654.7</v>
      </c>
      <c r="BK344" s="456">
        <v>122914.88</v>
      </c>
      <c r="BL344" s="456">
        <v>219341.99</v>
      </c>
      <c r="BM344" s="456">
        <v>2253525</v>
      </c>
      <c r="BN344" s="457">
        <v>375404.5</v>
      </c>
      <c r="BO344" s="457">
        <v>11134</v>
      </c>
      <c r="BP344" s="456">
        <v>151316</v>
      </c>
      <c r="BQ344" s="457">
        <v>450230</v>
      </c>
      <c r="BR344" s="457">
        <v>526929.81000000006</v>
      </c>
      <c r="BS344" s="457">
        <v>150470.5</v>
      </c>
      <c r="BT344" s="457">
        <v>1135855.5</v>
      </c>
      <c r="BU344" s="456">
        <v>271486</v>
      </c>
      <c r="BV344" s="457">
        <v>429127.5</v>
      </c>
      <c r="BW344" s="457">
        <v>301405</v>
      </c>
      <c r="BX344" s="456">
        <v>807253.8</v>
      </c>
      <c r="BY344" s="456">
        <v>872004</v>
      </c>
      <c r="BZ344" s="457">
        <v>244293</v>
      </c>
      <c r="CA344" s="456">
        <v>585464</v>
      </c>
      <c r="CB344" s="457">
        <v>453917</v>
      </c>
      <c r="CC344" s="336">
        <f t="shared" si="52"/>
        <v>53456242.700000003</v>
      </c>
    </row>
    <row r="345" spans="1:81" s="348" customFormat="1" ht="25.5" customHeight="1">
      <c r="A345" s="346"/>
      <c r="B345" s="532" t="s">
        <v>1170</v>
      </c>
      <c r="C345" s="533"/>
      <c r="D345" s="533"/>
      <c r="E345" s="533"/>
      <c r="F345" s="533"/>
      <c r="G345" s="534"/>
      <c r="H345" s="347">
        <f>SUM(H332:H344)</f>
        <v>51636217.210000001</v>
      </c>
      <c r="I345" s="347">
        <f t="shared" ref="I345:BT345" si="55">SUM(I332:I344)</f>
        <v>12455688.49</v>
      </c>
      <c r="J345" s="347">
        <f t="shared" si="55"/>
        <v>19512613.300000001</v>
      </c>
      <c r="K345" s="347">
        <f t="shared" si="55"/>
        <v>8639283.8100000005</v>
      </c>
      <c r="L345" s="347">
        <f t="shared" si="55"/>
        <v>5149221.209999999</v>
      </c>
      <c r="M345" s="347">
        <f t="shared" si="55"/>
        <v>1900860.45</v>
      </c>
      <c r="N345" s="347">
        <f t="shared" si="55"/>
        <v>93623340.530000001</v>
      </c>
      <c r="O345" s="347">
        <f t="shared" si="55"/>
        <v>15320665.49</v>
      </c>
      <c r="P345" s="347">
        <f t="shared" si="55"/>
        <v>2287892.35</v>
      </c>
      <c r="Q345" s="347">
        <f t="shared" si="55"/>
        <v>25627223.449999999</v>
      </c>
      <c r="R345" s="347">
        <f t="shared" si="55"/>
        <v>3142942.7199999997</v>
      </c>
      <c r="S345" s="347">
        <f t="shared" si="55"/>
        <v>6896792.4900000002</v>
      </c>
      <c r="T345" s="347">
        <f t="shared" si="55"/>
        <v>16340794.129999999</v>
      </c>
      <c r="U345" s="347">
        <f t="shared" si="55"/>
        <v>8146704.3700000001</v>
      </c>
      <c r="V345" s="347">
        <f t="shared" si="55"/>
        <v>1033790.7399999999</v>
      </c>
      <c r="W345" s="347">
        <f t="shared" si="55"/>
        <v>3276363.75</v>
      </c>
      <c r="X345" s="347">
        <f t="shared" si="55"/>
        <v>4277438.49</v>
      </c>
      <c r="Y345" s="347">
        <f t="shared" si="55"/>
        <v>3110156.88</v>
      </c>
      <c r="Z345" s="347">
        <f t="shared" si="55"/>
        <v>47833053.890000001</v>
      </c>
      <c r="AA345" s="347">
        <f t="shared" si="55"/>
        <v>17021317.550000001</v>
      </c>
      <c r="AB345" s="347">
        <f t="shared" si="55"/>
        <v>5615226.3299999991</v>
      </c>
      <c r="AC345" s="347">
        <f t="shared" si="55"/>
        <v>16038774.760000002</v>
      </c>
      <c r="AD345" s="347">
        <f t="shared" si="55"/>
        <v>3942569.1399999997</v>
      </c>
      <c r="AE345" s="347">
        <f t="shared" si="55"/>
        <v>4008572.66</v>
      </c>
      <c r="AF345" s="347">
        <f t="shared" si="55"/>
        <v>4431878.8600000003</v>
      </c>
      <c r="AG345" s="347">
        <f t="shared" si="55"/>
        <v>1555930.3000000003</v>
      </c>
      <c r="AH345" s="347">
        <f t="shared" si="55"/>
        <v>2661064.4400000004</v>
      </c>
      <c r="AI345" s="347">
        <f t="shared" si="55"/>
        <v>67782866.719999999</v>
      </c>
      <c r="AJ345" s="347">
        <f t="shared" si="55"/>
        <v>3180365.6799999997</v>
      </c>
      <c r="AK345" s="347">
        <f t="shared" si="55"/>
        <v>1481028.3199999998</v>
      </c>
      <c r="AL345" s="347">
        <f t="shared" si="55"/>
        <v>1627173.23</v>
      </c>
      <c r="AM345" s="347">
        <f t="shared" si="55"/>
        <v>1285600.69</v>
      </c>
      <c r="AN345" s="347">
        <f t="shared" si="55"/>
        <v>4268145.34</v>
      </c>
      <c r="AO345" s="347">
        <f t="shared" si="55"/>
        <v>3204392.2199999997</v>
      </c>
      <c r="AP345" s="347">
        <f t="shared" si="55"/>
        <v>3549148.5999999996</v>
      </c>
      <c r="AQ345" s="347">
        <f t="shared" si="55"/>
        <v>6833083.9099999992</v>
      </c>
      <c r="AR345" s="347">
        <f t="shared" si="55"/>
        <v>3116063.8499999996</v>
      </c>
      <c r="AS345" s="347">
        <f t="shared" si="55"/>
        <v>2931473.14</v>
      </c>
      <c r="AT345" s="347">
        <f t="shared" si="55"/>
        <v>2126739.6</v>
      </c>
      <c r="AU345" s="347">
        <f t="shared" si="55"/>
        <v>20302925.100000001</v>
      </c>
      <c r="AV345" s="347">
        <f t="shared" si="55"/>
        <v>2342412.12</v>
      </c>
      <c r="AW345" s="347">
        <f t="shared" si="55"/>
        <v>2432114.0900000003</v>
      </c>
      <c r="AX345" s="347">
        <f t="shared" si="55"/>
        <v>2792148.94</v>
      </c>
      <c r="AY345" s="347">
        <f t="shared" si="55"/>
        <v>1496191.56</v>
      </c>
      <c r="AZ345" s="347">
        <f t="shared" si="55"/>
        <v>518040.5</v>
      </c>
      <c r="BA345" s="347">
        <f t="shared" si="55"/>
        <v>1564586.01</v>
      </c>
      <c r="BB345" s="347">
        <f t="shared" si="55"/>
        <v>41783772.280000001</v>
      </c>
      <c r="BC345" s="347">
        <f t="shared" si="55"/>
        <v>3776380.63</v>
      </c>
      <c r="BD345" s="347">
        <f t="shared" si="55"/>
        <v>3586461.9</v>
      </c>
      <c r="BE345" s="347">
        <f t="shared" si="55"/>
        <v>7466537.3700000001</v>
      </c>
      <c r="BF345" s="347">
        <f t="shared" si="55"/>
        <v>6628156.4399999995</v>
      </c>
      <c r="BG345" s="347">
        <f t="shared" si="55"/>
        <v>2869660.57</v>
      </c>
      <c r="BH345" s="347">
        <f t="shared" si="55"/>
        <v>10788968.789999999</v>
      </c>
      <c r="BI345" s="347">
        <f t="shared" si="55"/>
        <v>6764165.0200000005</v>
      </c>
      <c r="BJ345" s="347">
        <f t="shared" si="55"/>
        <v>3464514.74</v>
      </c>
      <c r="BK345" s="347">
        <f t="shared" si="55"/>
        <v>1224814.7199999997</v>
      </c>
      <c r="BL345" s="347">
        <f t="shared" si="55"/>
        <v>949896.66</v>
      </c>
      <c r="BM345" s="347">
        <f t="shared" si="55"/>
        <v>43210937.559999995</v>
      </c>
      <c r="BN345" s="347">
        <f t="shared" si="55"/>
        <v>9038495.3399999999</v>
      </c>
      <c r="BO345" s="347">
        <f t="shared" si="55"/>
        <v>2612516.17</v>
      </c>
      <c r="BP345" s="347">
        <f t="shared" si="55"/>
        <v>1476887.82</v>
      </c>
      <c r="BQ345" s="347">
        <f t="shared" si="55"/>
        <v>2064020.23</v>
      </c>
      <c r="BR345" s="347">
        <f t="shared" si="55"/>
        <v>4810272.1400000006</v>
      </c>
      <c r="BS345" s="347">
        <f t="shared" si="55"/>
        <v>1897476.23</v>
      </c>
      <c r="BT345" s="347">
        <f t="shared" si="55"/>
        <v>22521810.780000001</v>
      </c>
      <c r="BU345" s="347">
        <f t="shared" ref="BU345:CB345" si="56">SUM(BU332:BU344)</f>
        <v>2453456.6100000003</v>
      </c>
      <c r="BV345" s="347">
        <f t="shared" si="56"/>
        <v>4030408.45</v>
      </c>
      <c r="BW345" s="347">
        <f t="shared" si="56"/>
        <v>3688938.76</v>
      </c>
      <c r="BX345" s="347">
        <f t="shared" si="56"/>
        <v>5799413.1299999999</v>
      </c>
      <c r="BY345" s="347">
        <f t="shared" si="56"/>
        <v>11165588.73</v>
      </c>
      <c r="BZ345" s="347">
        <f t="shared" si="56"/>
        <v>2456862.8199999998</v>
      </c>
      <c r="CA345" s="347">
        <f t="shared" si="56"/>
        <v>2649710.0499999998</v>
      </c>
      <c r="CB345" s="347">
        <f t="shared" si="56"/>
        <v>2971284.1</v>
      </c>
      <c r="CC345" s="347">
        <f>SUM(CC332:CC344)</f>
        <v>730472285.44999993</v>
      </c>
    </row>
    <row r="346" spans="1:81" s="354" customFormat="1" ht="25.5" customHeight="1">
      <c r="A346" s="353" t="s">
        <v>1171</v>
      </c>
      <c r="B346" s="330" t="s">
        <v>53</v>
      </c>
      <c r="C346" s="331" t="s">
        <v>54</v>
      </c>
      <c r="D346" s="332">
        <v>53020</v>
      </c>
      <c r="E346" s="356" t="s">
        <v>1172</v>
      </c>
      <c r="F346" s="373" t="s">
        <v>1173</v>
      </c>
      <c r="G346" s="374" t="s">
        <v>1174</v>
      </c>
      <c r="H346" s="453">
        <v>0</v>
      </c>
      <c r="I346" s="458">
        <v>0</v>
      </c>
      <c r="J346" s="458">
        <v>0</v>
      </c>
      <c r="K346" s="458">
        <v>0</v>
      </c>
      <c r="L346" s="458">
        <v>703000</v>
      </c>
      <c r="M346" s="458">
        <v>0</v>
      </c>
      <c r="N346" s="458">
        <v>0</v>
      </c>
      <c r="O346" s="458">
        <v>0</v>
      </c>
      <c r="P346" s="458">
        <v>0</v>
      </c>
      <c r="Q346" s="458">
        <v>0</v>
      </c>
      <c r="R346" s="458">
        <v>0</v>
      </c>
      <c r="S346" s="458">
        <v>0</v>
      </c>
      <c r="T346" s="458">
        <v>0</v>
      </c>
      <c r="U346" s="458">
        <v>0</v>
      </c>
      <c r="V346" s="458">
        <v>0</v>
      </c>
      <c r="W346" s="458">
        <v>0</v>
      </c>
      <c r="X346" s="458">
        <v>0</v>
      </c>
      <c r="Y346" s="458">
        <v>0</v>
      </c>
      <c r="Z346" s="458">
        <v>0</v>
      </c>
      <c r="AA346" s="458">
        <v>802074.92</v>
      </c>
      <c r="AB346" s="458">
        <v>0</v>
      </c>
      <c r="AC346" s="458">
        <v>0</v>
      </c>
      <c r="AD346" s="458">
        <v>920450</v>
      </c>
      <c r="AE346" s="458">
        <v>0</v>
      </c>
      <c r="AF346" s="458">
        <v>0</v>
      </c>
      <c r="AG346" s="458">
        <v>0</v>
      </c>
      <c r="AH346" s="458">
        <v>0</v>
      </c>
      <c r="AI346" s="458">
        <v>0</v>
      </c>
      <c r="AJ346" s="458">
        <v>0</v>
      </c>
      <c r="AK346" s="458">
        <v>0</v>
      </c>
      <c r="AL346" s="458">
        <v>0</v>
      </c>
      <c r="AM346" s="458">
        <v>0</v>
      </c>
      <c r="AN346" s="458">
        <v>0</v>
      </c>
      <c r="AO346" s="458">
        <v>0</v>
      </c>
      <c r="AP346" s="458">
        <v>1906880</v>
      </c>
      <c r="AQ346" s="458">
        <v>0</v>
      </c>
      <c r="AR346" s="458">
        <v>0</v>
      </c>
      <c r="AS346" s="458">
        <v>0</v>
      </c>
      <c r="AT346" s="458">
        <v>1075000</v>
      </c>
      <c r="AU346" s="458">
        <v>0</v>
      </c>
      <c r="AV346" s="458">
        <v>0</v>
      </c>
      <c r="AW346" s="458">
        <v>0</v>
      </c>
      <c r="AX346" s="458">
        <v>0</v>
      </c>
      <c r="AY346" s="458">
        <v>291970</v>
      </c>
      <c r="AZ346" s="458">
        <v>0</v>
      </c>
      <c r="BA346" s="458">
        <v>0</v>
      </c>
      <c r="BB346" s="458">
        <v>0</v>
      </c>
      <c r="BC346" s="458">
        <v>0</v>
      </c>
      <c r="BD346" s="458">
        <v>0</v>
      </c>
      <c r="BE346" s="458">
        <v>0</v>
      </c>
      <c r="BF346" s="458">
        <v>0</v>
      </c>
      <c r="BG346" s="458">
        <v>0</v>
      </c>
      <c r="BH346" s="458">
        <v>0</v>
      </c>
      <c r="BI346" s="458">
        <v>0</v>
      </c>
      <c r="BJ346" s="458">
        <v>0</v>
      </c>
      <c r="BK346" s="458">
        <v>0</v>
      </c>
      <c r="BL346" s="458">
        <v>0</v>
      </c>
      <c r="BM346" s="458">
        <v>0</v>
      </c>
      <c r="BN346" s="458">
        <v>0</v>
      </c>
      <c r="BO346" s="458">
        <v>0</v>
      </c>
      <c r="BP346" s="458">
        <v>0</v>
      </c>
      <c r="BQ346" s="458">
        <v>882500</v>
      </c>
      <c r="BR346" s="458">
        <v>1921800</v>
      </c>
      <c r="BS346" s="458">
        <v>0</v>
      </c>
      <c r="BT346" s="458">
        <v>2420000</v>
      </c>
      <c r="BU346" s="458">
        <v>0</v>
      </c>
      <c r="BV346" s="458">
        <v>162000</v>
      </c>
      <c r="BW346" s="458">
        <v>65000</v>
      </c>
      <c r="BX346" s="458">
        <v>0</v>
      </c>
      <c r="BY346" s="458">
        <v>111680.55</v>
      </c>
      <c r="BZ346" s="458">
        <v>0</v>
      </c>
      <c r="CA346" s="458">
        <v>0</v>
      </c>
      <c r="CB346" s="458">
        <v>0</v>
      </c>
      <c r="CC346" s="336">
        <f t="shared" ref="CC346" si="57">SUM(H346:CB346)</f>
        <v>11262355.470000001</v>
      </c>
    </row>
    <row r="347" spans="1:81" s="354" customFormat="1" ht="25.5" customHeight="1">
      <c r="A347" s="353" t="s">
        <v>1171</v>
      </c>
      <c r="B347" s="330" t="s">
        <v>53</v>
      </c>
      <c r="C347" s="331" t="s">
        <v>54</v>
      </c>
      <c r="D347" s="332">
        <v>53020</v>
      </c>
      <c r="E347" s="356" t="s">
        <v>1172</v>
      </c>
      <c r="F347" s="333" t="s">
        <v>1175</v>
      </c>
      <c r="G347" s="334" t="s">
        <v>1176</v>
      </c>
      <c r="H347" s="453">
        <v>4656682.03</v>
      </c>
      <c r="I347" s="458">
        <v>695688.76</v>
      </c>
      <c r="J347" s="458">
        <v>253594.97</v>
      </c>
      <c r="K347" s="458">
        <v>0</v>
      </c>
      <c r="L347" s="458">
        <v>118670.38</v>
      </c>
      <c r="M347" s="458">
        <v>387829.05</v>
      </c>
      <c r="N347" s="458">
        <v>738889.87</v>
      </c>
      <c r="O347" s="458">
        <v>1127598.1200000001</v>
      </c>
      <c r="P347" s="458">
        <v>317449</v>
      </c>
      <c r="Q347" s="458">
        <v>0</v>
      </c>
      <c r="R347" s="458">
        <v>327943</v>
      </c>
      <c r="S347" s="458">
        <v>0</v>
      </c>
      <c r="T347" s="458">
        <v>523111.16</v>
      </c>
      <c r="U347" s="458">
        <v>513183.27</v>
      </c>
      <c r="V347" s="458">
        <v>292571.46000000002</v>
      </c>
      <c r="W347" s="458">
        <v>489718.6</v>
      </c>
      <c r="X347" s="458">
        <v>1262045.6200000001</v>
      </c>
      <c r="Y347" s="458">
        <v>630666.64</v>
      </c>
      <c r="Z347" s="458">
        <v>1834929.88</v>
      </c>
      <c r="AA347" s="458">
        <v>2035271.63</v>
      </c>
      <c r="AB347" s="458">
        <v>300602.55</v>
      </c>
      <c r="AC347" s="458">
        <v>2634202.2400000002</v>
      </c>
      <c r="AD347" s="458">
        <v>0</v>
      </c>
      <c r="AE347" s="458">
        <v>0</v>
      </c>
      <c r="AF347" s="458">
        <v>0</v>
      </c>
      <c r="AG347" s="458">
        <v>0</v>
      </c>
      <c r="AH347" s="458">
        <v>1577576</v>
      </c>
      <c r="AI347" s="458">
        <v>2845278.33</v>
      </c>
      <c r="AJ347" s="458">
        <v>140020.21</v>
      </c>
      <c r="AK347" s="458">
        <v>298379.32</v>
      </c>
      <c r="AL347" s="458">
        <v>303290.12</v>
      </c>
      <c r="AM347" s="458">
        <v>9013746.8200000003</v>
      </c>
      <c r="AN347" s="458">
        <v>166905.29</v>
      </c>
      <c r="AO347" s="458">
        <v>1379635.42</v>
      </c>
      <c r="AP347" s="458">
        <v>0</v>
      </c>
      <c r="AQ347" s="458">
        <v>306803.46000000002</v>
      </c>
      <c r="AR347" s="458">
        <v>0</v>
      </c>
      <c r="AS347" s="458">
        <v>209720.78</v>
      </c>
      <c r="AT347" s="458">
        <v>0</v>
      </c>
      <c r="AU347" s="458">
        <v>3021849.85</v>
      </c>
      <c r="AV347" s="458">
        <v>187629.29</v>
      </c>
      <c r="AW347" s="458">
        <v>0</v>
      </c>
      <c r="AX347" s="458">
        <v>0</v>
      </c>
      <c r="AY347" s="458">
        <v>60208.15</v>
      </c>
      <c r="AZ347" s="458">
        <v>70446.720000000001</v>
      </c>
      <c r="BA347" s="458">
        <v>362837.23</v>
      </c>
      <c r="BB347" s="458">
        <v>2523053.79</v>
      </c>
      <c r="BC347" s="458">
        <v>714929.99</v>
      </c>
      <c r="BD347" s="458">
        <v>62752.36</v>
      </c>
      <c r="BE347" s="458">
        <v>888649.89</v>
      </c>
      <c r="BF347" s="458">
        <v>0</v>
      </c>
      <c r="BG347" s="458">
        <v>0</v>
      </c>
      <c r="BH347" s="458">
        <v>964861.07</v>
      </c>
      <c r="BI347" s="458">
        <v>569075.82999999996</v>
      </c>
      <c r="BJ347" s="458">
        <v>530393.38</v>
      </c>
      <c r="BK347" s="458">
        <v>43378.5</v>
      </c>
      <c r="BL347" s="458">
        <v>148467</v>
      </c>
      <c r="BM347" s="458">
        <v>1800109.39</v>
      </c>
      <c r="BN347" s="458">
        <v>0</v>
      </c>
      <c r="BO347" s="458">
        <v>302661.39</v>
      </c>
      <c r="BP347" s="458">
        <v>304807.78000000003</v>
      </c>
      <c r="BQ347" s="458">
        <v>275331.55</v>
      </c>
      <c r="BR347" s="458">
        <v>617285.43000000005</v>
      </c>
      <c r="BS347" s="458">
        <v>121528.49</v>
      </c>
      <c r="BT347" s="458">
        <v>4182205.07</v>
      </c>
      <c r="BU347" s="458">
        <v>572813.1</v>
      </c>
      <c r="BV347" s="458">
        <v>369564.33</v>
      </c>
      <c r="BW347" s="458">
        <v>158597.07</v>
      </c>
      <c r="BX347" s="458">
        <v>452925.07</v>
      </c>
      <c r="BY347" s="458">
        <v>3867762.25</v>
      </c>
      <c r="BZ347" s="458">
        <v>367842.04</v>
      </c>
      <c r="CA347" s="458">
        <v>333335.28000000003</v>
      </c>
      <c r="CB347" s="458">
        <v>1139967.77</v>
      </c>
      <c r="CC347" s="336">
        <f t="shared" si="52"/>
        <v>60397273.039999999</v>
      </c>
    </row>
    <row r="348" spans="1:81" s="354" customFormat="1" ht="25.5" customHeight="1">
      <c r="A348" s="353" t="s">
        <v>1171</v>
      </c>
      <c r="B348" s="330" t="s">
        <v>53</v>
      </c>
      <c r="C348" s="331" t="s">
        <v>54</v>
      </c>
      <c r="D348" s="332">
        <v>53020</v>
      </c>
      <c r="E348" s="356" t="s">
        <v>1172</v>
      </c>
      <c r="F348" s="333" t="s">
        <v>1177</v>
      </c>
      <c r="G348" s="334" t="s">
        <v>1178</v>
      </c>
      <c r="H348" s="453">
        <v>0</v>
      </c>
      <c r="I348" s="458">
        <v>0</v>
      </c>
      <c r="J348" s="458">
        <v>11002624.35</v>
      </c>
      <c r="K348" s="458">
        <v>0</v>
      </c>
      <c r="L348" s="458">
        <v>0</v>
      </c>
      <c r="M348" s="458">
        <v>0</v>
      </c>
      <c r="N348" s="458">
        <v>2507488.9500000002</v>
      </c>
      <c r="O348" s="458">
        <v>3851721.72</v>
      </c>
      <c r="P348" s="458">
        <v>276089</v>
      </c>
      <c r="Q348" s="458">
        <v>0</v>
      </c>
      <c r="R348" s="458">
        <v>0</v>
      </c>
      <c r="S348" s="458">
        <v>0</v>
      </c>
      <c r="T348" s="458">
        <v>7191798.6799999997</v>
      </c>
      <c r="U348" s="458">
        <v>2740497.81</v>
      </c>
      <c r="V348" s="458">
        <v>0</v>
      </c>
      <c r="W348" s="458">
        <v>2141562.6398999998</v>
      </c>
      <c r="X348" s="458">
        <v>0</v>
      </c>
      <c r="Y348" s="458">
        <v>1757318.02</v>
      </c>
      <c r="Z348" s="458">
        <v>28898318.550000001</v>
      </c>
      <c r="AA348" s="458">
        <v>10733291.17</v>
      </c>
      <c r="AB348" s="458">
        <v>5550173.4800000004</v>
      </c>
      <c r="AC348" s="458">
        <v>0</v>
      </c>
      <c r="AD348" s="458">
        <v>900066.04</v>
      </c>
      <c r="AE348" s="458">
        <v>1917659.26</v>
      </c>
      <c r="AF348" s="458">
        <v>0</v>
      </c>
      <c r="AG348" s="458">
        <v>0</v>
      </c>
      <c r="AH348" s="458">
        <v>0</v>
      </c>
      <c r="AI348" s="458">
        <v>1218849.32</v>
      </c>
      <c r="AJ348" s="458">
        <v>1021090.62</v>
      </c>
      <c r="AK348" s="458">
        <v>414333.33</v>
      </c>
      <c r="AL348" s="458">
        <v>233238.84</v>
      </c>
      <c r="AM348" s="458">
        <v>0</v>
      </c>
      <c r="AN348" s="458">
        <v>0</v>
      </c>
      <c r="AO348" s="458">
        <v>0</v>
      </c>
      <c r="AP348" s="458">
        <v>128692.61</v>
      </c>
      <c r="AQ348" s="458">
        <v>2620369.2799999998</v>
      </c>
      <c r="AR348" s="458">
        <v>0</v>
      </c>
      <c r="AS348" s="458">
        <v>314161.93</v>
      </c>
      <c r="AT348" s="458">
        <v>0</v>
      </c>
      <c r="AU348" s="458">
        <v>0</v>
      </c>
      <c r="AV348" s="458">
        <v>337602.4</v>
      </c>
      <c r="AW348" s="458">
        <v>13731.67</v>
      </c>
      <c r="AX348" s="458">
        <v>27167.06</v>
      </c>
      <c r="AY348" s="458">
        <v>524105.06</v>
      </c>
      <c r="AZ348" s="458">
        <v>0</v>
      </c>
      <c r="BA348" s="458">
        <v>746087.77</v>
      </c>
      <c r="BB348" s="458">
        <v>4480784.29</v>
      </c>
      <c r="BC348" s="458">
        <v>638592.03</v>
      </c>
      <c r="BD348" s="458">
        <v>0</v>
      </c>
      <c r="BE348" s="458">
        <v>0</v>
      </c>
      <c r="BF348" s="458">
        <v>0</v>
      </c>
      <c r="BG348" s="458">
        <v>0</v>
      </c>
      <c r="BH348" s="458">
        <v>7463578.3799999999</v>
      </c>
      <c r="BI348" s="458">
        <v>0</v>
      </c>
      <c r="BJ348" s="458">
        <v>243857.51</v>
      </c>
      <c r="BK348" s="458">
        <v>0</v>
      </c>
      <c r="BL348" s="458">
        <v>426800</v>
      </c>
      <c r="BM348" s="458">
        <v>25060540.300000001</v>
      </c>
      <c r="BN348" s="458">
        <v>0</v>
      </c>
      <c r="BO348" s="458">
        <v>0</v>
      </c>
      <c r="BP348" s="458">
        <v>0</v>
      </c>
      <c r="BQ348" s="458">
        <v>0</v>
      </c>
      <c r="BR348" s="458">
        <v>1748206.9</v>
      </c>
      <c r="BS348" s="458">
        <v>0</v>
      </c>
      <c r="BT348" s="458">
        <v>0</v>
      </c>
      <c r="BU348" s="458">
        <v>0</v>
      </c>
      <c r="BV348" s="458">
        <v>304550.64</v>
      </c>
      <c r="BW348" s="458">
        <v>4439852.08</v>
      </c>
      <c r="BX348" s="458">
        <v>157752.84</v>
      </c>
      <c r="BY348" s="458">
        <v>1857030.67</v>
      </c>
      <c r="BZ348" s="458">
        <v>405474.48</v>
      </c>
      <c r="CA348" s="458">
        <v>0</v>
      </c>
      <c r="CB348" s="458">
        <v>1048730.81</v>
      </c>
      <c r="CC348" s="336">
        <f t="shared" si="52"/>
        <v>135343790.48990005</v>
      </c>
    </row>
    <row r="349" spans="1:81" s="354" customFormat="1" ht="25.5" customHeight="1">
      <c r="A349" s="353" t="s">
        <v>1171</v>
      </c>
      <c r="B349" s="330" t="s">
        <v>53</v>
      </c>
      <c r="C349" s="331" t="s">
        <v>54</v>
      </c>
      <c r="D349" s="332">
        <v>53020</v>
      </c>
      <c r="E349" s="356" t="s">
        <v>1172</v>
      </c>
      <c r="F349" s="333" t="s">
        <v>1179</v>
      </c>
      <c r="G349" s="334" t="s">
        <v>1180</v>
      </c>
      <c r="H349" s="453">
        <v>23656588.579999998</v>
      </c>
      <c r="I349" s="458">
        <v>11850360.74</v>
      </c>
      <c r="J349" s="458">
        <v>0</v>
      </c>
      <c r="K349" s="458">
        <v>0</v>
      </c>
      <c r="L349" s="458">
        <v>2336769.44</v>
      </c>
      <c r="M349" s="458">
        <v>92845.48</v>
      </c>
      <c r="N349" s="458">
        <v>11982186.09</v>
      </c>
      <c r="O349" s="458">
        <v>0</v>
      </c>
      <c r="P349" s="458">
        <v>0</v>
      </c>
      <c r="Q349" s="458">
        <v>3721982.96</v>
      </c>
      <c r="R349" s="458">
        <v>0</v>
      </c>
      <c r="S349" s="458">
        <v>1944534.11</v>
      </c>
      <c r="T349" s="458">
        <v>0</v>
      </c>
      <c r="U349" s="458">
        <v>1658032.86</v>
      </c>
      <c r="V349" s="458">
        <v>1135109.6100000001</v>
      </c>
      <c r="W349" s="458">
        <v>1946.9499000000001</v>
      </c>
      <c r="X349" s="458">
        <v>0</v>
      </c>
      <c r="Y349" s="458">
        <v>0</v>
      </c>
      <c r="Z349" s="458">
        <v>0</v>
      </c>
      <c r="AA349" s="458">
        <v>799845.91</v>
      </c>
      <c r="AB349" s="458">
        <v>33317.42</v>
      </c>
      <c r="AC349" s="458">
        <v>12339775.5</v>
      </c>
      <c r="AD349" s="458">
        <v>0</v>
      </c>
      <c r="AE349" s="458">
        <v>0</v>
      </c>
      <c r="AF349" s="458">
        <v>0</v>
      </c>
      <c r="AG349" s="458">
        <v>0</v>
      </c>
      <c r="AH349" s="458">
        <v>234057.12</v>
      </c>
      <c r="AI349" s="458">
        <v>18268243.670000002</v>
      </c>
      <c r="AJ349" s="458">
        <v>0</v>
      </c>
      <c r="AK349" s="458">
        <v>0</v>
      </c>
      <c r="AL349" s="458">
        <v>0</v>
      </c>
      <c r="AM349" s="458">
        <v>0</v>
      </c>
      <c r="AN349" s="458">
        <v>134136.95000000001</v>
      </c>
      <c r="AO349" s="458">
        <v>0</v>
      </c>
      <c r="AP349" s="458">
        <v>370333.26</v>
      </c>
      <c r="AQ349" s="458">
        <v>0</v>
      </c>
      <c r="AR349" s="458">
        <v>0</v>
      </c>
      <c r="AS349" s="458">
        <v>0</v>
      </c>
      <c r="AT349" s="458">
        <v>282238.90999999997</v>
      </c>
      <c r="AU349" s="458">
        <v>21424070.199999999</v>
      </c>
      <c r="AV349" s="458">
        <v>181454.59</v>
      </c>
      <c r="AW349" s="458">
        <v>0</v>
      </c>
      <c r="AX349" s="458">
        <v>0</v>
      </c>
      <c r="AY349" s="458">
        <v>0</v>
      </c>
      <c r="AZ349" s="458">
        <v>0</v>
      </c>
      <c r="BA349" s="458">
        <v>43008.44</v>
      </c>
      <c r="BB349" s="458">
        <v>37668239.579999998</v>
      </c>
      <c r="BC349" s="458">
        <v>0</v>
      </c>
      <c r="BD349" s="458">
        <v>0</v>
      </c>
      <c r="BE349" s="458">
        <v>2776726.91</v>
      </c>
      <c r="BF349" s="458">
        <v>0</v>
      </c>
      <c r="BG349" s="458">
        <v>0</v>
      </c>
      <c r="BH349" s="458">
        <v>0</v>
      </c>
      <c r="BI349" s="458">
        <v>3185149</v>
      </c>
      <c r="BJ349" s="458">
        <v>0</v>
      </c>
      <c r="BK349" s="458">
        <v>55477.97</v>
      </c>
      <c r="BL349" s="458">
        <v>0</v>
      </c>
      <c r="BM349" s="458">
        <v>2149817.17</v>
      </c>
      <c r="BN349" s="458">
        <v>0</v>
      </c>
      <c r="BO349" s="458">
        <v>0</v>
      </c>
      <c r="BP349" s="458">
        <v>0</v>
      </c>
      <c r="BQ349" s="458">
        <v>0</v>
      </c>
      <c r="BR349" s="458">
        <v>0</v>
      </c>
      <c r="BS349" s="458">
        <v>0</v>
      </c>
      <c r="BT349" s="458">
        <v>12225157.779999999</v>
      </c>
      <c r="BU349" s="458">
        <v>695239.89</v>
      </c>
      <c r="BV349" s="458">
        <v>55519.39</v>
      </c>
      <c r="BW349" s="458">
        <v>0</v>
      </c>
      <c r="BX349" s="458">
        <v>1683766.5</v>
      </c>
      <c r="BY349" s="458">
        <v>0</v>
      </c>
      <c r="BZ349" s="458">
        <v>41865.42</v>
      </c>
      <c r="CA349" s="458">
        <v>813307.86</v>
      </c>
      <c r="CB349" s="458">
        <v>286501.27</v>
      </c>
      <c r="CC349" s="336">
        <f t="shared" si="52"/>
        <v>174127607.52989995</v>
      </c>
    </row>
    <row r="350" spans="1:81" s="354" customFormat="1" ht="25.5" customHeight="1">
      <c r="A350" s="353" t="s">
        <v>1171</v>
      </c>
      <c r="B350" s="330" t="s">
        <v>53</v>
      </c>
      <c r="C350" s="331" t="s">
        <v>54</v>
      </c>
      <c r="D350" s="332">
        <v>53020</v>
      </c>
      <c r="E350" s="356" t="s">
        <v>1172</v>
      </c>
      <c r="F350" s="333" t="s">
        <v>1181</v>
      </c>
      <c r="G350" s="334" t="s">
        <v>1182</v>
      </c>
      <c r="H350" s="453">
        <v>0</v>
      </c>
      <c r="I350" s="458">
        <v>70453.759999999995</v>
      </c>
      <c r="J350" s="458">
        <v>0</v>
      </c>
      <c r="K350" s="458">
        <v>98377</v>
      </c>
      <c r="L350" s="458">
        <v>0</v>
      </c>
      <c r="M350" s="458">
        <v>94671.92</v>
      </c>
      <c r="N350" s="458">
        <v>0</v>
      </c>
      <c r="O350" s="458">
        <v>0</v>
      </c>
      <c r="P350" s="458">
        <v>31196</v>
      </c>
      <c r="Q350" s="458">
        <v>0</v>
      </c>
      <c r="R350" s="458">
        <v>0</v>
      </c>
      <c r="S350" s="458">
        <v>0</v>
      </c>
      <c r="T350" s="458">
        <v>0</v>
      </c>
      <c r="U350" s="458">
        <v>48337.84</v>
      </c>
      <c r="V350" s="458">
        <v>0</v>
      </c>
      <c r="W350" s="458">
        <v>51855.49</v>
      </c>
      <c r="X350" s="458">
        <v>0</v>
      </c>
      <c r="Y350" s="458">
        <v>854843.82</v>
      </c>
      <c r="Z350" s="458">
        <v>549401.29</v>
      </c>
      <c r="AA350" s="458">
        <v>0</v>
      </c>
      <c r="AB350" s="458">
        <v>0</v>
      </c>
      <c r="AC350" s="458">
        <v>0</v>
      </c>
      <c r="AD350" s="458">
        <v>13587.42</v>
      </c>
      <c r="AE350" s="458">
        <v>0</v>
      </c>
      <c r="AF350" s="458">
        <v>0</v>
      </c>
      <c r="AG350" s="458">
        <v>0</v>
      </c>
      <c r="AH350" s="458">
        <v>0</v>
      </c>
      <c r="AI350" s="458">
        <v>0</v>
      </c>
      <c r="AJ350" s="458">
        <v>0</v>
      </c>
      <c r="AK350" s="458">
        <v>0</v>
      </c>
      <c r="AL350" s="458">
        <v>0</v>
      </c>
      <c r="AM350" s="458">
        <v>143715.46</v>
      </c>
      <c r="AN350" s="458">
        <v>0</v>
      </c>
      <c r="AO350" s="458">
        <v>0</v>
      </c>
      <c r="AP350" s="458">
        <v>0</v>
      </c>
      <c r="AQ350" s="458">
        <v>0</v>
      </c>
      <c r="AR350" s="458">
        <v>16619.189999999999</v>
      </c>
      <c r="AS350" s="458">
        <v>0</v>
      </c>
      <c r="AT350" s="458">
        <v>77010.899999999994</v>
      </c>
      <c r="AU350" s="458">
        <v>664302.18999999994</v>
      </c>
      <c r="AV350" s="458">
        <v>92456.14</v>
      </c>
      <c r="AW350" s="458">
        <v>245065.71</v>
      </c>
      <c r="AX350" s="458">
        <v>0</v>
      </c>
      <c r="AY350" s="458">
        <v>0</v>
      </c>
      <c r="AZ350" s="458">
        <v>66304.210000000006</v>
      </c>
      <c r="BA350" s="458">
        <v>0</v>
      </c>
      <c r="BB350" s="458">
        <v>0</v>
      </c>
      <c r="BC350" s="458">
        <v>0</v>
      </c>
      <c r="BD350" s="458">
        <v>0</v>
      </c>
      <c r="BE350" s="458">
        <v>0</v>
      </c>
      <c r="BF350" s="458">
        <v>0</v>
      </c>
      <c r="BG350" s="458">
        <v>0</v>
      </c>
      <c r="BH350" s="458">
        <v>0</v>
      </c>
      <c r="BI350" s="458">
        <v>0</v>
      </c>
      <c r="BJ350" s="458">
        <v>54906.78</v>
      </c>
      <c r="BK350" s="458">
        <v>0</v>
      </c>
      <c r="BL350" s="458">
        <v>34461.69</v>
      </c>
      <c r="BM350" s="458">
        <v>2808702</v>
      </c>
      <c r="BN350" s="458">
        <v>0</v>
      </c>
      <c r="BO350" s="458">
        <v>0</v>
      </c>
      <c r="BP350" s="458">
        <v>0</v>
      </c>
      <c r="BQ350" s="458">
        <v>0</v>
      </c>
      <c r="BR350" s="458">
        <v>0</v>
      </c>
      <c r="BS350" s="458">
        <v>0</v>
      </c>
      <c r="BT350" s="458">
        <v>119455.8</v>
      </c>
      <c r="BU350" s="458">
        <v>0</v>
      </c>
      <c r="BV350" s="458">
        <v>13931.41</v>
      </c>
      <c r="BW350" s="458">
        <v>0</v>
      </c>
      <c r="BX350" s="458">
        <v>0</v>
      </c>
      <c r="BY350" s="458">
        <v>0</v>
      </c>
      <c r="BZ350" s="458">
        <v>0</v>
      </c>
      <c r="CA350" s="458">
        <v>550412.03</v>
      </c>
      <c r="CB350" s="458">
        <v>269528.27</v>
      </c>
      <c r="CC350" s="336">
        <f t="shared" si="52"/>
        <v>6969596.3200000003</v>
      </c>
    </row>
    <row r="351" spans="1:81" s="354" customFormat="1" ht="25.5" customHeight="1">
      <c r="A351" s="353" t="s">
        <v>1171</v>
      </c>
      <c r="B351" s="330" t="s">
        <v>53</v>
      </c>
      <c r="C351" s="331" t="s">
        <v>54</v>
      </c>
      <c r="D351" s="332">
        <v>53020</v>
      </c>
      <c r="E351" s="356" t="s">
        <v>1172</v>
      </c>
      <c r="F351" s="333" t="s">
        <v>1183</v>
      </c>
      <c r="G351" s="334" t="s">
        <v>1184</v>
      </c>
      <c r="H351" s="453">
        <v>0</v>
      </c>
      <c r="I351" s="458">
        <v>0</v>
      </c>
      <c r="J351" s="458">
        <v>0</v>
      </c>
      <c r="K351" s="458">
        <v>0</v>
      </c>
      <c r="L351" s="458">
        <v>0</v>
      </c>
      <c r="M351" s="458">
        <v>146849.32</v>
      </c>
      <c r="N351" s="458">
        <v>0</v>
      </c>
      <c r="O351" s="458">
        <v>0</v>
      </c>
      <c r="P351" s="458">
        <v>0</v>
      </c>
      <c r="Q351" s="458">
        <v>0</v>
      </c>
      <c r="R351" s="458">
        <v>0</v>
      </c>
      <c r="S351" s="458">
        <v>0</v>
      </c>
      <c r="T351" s="458">
        <v>0</v>
      </c>
      <c r="U351" s="458">
        <v>91046.54</v>
      </c>
      <c r="V351" s="458">
        <v>0</v>
      </c>
      <c r="W351" s="458">
        <v>0</v>
      </c>
      <c r="X351" s="458">
        <v>0</v>
      </c>
      <c r="Y351" s="458">
        <v>0</v>
      </c>
      <c r="Z351" s="458">
        <v>0</v>
      </c>
      <c r="AA351" s="458">
        <v>0</v>
      </c>
      <c r="AB351" s="458">
        <v>0</v>
      </c>
      <c r="AC351" s="458">
        <v>0</v>
      </c>
      <c r="AD351" s="458">
        <v>0</v>
      </c>
      <c r="AE351" s="458">
        <v>0</v>
      </c>
      <c r="AF351" s="458">
        <v>0</v>
      </c>
      <c r="AG351" s="458">
        <v>0</v>
      </c>
      <c r="AH351" s="458">
        <v>0</v>
      </c>
      <c r="AI351" s="458">
        <v>0</v>
      </c>
      <c r="AJ351" s="458">
        <v>0</v>
      </c>
      <c r="AK351" s="458">
        <v>0</v>
      </c>
      <c r="AL351" s="458">
        <v>0</v>
      </c>
      <c r="AM351" s="458">
        <v>0</v>
      </c>
      <c r="AN351" s="458">
        <v>0</v>
      </c>
      <c r="AO351" s="458">
        <v>0</v>
      </c>
      <c r="AP351" s="458">
        <v>0</v>
      </c>
      <c r="AQ351" s="458">
        <v>0</v>
      </c>
      <c r="AR351" s="458">
        <v>0</v>
      </c>
      <c r="AS351" s="458">
        <v>0</v>
      </c>
      <c r="AT351" s="458">
        <v>0</v>
      </c>
      <c r="AU351" s="458">
        <v>0</v>
      </c>
      <c r="AV351" s="458">
        <v>0</v>
      </c>
      <c r="AW351" s="458">
        <v>0</v>
      </c>
      <c r="AX351" s="458">
        <v>0</v>
      </c>
      <c r="AY351" s="458">
        <v>0</v>
      </c>
      <c r="AZ351" s="458">
        <v>0</v>
      </c>
      <c r="BA351" s="458">
        <v>0</v>
      </c>
      <c r="BB351" s="458">
        <v>0</v>
      </c>
      <c r="BC351" s="458">
        <v>53332.35</v>
      </c>
      <c r="BD351" s="458">
        <v>0</v>
      </c>
      <c r="BE351" s="458">
        <v>0</v>
      </c>
      <c r="BF351" s="458">
        <v>0</v>
      </c>
      <c r="BG351" s="458">
        <v>0</v>
      </c>
      <c r="BH351" s="458">
        <v>0</v>
      </c>
      <c r="BI351" s="458">
        <v>0</v>
      </c>
      <c r="BJ351" s="458">
        <v>0</v>
      </c>
      <c r="BK351" s="458">
        <v>0</v>
      </c>
      <c r="BL351" s="458">
        <v>122222.21</v>
      </c>
      <c r="BM351" s="458">
        <v>0</v>
      </c>
      <c r="BN351" s="458">
        <v>0</v>
      </c>
      <c r="BO351" s="458">
        <v>0</v>
      </c>
      <c r="BP351" s="458">
        <v>0</v>
      </c>
      <c r="BQ351" s="458">
        <v>0</v>
      </c>
      <c r="BR351" s="458">
        <v>0</v>
      </c>
      <c r="BS351" s="458">
        <v>0</v>
      </c>
      <c r="BT351" s="458">
        <v>0</v>
      </c>
      <c r="BU351" s="458">
        <v>0</v>
      </c>
      <c r="BV351" s="458">
        <v>110136.95</v>
      </c>
      <c r="BW351" s="458">
        <v>0</v>
      </c>
      <c r="BX351" s="458">
        <v>0</v>
      </c>
      <c r="BY351" s="458">
        <v>48581.279999999999</v>
      </c>
      <c r="BZ351" s="458">
        <v>0</v>
      </c>
      <c r="CA351" s="458">
        <v>0</v>
      </c>
      <c r="CB351" s="458">
        <v>0</v>
      </c>
      <c r="CC351" s="336">
        <f t="shared" si="52"/>
        <v>572168.65</v>
      </c>
    </row>
    <row r="352" spans="1:81" s="354" customFormat="1" ht="25.5" customHeight="1">
      <c r="A352" s="353" t="s">
        <v>1171</v>
      </c>
      <c r="B352" s="330" t="s">
        <v>53</v>
      </c>
      <c r="C352" s="331" t="s">
        <v>54</v>
      </c>
      <c r="D352" s="332">
        <v>53020</v>
      </c>
      <c r="E352" s="356" t="s">
        <v>1172</v>
      </c>
      <c r="F352" s="333" t="s">
        <v>1185</v>
      </c>
      <c r="G352" s="334" t="s">
        <v>1186</v>
      </c>
      <c r="H352" s="453">
        <v>0</v>
      </c>
      <c r="I352" s="458">
        <v>5665.48</v>
      </c>
      <c r="J352" s="458">
        <v>0</v>
      </c>
      <c r="K352" s="458">
        <v>0</v>
      </c>
      <c r="L352" s="458">
        <v>0</v>
      </c>
      <c r="M352" s="458">
        <v>54936.33</v>
      </c>
      <c r="N352" s="458">
        <v>0</v>
      </c>
      <c r="O352" s="458">
        <v>0</v>
      </c>
      <c r="P352" s="458">
        <v>0</v>
      </c>
      <c r="Q352" s="458">
        <v>0</v>
      </c>
      <c r="R352" s="458">
        <v>0</v>
      </c>
      <c r="S352" s="458">
        <v>0</v>
      </c>
      <c r="T352" s="458">
        <v>0</v>
      </c>
      <c r="U352" s="458">
        <v>102198.82</v>
      </c>
      <c r="V352" s="458">
        <v>0</v>
      </c>
      <c r="W352" s="458">
        <v>0</v>
      </c>
      <c r="X352" s="458">
        <v>0</v>
      </c>
      <c r="Y352" s="458">
        <v>0</v>
      </c>
      <c r="Z352" s="458">
        <v>0</v>
      </c>
      <c r="AA352" s="458">
        <v>0</v>
      </c>
      <c r="AB352" s="458">
        <v>0</v>
      </c>
      <c r="AC352" s="458">
        <v>0</v>
      </c>
      <c r="AD352" s="458">
        <v>0</v>
      </c>
      <c r="AE352" s="458">
        <v>0</v>
      </c>
      <c r="AF352" s="458">
        <v>0</v>
      </c>
      <c r="AG352" s="458">
        <v>0</v>
      </c>
      <c r="AH352" s="458">
        <v>0</v>
      </c>
      <c r="AI352" s="458">
        <v>0</v>
      </c>
      <c r="AJ352" s="458">
        <v>0</v>
      </c>
      <c r="AK352" s="458">
        <v>0</v>
      </c>
      <c r="AL352" s="458">
        <v>0</v>
      </c>
      <c r="AM352" s="458">
        <v>0</v>
      </c>
      <c r="AN352" s="458">
        <v>0</v>
      </c>
      <c r="AO352" s="458">
        <v>0</v>
      </c>
      <c r="AP352" s="458">
        <v>0</v>
      </c>
      <c r="AQ352" s="458">
        <v>0</v>
      </c>
      <c r="AR352" s="458">
        <v>0</v>
      </c>
      <c r="AS352" s="458">
        <v>0</v>
      </c>
      <c r="AT352" s="458">
        <v>0</v>
      </c>
      <c r="AU352" s="458">
        <v>0</v>
      </c>
      <c r="AV352" s="458">
        <v>6088.68</v>
      </c>
      <c r="AW352" s="458">
        <v>0</v>
      </c>
      <c r="AX352" s="458">
        <v>0</v>
      </c>
      <c r="AY352" s="458">
        <v>0</v>
      </c>
      <c r="AZ352" s="458">
        <v>0</v>
      </c>
      <c r="BA352" s="458">
        <v>0</v>
      </c>
      <c r="BB352" s="458">
        <v>0</v>
      </c>
      <c r="BC352" s="458">
        <v>0</v>
      </c>
      <c r="BD352" s="458">
        <v>0</v>
      </c>
      <c r="BE352" s="458">
        <v>0</v>
      </c>
      <c r="BF352" s="458">
        <v>0</v>
      </c>
      <c r="BG352" s="458">
        <v>0</v>
      </c>
      <c r="BH352" s="458">
        <v>0</v>
      </c>
      <c r="BI352" s="458">
        <v>0</v>
      </c>
      <c r="BJ352" s="458">
        <v>0</v>
      </c>
      <c r="BK352" s="458">
        <v>0</v>
      </c>
      <c r="BL352" s="458">
        <v>77855.58</v>
      </c>
      <c r="BM352" s="458">
        <v>0</v>
      </c>
      <c r="BN352" s="458">
        <v>0</v>
      </c>
      <c r="BO352" s="458">
        <v>0</v>
      </c>
      <c r="BP352" s="458">
        <v>0</v>
      </c>
      <c r="BQ352" s="458">
        <v>0</v>
      </c>
      <c r="BR352" s="458">
        <v>0</v>
      </c>
      <c r="BS352" s="458">
        <v>0</v>
      </c>
      <c r="BT352" s="458">
        <v>0</v>
      </c>
      <c r="BU352" s="458">
        <v>0</v>
      </c>
      <c r="BV352" s="458">
        <v>347574.81</v>
      </c>
      <c r="BW352" s="458">
        <v>0</v>
      </c>
      <c r="BX352" s="458">
        <v>0</v>
      </c>
      <c r="BY352" s="458">
        <v>0</v>
      </c>
      <c r="BZ352" s="458">
        <v>0</v>
      </c>
      <c r="CA352" s="458">
        <v>0</v>
      </c>
      <c r="CB352" s="458">
        <v>0</v>
      </c>
      <c r="CC352" s="336">
        <f t="shared" si="52"/>
        <v>594319.69999999995</v>
      </c>
    </row>
    <row r="353" spans="1:81" s="354" customFormat="1" ht="25.5" customHeight="1">
      <c r="A353" s="353" t="s">
        <v>1171</v>
      </c>
      <c r="B353" s="330" t="s">
        <v>53</v>
      </c>
      <c r="C353" s="331" t="s">
        <v>54</v>
      </c>
      <c r="D353" s="332">
        <v>53020</v>
      </c>
      <c r="E353" s="356" t="s">
        <v>1172</v>
      </c>
      <c r="F353" s="333" t="s">
        <v>1187</v>
      </c>
      <c r="G353" s="334" t="s">
        <v>1188</v>
      </c>
      <c r="H353" s="453">
        <v>0</v>
      </c>
      <c r="I353" s="458">
        <v>0</v>
      </c>
      <c r="J353" s="458">
        <v>0</v>
      </c>
      <c r="K353" s="458">
        <v>0</v>
      </c>
      <c r="L353" s="458">
        <v>0</v>
      </c>
      <c r="M353" s="458">
        <v>0</v>
      </c>
      <c r="N353" s="458">
        <v>0</v>
      </c>
      <c r="O353" s="458">
        <v>0</v>
      </c>
      <c r="P353" s="458">
        <v>0</v>
      </c>
      <c r="Q353" s="458">
        <v>0</v>
      </c>
      <c r="R353" s="458">
        <v>0</v>
      </c>
      <c r="S353" s="458">
        <v>0</v>
      </c>
      <c r="T353" s="458">
        <v>0</v>
      </c>
      <c r="U353" s="458">
        <v>0</v>
      </c>
      <c r="V353" s="458">
        <v>0</v>
      </c>
      <c r="W353" s="458">
        <v>0</v>
      </c>
      <c r="X353" s="458">
        <v>0</v>
      </c>
      <c r="Y353" s="458">
        <v>0</v>
      </c>
      <c r="Z353" s="458">
        <v>0</v>
      </c>
      <c r="AA353" s="458">
        <v>0</v>
      </c>
      <c r="AB353" s="458">
        <v>0</v>
      </c>
      <c r="AC353" s="458">
        <v>0</v>
      </c>
      <c r="AD353" s="458">
        <v>0</v>
      </c>
      <c r="AE353" s="458">
        <v>0</v>
      </c>
      <c r="AF353" s="458">
        <v>0</v>
      </c>
      <c r="AG353" s="458">
        <v>0</v>
      </c>
      <c r="AH353" s="458">
        <v>0</v>
      </c>
      <c r="AI353" s="458">
        <v>0</v>
      </c>
      <c r="AJ353" s="458">
        <v>0</v>
      </c>
      <c r="AK353" s="458">
        <v>0</v>
      </c>
      <c r="AL353" s="458">
        <v>0</v>
      </c>
      <c r="AM353" s="458">
        <v>0</v>
      </c>
      <c r="AN353" s="458">
        <v>0</v>
      </c>
      <c r="AO353" s="458">
        <v>0</v>
      </c>
      <c r="AP353" s="458">
        <v>0</v>
      </c>
      <c r="AQ353" s="458">
        <v>0</v>
      </c>
      <c r="AR353" s="458">
        <v>0</v>
      </c>
      <c r="AS353" s="458">
        <v>0</v>
      </c>
      <c r="AT353" s="458">
        <v>0</v>
      </c>
      <c r="AU353" s="458">
        <v>0</v>
      </c>
      <c r="AV353" s="458">
        <v>0</v>
      </c>
      <c r="AW353" s="458">
        <v>0</v>
      </c>
      <c r="AX353" s="458">
        <v>0</v>
      </c>
      <c r="AY353" s="458">
        <v>0</v>
      </c>
      <c r="AZ353" s="458">
        <v>0</v>
      </c>
      <c r="BA353" s="458">
        <v>0</v>
      </c>
      <c r="BB353" s="458">
        <v>0</v>
      </c>
      <c r="BC353" s="458">
        <v>0</v>
      </c>
      <c r="BD353" s="458">
        <v>0</v>
      </c>
      <c r="BE353" s="458">
        <v>0</v>
      </c>
      <c r="BF353" s="458">
        <v>0</v>
      </c>
      <c r="BG353" s="458">
        <v>0</v>
      </c>
      <c r="BH353" s="458">
        <v>0</v>
      </c>
      <c r="BI353" s="458">
        <v>0</v>
      </c>
      <c r="BJ353" s="458">
        <v>0</v>
      </c>
      <c r="BK353" s="458">
        <v>0</v>
      </c>
      <c r="BL353" s="458">
        <v>73913.84</v>
      </c>
      <c r="BM353" s="458">
        <v>0</v>
      </c>
      <c r="BN353" s="458">
        <v>0</v>
      </c>
      <c r="BO353" s="458">
        <v>0</v>
      </c>
      <c r="BP353" s="458">
        <v>0</v>
      </c>
      <c r="BQ353" s="458">
        <v>0</v>
      </c>
      <c r="BR353" s="458">
        <v>0</v>
      </c>
      <c r="BS353" s="458">
        <v>0</v>
      </c>
      <c r="BT353" s="458">
        <v>0</v>
      </c>
      <c r="BU353" s="458">
        <v>0</v>
      </c>
      <c r="BV353" s="458">
        <v>0</v>
      </c>
      <c r="BW353" s="458">
        <v>0</v>
      </c>
      <c r="BX353" s="458">
        <v>0</v>
      </c>
      <c r="BY353" s="458">
        <v>0</v>
      </c>
      <c r="BZ353" s="458">
        <v>0</v>
      </c>
      <c r="CA353" s="458">
        <v>0</v>
      </c>
      <c r="CB353" s="458">
        <v>0</v>
      </c>
      <c r="CC353" s="336">
        <f t="shared" si="52"/>
        <v>73913.84</v>
      </c>
    </row>
    <row r="354" spans="1:81" s="354" customFormat="1" ht="25.5" customHeight="1">
      <c r="A354" s="353" t="s">
        <v>1171</v>
      </c>
      <c r="B354" s="330" t="s">
        <v>53</v>
      </c>
      <c r="C354" s="331" t="s">
        <v>54</v>
      </c>
      <c r="D354" s="332">
        <v>53020</v>
      </c>
      <c r="E354" s="356" t="s">
        <v>1172</v>
      </c>
      <c r="F354" s="333" t="s">
        <v>1189</v>
      </c>
      <c r="G354" s="334" t="s">
        <v>1190</v>
      </c>
      <c r="H354" s="335">
        <v>0</v>
      </c>
      <c r="I354" s="335">
        <v>0</v>
      </c>
      <c r="J354" s="335">
        <v>0</v>
      </c>
      <c r="K354" s="335">
        <v>0</v>
      </c>
      <c r="L354" s="335">
        <v>0</v>
      </c>
      <c r="M354" s="335">
        <v>0</v>
      </c>
      <c r="N354" s="335">
        <v>0</v>
      </c>
      <c r="O354" s="335">
        <v>0</v>
      </c>
      <c r="P354" s="335">
        <v>0</v>
      </c>
      <c r="Q354" s="335">
        <v>0</v>
      </c>
      <c r="R354" s="335">
        <v>0</v>
      </c>
      <c r="S354" s="335">
        <v>0</v>
      </c>
      <c r="T354" s="335">
        <v>0</v>
      </c>
      <c r="U354" s="335">
        <v>0</v>
      </c>
      <c r="V354" s="335">
        <v>0</v>
      </c>
      <c r="W354" s="335">
        <v>0</v>
      </c>
      <c r="X354" s="335">
        <v>0</v>
      </c>
      <c r="Y354" s="335">
        <v>0</v>
      </c>
      <c r="Z354" s="335">
        <v>0</v>
      </c>
      <c r="AA354" s="335">
        <v>0</v>
      </c>
      <c r="AB354" s="335">
        <v>0</v>
      </c>
      <c r="AC354" s="335">
        <v>0</v>
      </c>
      <c r="AD354" s="335">
        <v>0</v>
      </c>
      <c r="AE354" s="335">
        <v>0</v>
      </c>
      <c r="AF354" s="335">
        <v>0</v>
      </c>
      <c r="AG354" s="335">
        <v>0</v>
      </c>
      <c r="AH354" s="335">
        <v>0</v>
      </c>
      <c r="AI354" s="335">
        <v>0</v>
      </c>
      <c r="AJ354" s="335">
        <v>0</v>
      </c>
      <c r="AK354" s="335">
        <v>0</v>
      </c>
      <c r="AL354" s="335">
        <v>0</v>
      </c>
      <c r="AM354" s="335">
        <v>0</v>
      </c>
      <c r="AN354" s="335">
        <v>0</v>
      </c>
      <c r="AO354" s="335">
        <v>0</v>
      </c>
      <c r="AP354" s="335">
        <v>0</v>
      </c>
      <c r="AQ354" s="335">
        <v>0</v>
      </c>
      <c r="AR354" s="335">
        <v>0</v>
      </c>
      <c r="AS354" s="335">
        <v>0</v>
      </c>
      <c r="AT354" s="335">
        <v>0</v>
      </c>
      <c r="AU354" s="335">
        <v>0</v>
      </c>
      <c r="AV354" s="335">
        <v>0</v>
      </c>
      <c r="AW354" s="335">
        <v>0</v>
      </c>
      <c r="AX354" s="335">
        <v>0</v>
      </c>
      <c r="AY354" s="335">
        <v>0</v>
      </c>
      <c r="AZ354" s="335">
        <v>0</v>
      </c>
      <c r="BA354" s="335">
        <v>0</v>
      </c>
      <c r="BB354" s="335">
        <v>0</v>
      </c>
      <c r="BC354" s="335">
        <v>0</v>
      </c>
      <c r="BD354" s="335">
        <v>0</v>
      </c>
      <c r="BE354" s="335">
        <v>0</v>
      </c>
      <c r="BF354" s="335">
        <v>0</v>
      </c>
      <c r="BG354" s="335">
        <v>0</v>
      </c>
      <c r="BH354" s="335">
        <v>0</v>
      </c>
      <c r="BI354" s="335">
        <v>0</v>
      </c>
      <c r="BJ354" s="335">
        <v>0</v>
      </c>
      <c r="BK354" s="335">
        <v>0</v>
      </c>
      <c r="BL354" s="335">
        <v>0</v>
      </c>
      <c r="BM354" s="335">
        <v>0</v>
      </c>
      <c r="BN354" s="335">
        <v>0</v>
      </c>
      <c r="BO354" s="335">
        <v>0</v>
      </c>
      <c r="BP354" s="335">
        <v>0</v>
      </c>
      <c r="BQ354" s="335">
        <v>0</v>
      </c>
      <c r="BR354" s="335">
        <v>0</v>
      </c>
      <c r="BS354" s="335">
        <v>0</v>
      </c>
      <c r="BT354" s="335">
        <v>0</v>
      </c>
      <c r="BU354" s="335">
        <v>0</v>
      </c>
      <c r="BV354" s="335">
        <v>0</v>
      </c>
      <c r="BW354" s="335">
        <v>0</v>
      </c>
      <c r="BX354" s="335">
        <v>0</v>
      </c>
      <c r="BY354" s="335">
        <v>0</v>
      </c>
      <c r="BZ354" s="335">
        <v>0</v>
      </c>
      <c r="CA354" s="335">
        <v>0</v>
      </c>
      <c r="CB354" s="335">
        <v>0</v>
      </c>
      <c r="CC354" s="336">
        <f t="shared" si="52"/>
        <v>0</v>
      </c>
    </row>
    <row r="355" spans="1:81" s="354" customFormat="1" ht="25.5" customHeight="1">
      <c r="A355" s="353" t="s">
        <v>1171</v>
      </c>
      <c r="B355" s="330" t="s">
        <v>53</v>
      </c>
      <c r="C355" s="331" t="s">
        <v>54</v>
      </c>
      <c r="D355" s="332">
        <v>53020</v>
      </c>
      <c r="E355" s="356" t="s">
        <v>1172</v>
      </c>
      <c r="F355" s="333" t="s">
        <v>1191</v>
      </c>
      <c r="G355" s="334" t="s">
        <v>1192</v>
      </c>
      <c r="H355" s="453">
        <v>0</v>
      </c>
      <c r="I355" s="458">
        <v>0</v>
      </c>
      <c r="J355" s="458">
        <v>0</v>
      </c>
      <c r="K355" s="458">
        <v>0</v>
      </c>
      <c r="L355" s="458">
        <v>0</v>
      </c>
      <c r="M355" s="458">
        <v>91376.98</v>
      </c>
      <c r="N355" s="458">
        <v>0</v>
      </c>
      <c r="O355" s="458">
        <v>0</v>
      </c>
      <c r="P355" s="458">
        <v>0</v>
      </c>
      <c r="Q355" s="458">
        <v>0</v>
      </c>
      <c r="R355" s="458">
        <v>0</v>
      </c>
      <c r="S355" s="458">
        <v>0</v>
      </c>
      <c r="T355" s="458">
        <v>0</v>
      </c>
      <c r="U355" s="458">
        <v>0</v>
      </c>
      <c r="V355" s="458">
        <v>0</v>
      </c>
      <c r="W355" s="458">
        <v>0</v>
      </c>
      <c r="X355" s="458">
        <v>0</v>
      </c>
      <c r="Y355" s="458">
        <v>0</v>
      </c>
      <c r="Z355" s="458">
        <v>0</v>
      </c>
      <c r="AA355" s="458">
        <v>0</v>
      </c>
      <c r="AB355" s="458">
        <v>0</v>
      </c>
      <c r="AC355" s="458">
        <v>0</v>
      </c>
      <c r="AD355" s="458">
        <v>0</v>
      </c>
      <c r="AE355" s="458">
        <v>0</v>
      </c>
      <c r="AF355" s="458">
        <v>0</v>
      </c>
      <c r="AG355" s="458">
        <v>0</v>
      </c>
      <c r="AH355" s="458">
        <v>0</v>
      </c>
      <c r="AI355" s="458">
        <v>0</v>
      </c>
      <c r="AJ355" s="458">
        <v>0</v>
      </c>
      <c r="AK355" s="458">
        <v>0</v>
      </c>
      <c r="AL355" s="458">
        <v>0</v>
      </c>
      <c r="AM355" s="458">
        <v>0</v>
      </c>
      <c r="AN355" s="458">
        <v>0</v>
      </c>
      <c r="AO355" s="458">
        <v>0</v>
      </c>
      <c r="AP355" s="458">
        <v>0</v>
      </c>
      <c r="AQ355" s="458">
        <v>0</v>
      </c>
      <c r="AR355" s="458">
        <v>0</v>
      </c>
      <c r="AS355" s="458">
        <v>0</v>
      </c>
      <c r="AT355" s="458">
        <v>0</v>
      </c>
      <c r="AU355" s="458">
        <v>0</v>
      </c>
      <c r="AV355" s="458">
        <v>0</v>
      </c>
      <c r="AW355" s="458">
        <v>0</v>
      </c>
      <c r="AX355" s="458">
        <v>0</v>
      </c>
      <c r="AY355" s="458">
        <v>0</v>
      </c>
      <c r="AZ355" s="458">
        <v>0</v>
      </c>
      <c r="BA355" s="458">
        <v>0</v>
      </c>
      <c r="BB355" s="458">
        <v>0</v>
      </c>
      <c r="BC355" s="458">
        <v>329374.96000000002</v>
      </c>
      <c r="BD355" s="458">
        <v>0</v>
      </c>
      <c r="BE355" s="458">
        <v>0</v>
      </c>
      <c r="BF355" s="458">
        <v>0</v>
      </c>
      <c r="BG355" s="458">
        <v>0</v>
      </c>
      <c r="BH355" s="458">
        <v>0</v>
      </c>
      <c r="BI355" s="458">
        <v>0</v>
      </c>
      <c r="BJ355" s="458">
        <v>0</v>
      </c>
      <c r="BK355" s="458">
        <v>0</v>
      </c>
      <c r="BL355" s="458">
        <v>214198.84</v>
      </c>
      <c r="BM355" s="458">
        <v>0</v>
      </c>
      <c r="BN355" s="458">
        <v>0</v>
      </c>
      <c r="BO355" s="458">
        <v>0</v>
      </c>
      <c r="BP355" s="458">
        <v>0</v>
      </c>
      <c r="BQ355" s="458">
        <v>0</v>
      </c>
      <c r="BR355" s="458">
        <v>0</v>
      </c>
      <c r="BS355" s="458">
        <v>0</v>
      </c>
      <c r="BT355" s="458">
        <v>0</v>
      </c>
      <c r="BU355" s="458">
        <v>0</v>
      </c>
      <c r="BV355" s="458">
        <v>28569.42</v>
      </c>
      <c r="BW355" s="458">
        <v>0</v>
      </c>
      <c r="BX355" s="458">
        <v>0</v>
      </c>
      <c r="BY355" s="458">
        <v>0</v>
      </c>
      <c r="BZ355" s="458">
        <v>0</v>
      </c>
      <c r="CA355" s="458">
        <v>0</v>
      </c>
      <c r="CB355" s="458">
        <v>0</v>
      </c>
      <c r="CC355" s="336">
        <f t="shared" si="52"/>
        <v>663520.20000000007</v>
      </c>
    </row>
    <row r="356" spans="1:81" s="354" customFormat="1" ht="25.5" customHeight="1">
      <c r="A356" s="353" t="s">
        <v>1171</v>
      </c>
      <c r="B356" s="330" t="s">
        <v>53</v>
      </c>
      <c r="C356" s="331" t="s">
        <v>54</v>
      </c>
      <c r="D356" s="332">
        <v>53030</v>
      </c>
      <c r="E356" s="356" t="s">
        <v>1193</v>
      </c>
      <c r="F356" s="333" t="s">
        <v>1194</v>
      </c>
      <c r="G356" s="334" t="s">
        <v>1195</v>
      </c>
      <c r="H356" s="453">
        <v>3864516.13</v>
      </c>
      <c r="I356" s="458">
        <v>0</v>
      </c>
      <c r="J356" s="458">
        <v>0</v>
      </c>
      <c r="K356" s="458">
        <v>0</v>
      </c>
      <c r="L356" s="458">
        <v>0</v>
      </c>
      <c r="M356" s="458">
        <v>0</v>
      </c>
      <c r="N356" s="458">
        <v>0</v>
      </c>
      <c r="O356" s="458">
        <v>0</v>
      </c>
      <c r="P356" s="458">
        <v>22498.080000000002</v>
      </c>
      <c r="Q356" s="458">
        <v>0</v>
      </c>
      <c r="R356" s="458">
        <v>0</v>
      </c>
      <c r="S356" s="458">
        <v>0</v>
      </c>
      <c r="T356" s="458">
        <v>0</v>
      </c>
      <c r="U356" s="458">
        <v>0</v>
      </c>
      <c r="V356" s="458">
        <v>0</v>
      </c>
      <c r="W356" s="458">
        <v>10491.26</v>
      </c>
      <c r="X356" s="458">
        <v>36268.54</v>
      </c>
      <c r="Y356" s="458">
        <v>8200.77</v>
      </c>
      <c r="Z356" s="458">
        <v>3879166.73</v>
      </c>
      <c r="AA356" s="458">
        <v>77502.820000000007</v>
      </c>
      <c r="AB356" s="458">
        <v>0</v>
      </c>
      <c r="AC356" s="458">
        <v>0</v>
      </c>
      <c r="AD356" s="458">
        <v>102702.54</v>
      </c>
      <c r="AE356" s="458">
        <v>0</v>
      </c>
      <c r="AF356" s="458">
        <v>0</v>
      </c>
      <c r="AG356" s="458">
        <v>0</v>
      </c>
      <c r="AH356" s="458">
        <v>0</v>
      </c>
      <c r="AI356" s="458">
        <v>129330.75</v>
      </c>
      <c r="AJ356" s="458">
        <v>2880.68</v>
      </c>
      <c r="AK356" s="458">
        <v>0</v>
      </c>
      <c r="AL356" s="458">
        <v>0</v>
      </c>
      <c r="AM356" s="458">
        <v>0</v>
      </c>
      <c r="AN356" s="458">
        <v>0</v>
      </c>
      <c r="AO356" s="458">
        <v>0</v>
      </c>
      <c r="AP356" s="458">
        <v>0</v>
      </c>
      <c r="AQ356" s="458">
        <v>0</v>
      </c>
      <c r="AR356" s="458">
        <v>0</v>
      </c>
      <c r="AS356" s="458">
        <v>0</v>
      </c>
      <c r="AT356" s="458">
        <v>133521.92000000001</v>
      </c>
      <c r="AU356" s="458">
        <v>1672006.91</v>
      </c>
      <c r="AV356" s="458">
        <v>0</v>
      </c>
      <c r="AW356" s="458">
        <v>0</v>
      </c>
      <c r="AX356" s="458">
        <v>0</v>
      </c>
      <c r="AY356" s="458">
        <v>0</v>
      </c>
      <c r="AZ356" s="458">
        <v>0</v>
      </c>
      <c r="BA356" s="458">
        <v>0</v>
      </c>
      <c r="BB356" s="458">
        <v>3362230.1</v>
      </c>
      <c r="BC356" s="458">
        <v>0</v>
      </c>
      <c r="BD356" s="458">
        <v>0</v>
      </c>
      <c r="BE356" s="458">
        <v>0</v>
      </c>
      <c r="BF356" s="458">
        <v>0</v>
      </c>
      <c r="BG356" s="458">
        <v>0</v>
      </c>
      <c r="BH356" s="458">
        <v>0</v>
      </c>
      <c r="BI356" s="458">
        <v>0</v>
      </c>
      <c r="BJ356" s="458">
        <v>16787.82</v>
      </c>
      <c r="BK356" s="458">
        <v>0</v>
      </c>
      <c r="BL356" s="458">
        <v>0</v>
      </c>
      <c r="BM356" s="458">
        <v>3304412.91</v>
      </c>
      <c r="BN356" s="458">
        <v>0</v>
      </c>
      <c r="BO356" s="458">
        <v>29175.32</v>
      </c>
      <c r="BP356" s="458">
        <v>39298.559999999998</v>
      </c>
      <c r="BQ356" s="458">
        <v>72638.48</v>
      </c>
      <c r="BR356" s="458">
        <v>0</v>
      </c>
      <c r="BS356" s="458">
        <v>0</v>
      </c>
      <c r="BT356" s="458">
        <v>0</v>
      </c>
      <c r="BU356" s="458">
        <v>0</v>
      </c>
      <c r="BV356" s="458">
        <v>0</v>
      </c>
      <c r="BW356" s="458">
        <v>0</v>
      </c>
      <c r="BX356" s="458">
        <v>0</v>
      </c>
      <c r="BY356" s="458">
        <v>0</v>
      </c>
      <c r="BZ356" s="458">
        <v>0</v>
      </c>
      <c r="CA356" s="458">
        <v>0</v>
      </c>
      <c r="CB356" s="458">
        <v>0</v>
      </c>
      <c r="CC356" s="336">
        <f t="shared" si="52"/>
        <v>16763630.32</v>
      </c>
    </row>
    <row r="357" spans="1:81" s="354" customFormat="1" ht="25.5" customHeight="1">
      <c r="A357" s="353" t="s">
        <v>1171</v>
      </c>
      <c r="B357" s="330" t="s">
        <v>53</v>
      </c>
      <c r="C357" s="331" t="s">
        <v>54</v>
      </c>
      <c r="D357" s="332">
        <v>53030</v>
      </c>
      <c r="E357" s="356" t="s">
        <v>1193</v>
      </c>
      <c r="F357" s="333" t="s">
        <v>1196</v>
      </c>
      <c r="G357" s="334" t="s">
        <v>1197</v>
      </c>
      <c r="H357" s="453">
        <v>285171.59999999998</v>
      </c>
      <c r="I357" s="458">
        <v>1396119.44</v>
      </c>
      <c r="J357" s="458">
        <v>289647.06</v>
      </c>
      <c r="K357" s="458">
        <v>0</v>
      </c>
      <c r="L357" s="458">
        <v>148034.82</v>
      </c>
      <c r="M357" s="458">
        <v>0</v>
      </c>
      <c r="N357" s="458">
        <v>274450</v>
      </c>
      <c r="O357" s="458">
        <v>0</v>
      </c>
      <c r="P357" s="458">
        <v>0</v>
      </c>
      <c r="Q357" s="458">
        <v>1260230.1399999999</v>
      </c>
      <c r="R357" s="458">
        <v>0</v>
      </c>
      <c r="S357" s="458">
        <v>0</v>
      </c>
      <c r="T357" s="458">
        <v>0</v>
      </c>
      <c r="U357" s="458">
        <v>135633.51999999999</v>
      </c>
      <c r="V357" s="458">
        <v>0</v>
      </c>
      <c r="W357" s="458">
        <v>0</v>
      </c>
      <c r="X357" s="458">
        <v>132999</v>
      </c>
      <c r="Y357" s="458">
        <v>153041</v>
      </c>
      <c r="Z357" s="458">
        <v>1898011.08</v>
      </c>
      <c r="AA357" s="458">
        <v>0</v>
      </c>
      <c r="AB357" s="458">
        <v>52881.07</v>
      </c>
      <c r="AC357" s="458">
        <v>0</v>
      </c>
      <c r="AD357" s="458">
        <v>143210.89000000001</v>
      </c>
      <c r="AE357" s="458">
        <v>0</v>
      </c>
      <c r="AF357" s="458">
        <v>0</v>
      </c>
      <c r="AG357" s="458">
        <v>0</v>
      </c>
      <c r="AH357" s="458">
        <v>0</v>
      </c>
      <c r="AI357" s="458">
        <v>24930.73</v>
      </c>
      <c r="AJ357" s="458">
        <v>86572.42</v>
      </c>
      <c r="AK357" s="458">
        <v>0</v>
      </c>
      <c r="AL357" s="458">
        <v>46786.82</v>
      </c>
      <c r="AM357" s="458">
        <v>627885.64</v>
      </c>
      <c r="AN357" s="458">
        <v>20000</v>
      </c>
      <c r="AO357" s="458">
        <v>0</v>
      </c>
      <c r="AP357" s="458">
        <v>97241.58</v>
      </c>
      <c r="AQ357" s="458">
        <v>0</v>
      </c>
      <c r="AR357" s="458">
        <v>22899.26</v>
      </c>
      <c r="AS357" s="458">
        <v>0</v>
      </c>
      <c r="AT357" s="458">
        <v>172121.39</v>
      </c>
      <c r="AU357" s="458">
        <v>546081.93999999994</v>
      </c>
      <c r="AV357" s="458">
        <v>0</v>
      </c>
      <c r="AW357" s="458">
        <v>224383.45</v>
      </c>
      <c r="AX357" s="458">
        <v>0</v>
      </c>
      <c r="AY357" s="458">
        <v>0</v>
      </c>
      <c r="AZ357" s="458">
        <v>0</v>
      </c>
      <c r="BA357" s="458">
        <v>0</v>
      </c>
      <c r="BB357" s="458">
        <v>1599871.2</v>
      </c>
      <c r="BC357" s="458">
        <v>332500</v>
      </c>
      <c r="BD357" s="458">
        <v>15455</v>
      </c>
      <c r="BE357" s="458">
        <v>364657.03</v>
      </c>
      <c r="BF357" s="458">
        <v>0</v>
      </c>
      <c r="BG357" s="458">
        <v>0</v>
      </c>
      <c r="BH357" s="458">
        <v>0</v>
      </c>
      <c r="BI357" s="458">
        <v>0</v>
      </c>
      <c r="BJ357" s="458">
        <v>0</v>
      </c>
      <c r="BK357" s="458">
        <v>23426.22</v>
      </c>
      <c r="BL357" s="458">
        <v>261642.81</v>
      </c>
      <c r="BM357" s="458">
        <v>1039165.42</v>
      </c>
      <c r="BN357" s="458">
        <v>0</v>
      </c>
      <c r="BO357" s="458">
        <v>514942.04</v>
      </c>
      <c r="BP357" s="458">
        <v>191557.45</v>
      </c>
      <c r="BQ357" s="458">
        <v>49968.21</v>
      </c>
      <c r="BR357" s="458">
        <v>56050.06</v>
      </c>
      <c r="BS357" s="458">
        <v>0</v>
      </c>
      <c r="BT357" s="458">
        <v>512105.79</v>
      </c>
      <c r="BU357" s="458">
        <v>237345.02</v>
      </c>
      <c r="BV357" s="458">
        <v>533653</v>
      </c>
      <c r="BW357" s="458">
        <v>0</v>
      </c>
      <c r="BX357" s="458">
        <v>0</v>
      </c>
      <c r="BY357" s="458">
        <v>367530.46</v>
      </c>
      <c r="BZ357" s="458">
        <v>0</v>
      </c>
      <c r="CA357" s="458">
        <v>0</v>
      </c>
      <c r="CB357" s="458">
        <v>381298.58</v>
      </c>
      <c r="CC357" s="336">
        <f t="shared" si="52"/>
        <v>14519501.140000001</v>
      </c>
    </row>
    <row r="358" spans="1:81" s="354" customFormat="1" ht="25.5" customHeight="1">
      <c r="A358" s="353" t="s">
        <v>1171</v>
      </c>
      <c r="B358" s="330" t="s">
        <v>53</v>
      </c>
      <c r="C358" s="331" t="s">
        <v>54</v>
      </c>
      <c r="D358" s="332">
        <v>53030</v>
      </c>
      <c r="E358" s="356" t="s">
        <v>1193</v>
      </c>
      <c r="F358" s="333" t="s">
        <v>1198</v>
      </c>
      <c r="G358" s="334" t="s">
        <v>1199</v>
      </c>
      <c r="H358" s="453">
        <v>433726.48</v>
      </c>
      <c r="I358" s="458">
        <v>0</v>
      </c>
      <c r="J358" s="458">
        <v>0</v>
      </c>
      <c r="K358" s="458">
        <v>0</v>
      </c>
      <c r="L358" s="458">
        <v>0</v>
      </c>
      <c r="M358" s="458">
        <v>0</v>
      </c>
      <c r="N358" s="458">
        <v>0</v>
      </c>
      <c r="O358" s="458">
        <v>0</v>
      </c>
      <c r="P358" s="458">
        <v>0</v>
      </c>
      <c r="Q358" s="458">
        <v>0</v>
      </c>
      <c r="R358" s="458">
        <v>90933.37</v>
      </c>
      <c r="S358" s="458">
        <v>112829.2</v>
      </c>
      <c r="T358" s="458">
        <v>0</v>
      </c>
      <c r="U358" s="458">
        <v>0</v>
      </c>
      <c r="V358" s="458">
        <v>0</v>
      </c>
      <c r="W358" s="458">
        <v>0</v>
      </c>
      <c r="X358" s="458">
        <v>0</v>
      </c>
      <c r="Y358" s="458">
        <v>0</v>
      </c>
      <c r="Z358" s="458">
        <v>1723219.77</v>
      </c>
      <c r="AA358" s="458">
        <v>370984.14</v>
      </c>
      <c r="AB358" s="458">
        <v>0</v>
      </c>
      <c r="AC358" s="458">
        <v>0</v>
      </c>
      <c r="AD358" s="458">
        <v>11196.89</v>
      </c>
      <c r="AE358" s="458">
        <v>0</v>
      </c>
      <c r="AF358" s="458">
        <v>0</v>
      </c>
      <c r="AG358" s="458">
        <v>0</v>
      </c>
      <c r="AH358" s="458">
        <v>0</v>
      </c>
      <c r="AI358" s="458">
        <v>14040.16</v>
      </c>
      <c r="AJ358" s="458">
        <v>492593.78</v>
      </c>
      <c r="AK358" s="458">
        <v>0</v>
      </c>
      <c r="AL358" s="458">
        <v>88517.41</v>
      </c>
      <c r="AM358" s="458">
        <v>0</v>
      </c>
      <c r="AN358" s="458">
        <v>167635.45000000001</v>
      </c>
      <c r="AO358" s="458">
        <v>0</v>
      </c>
      <c r="AP358" s="458">
        <v>65358.879999999997</v>
      </c>
      <c r="AQ358" s="458">
        <v>0</v>
      </c>
      <c r="AR358" s="458">
        <v>24073.72</v>
      </c>
      <c r="AS358" s="458">
        <v>0</v>
      </c>
      <c r="AT358" s="458">
        <v>238268.78</v>
      </c>
      <c r="AU358" s="458">
        <v>562500.30000000005</v>
      </c>
      <c r="AV358" s="458">
        <v>0</v>
      </c>
      <c r="AW358" s="458">
        <v>0</v>
      </c>
      <c r="AX358" s="458">
        <v>0</v>
      </c>
      <c r="AY358" s="458">
        <v>0</v>
      </c>
      <c r="AZ358" s="458">
        <v>0</v>
      </c>
      <c r="BA358" s="458">
        <v>0</v>
      </c>
      <c r="BB358" s="458">
        <v>1287726.5900000001</v>
      </c>
      <c r="BC358" s="458">
        <v>0</v>
      </c>
      <c r="BD358" s="458">
        <v>0</v>
      </c>
      <c r="BE358" s="458">
        <v>0</v>
      </c>
      <c r="BF358" s="458">
        <v>0</v>
      </c>
      <c r="BG358" s="458">
        <v>0</v>
      </c>
      <c r="BH358" s="458">
        <v>0</v>
      </c>
      <c r="BI358" s="458">
        <v>0</v>
      </c>
      <c r="BJ358" s="458">
        <v>5621.93</v>
      </c>
      <c r="BK358" s="458">
        <v>101050.4</v>
      </c>
      <c r="BL358" s="458">
        <v>0</v>
      </c>
      <c r="BM358" s="458">
        <v>21511.69</v>
      </c>
      <c r="BN358" s="458">
        <v>0</v>
      </c>
      <c r="BO358" s="458">
        <v>123625.28</v>
      </c>
      <c r="BP358" s="458">
        <v>0</v>
      </c>
      <c r="BQ358" s="458">
        <v>0</v>
      </c>
      <c r="BR358" s="458">
        <v>123647.59</v>
      </c>
      <c r="BS358" s="458">
        <v>0</v>
      </c>
      <c r="BT358" s="458">
        <v>19108.59</v>
      </c>
      <c r="BU358" s="458">
        <v>0</v>
      </c>
      <c r="BV358" s="458">
        <v>0</v>
      </c>
      <c r="BW358" s="458">
        <v>0</v>
      </c>
      <c r="BX358" s="458">
        <v>0</v>
      </c>
      <c r="BY358" s="458">
        <v>702471.77</v>
      </c>
      <c r="BZ358" s="458">
        <v>0</v>
      </c>
      <c r="CA358" s="458">
        <v>0</v>
      </c>
      <c r="CB358" s="458">
        <v>0</v>
      </c>
      <c r="CC358" s="336">
        <f t="shared" si="52"/>
        <v>6780642.1699999999</v>
      </c>
    </row>
    <row r="359" spans="1:81" s="354" customFormat="1" ht="25.5" customHeight="1">
      <c r="A359" s="353" t="s">
        <v>1171</v>
      </c>
      <c r="B359" s="330" t="s">
        <v>53</v>
      </c>
      <c r="C359" s="331" t="s">
        <v>54</v>
      </c>
      <c r="D359" s="332">
        <v>53030</v>
      </c>
      <c r="E359" s="356" t="s">
        <v>1193</v>
      </c>
      <c r="F359" s="333" t="s">
        <v>1200</v>
      </c>
      <c r="G359" s="334" t="s">
        <v>1201</v>
      </c>
      <c r="H359" s="453">
        <v>373924.42</v>
      </c>
      <c r="I359" s="458">
        <v>0</v>
      </c>
      <c r="J359" s="458">
        <v>0</v>
      </c>
      <c r="K359" s="458">
        <v>0</v>
      </c>
      <c r="L359" s="458">
        <v>0</v>
      </c>
      <c r="M359" s="458">
        <v>0</v>
      </c>
      <c r="N359" s="458">
        <v>0</v>
      </c>
      <c r="O359" s="458">
        <v>0</v>
      </c>
      <c r="P359" s="458">
        <v>0</v>
      </c>
      <c r="Q359" s="458">
        <v>1533.26</v>
      </c>
      <c r="R359" s="458">
        <v>0</v>
      </c>
      <c r="S359" s="458">
        <v>0</v>
      </c>
      <c r="T359" s="458">
        <v>0</v>
      </c>
      <c r="U359" s="458">
        <v>0</v>
      </c>
      <c r="V359" s="458">
        <v>0</v>
      </c>
      <c r="W359" s="458">
        <v>0</v>
      </c>
      <c r="X359" s="458">
        <v>0</v>
      </c>
      <c r="Y359" s="458">
        <v>0</v>
      </c>
      <c r="Z359" s="458">
        <v>218428.45</v>
      </c>
      <c r="AA359" s="458">
        <v>0</v>
      </c>
      <c r="AB359" s="458">
        <v>0</v>
      </c>
      <c r="AC359" s="458">
        <v>0</v>
      </c>
      <c r="AD359" s="458">
        <v>0</v>
      </c>
      <c r="AE359" s="458">
        <v>0</v>
      </c>
      <c r="AF359" s="458">
        <v>0</v>
      </c>
      <c r="AG359" s="458">
        <v>0</v>
      </c>
      <c r="AH359" s="458">
        <v>0</v>
      </c>
      <c r="AI359" s="458">
        <v>9227.83</v>
      </c>
      <c r="AJ359" s="458">
        <v>0</v>
      </c>
      <c r="AK359" s="458">
        <v>0</v>
      </c>
      <c r="AL359" s="458">
        <v>0</v>
      </c>
      <c r="AM359" s="458">
        <v>0</v>
      </c>
      <c r="AN359" s="458">
        <v>0</v>
      </c>
      <c r="AO359" s="458">
        <v>0</v>
      </c>
      <c r="AP359" s="458">
        <v>0</v>
      </c>
      <c r="AQ359" s="458">
        <v>0</v>
      </c>
      <c r="AR359" s="458">
        <v>0</v>
      </c>
      <c r="AS359" s="458">
        <v>0</v>
      </c>
      <c r="AT359" s="458">
        <v>0</v>
      </c>
      <c r="AU359" s="458">
        <v>462175.55</v>
      </c>
      <c r="AV359" s="458">
        <v>0</v>
      </c>
      <c r="AW359" s="458">
        <v>0</v>
      </c>
      <c r="AX359" s="458">
        <v>0</v>
      </c>
      <c r="AY359" s="458">
        <v>0</v>
      </c>
      <c r="AZ359" s="458">
        <v>0</v>
      </c>
      <c r="BA359" s="458">
        <v>0</v>
      </c>
      <c r="BB359" s="458">
        <v>1254123.53</v>
      </c>
      <c r="BC359" s="458">
        <v>159999</v>
      </c>
      <c r="BD359" s="458">
        <v>0</v>
      </c>
      <c r="BE359" s="458">
        <v>0</v>
      </c>
      <c r="BF359" s="458">
        <v>0</v>
      </c>
      <c r="BG359" s="458">
        <v>0</v>
      </c>
      <c r="BH359" s="458">
        <v>0</v>
      </c>
      <c r="BI359" s="458">
        <v>0</v>
      </c>
      <c r="BJ359" s="458">
        <v>0</v>
      </c>
      <c r="BK359" s="458">
        <v>0</v>
      </c>
      <c r="BL359" s="458">
        <v>0</v>
      </c>
      <c r="BM359" s="458">
        <v>656294.13</v>
      </c>
      <c r="BN359" s="458">
        <v>0</v>
      </c>
      <c r="BO359" s="458">
        <v>0</v>
      </c>
      <c r="BP359" s="458">
        <v>0</v>
      </c>
      <c r="BQ359" s="458">
        <v>0</v>
      </c>
      <c r="BR359" s="458">
        <v>0</v>
      </c>
      <c r="BS359" s="458">
        <v>0</v>
      </c>
      <c r="BT359" s="458">
        <v>0</v>
      </c>
      <c r="BU359" s="458">
        <v>0</v>
      </c>
      <c r="BV359" s="458">
        <v>0</v>
      </c>
      <c r="BW359" s="458">
        <v>0</v>
      </c>
      <c r="BX359" s="458">
        <v>0</v>
      </c>
      <c r="BY359" s="458">
        <v>0</v>
      </c>
      <c r="BZ359" s="458">
        <v>0</v>
      </c>
      <c r="CA359" s="458">
        <v>0</v>
      </c>
      <c r="CB359" s="458">
        <v>0</v>
      </c>
      <c r="CC359" s="336">
        <f t="shared" si="52"/>
        <v>3135706.17</v>
      </c>
    </row>
    <row r="360" spans="1:81" s="354" customFormat="1" ht="25.5" customHeight="1">
      <c r="A360" s="353" t="s">
        <v>1171</v>
      </c>
      <c r="B360" s="330" t="s">
        <v>53</v>
      </c>
      <c r="C360" s="331" t="s">
        <v>54</v>
      </c>
      <c r="D360" s="332">
        <v>53030</v>
      </c>
      <c r="E360" s="356" t="s">
        <v>1193</v>
      </c>
      <c r="F360" s="333" t="s">
        <v>1202</v>
      </c>
      <c r="G360" s="334" t="s">
        <v>1203</v>
      </c>
      <c r="H360" s="453">
        <v>0</v>
      </c>
      <c r="I360" s="458">
        <v>0</v>
      </c>
      <c r="J360" s="458">
        <v>0</v>
      </c>
      <c r="K360" s="458">
        <v>0</v>
      </c>
      <c r="L360" s="458">
        <v>0</v>
      </c>
      <c r="M360" s="458">
        <v>0</v>
      </c>
      <c r="N360" s="458">
        <v>0</v>
      </c>
      <c r="O360" s="458">
        <v>361424.99</v>
      </c>
      <c r="P360" s="458">
        <v>0</v>
      </c>
      <c r="Q360" s="458">
        <v>0</v>
      </c>
      <c r="R360" s="458">
        <v>0</v>
      </c>
      <c r="S360" s="458">
        <v>0</v>
      </c>
      <c r="T360" s="458">
        <v>0</v>
      </c>
      <c r="U360" s="458">
        <v>0</v>
      </c>
      <c r="V360" s="458">
        <v>0</v>
      </c>
      <c r="W360" s="458">
        <v>0</v>
      </c>
      <c r="X360" s="458">
        <v>0</v>
      </c>
      <c r="Y360" s="458">
        <v>0</v>
      </c>
      <c r="Z360" s="458">
        <v>0</v>
      </c>
      <c r="AA360" s="458">
        <v>0</v>
      </c>
      <c r="AB360" s="458">
        <v>0</v>
      </c>
      <c r="AC360" s="458">
        <v>0</v>
      </c>
      <c r="AD360" s="458">
        <v>9046.7000000000007</v>
      </c>
      <c r="AE360" s="458">
        <v>0</v>
      </c>
      <c r="AF360" s="458">
        <v>0</v>
      </c>
      <c r="AG360" s="458">
        <v>0</v>
      </c>
      <c r="AH360" s="458">
        <v>0</v>
      </c>
      <c r="AI360" s="458">
        <v>2320.96</v>
      </c>
      <c r="AJ360" s="458">
        <v>0</v>
      </c>
      <c r="AK360" s="458">
        <v>0</v>
      </c>
      <c r="AL360" s="458">
        <v>0</v>
      </c>
      <c r="AM360" s="458">
        <v>0</v>
      </c>
      <c r="AN360" s="458">
        <v>0</v>
      </c>
      <c r="AO360" s="458">
        <v>0</v>
      </c>
      <c r="AP360" s="458">
        <v>0</v>
      </c>
      <c r="AQ360" s="458">
        <v>0</v>
      </c>
      <c r="AR360" s="458">
        <v>0</v>
      </c>
      <c r="AS360" s="458">
        <v>0</v>
      </c>
      <c r="AT360" s="458">
        <v>0</v>
      </c>
      <c r="AU360" s="458">
        <v>26456.82</v>
      </c>
      <c r="AV360" s="458">
        <v>0</v>
      </c>
      <c r="AW360" s="458">
        <v>0</v>
      </c>
      <c r="AX360" s="458">
        <v>0</v>
      </c>
      <c r="AY360" s="458">
        <v>0</v>
      </c>
      <c r="AZ360" s="458">
        <v>0</v>
      </c>
      <c r="BA360" s="458">
        <v>0</v>
      </c>
      <c r="BB360" s="458">
        <v>66904.52</v>
      </c>
      <c r="BC360" s="458">
        <v>36999</v>
      </c>
      <c r="BD360" s="458">
        <v>0</v>
      </c>
      <c r="BE360" s="458">
        <v>0</v>
      </c>
      <c r="BF360" s="458">
        <v>0</v>
      </c>
      <c r="BG360" s="458">
        <v>0</v>
      </c>
      <c r="BH360" s="458">
        <v>0</v>
      </c>
      <c r="BI360" s="458">
        <v>0</v>
      </c>
      <c r="BJ360" s="458">
        <v>0</v>
      </c>
      <c r="BK360" s="458">
        <v>0</v>
      </c>
      <c r="BL360" s="458">
        <v>0</v>
      </c>
      <c r="BM360" s="458">
        <v>8759.8799999999992</v>
      </c>
      <c r="BN360" s="458">
        <v>0</v>
      </c>
      <c r="BO360" s="458">
        <v>0</v>
      </c>
      <c r="BP360" s="458">
        <v>0</v>
      </c>
      <c r="BQ360" s="458">
        <v>0</v>
      </c>
      <c r="BR360" s="458">
        <v>0</v>
      </c>
      <c r="BS360" s="458">
        <v>0</v>
      </c>
      <c r="BT360" s="458">
        <v>0</v>
      </c>
      <c r="BU360" s="458">
        <v>0</v>
      </c>
      <c r="BV360" s="458">
        <v>0</v>
      </c>
      <c r="BW360" s="458">
        <v>0</v>
      </c>
      <c r="BX360" s="458">
        <v>0</v>
      </c>
      <c r="BY360" s="458">
        <v>0</v>
      </c>
      <c r="BZ360" s="458">
        <v>0</v>
      </c>
      <c r="CA360" s="458">
        <v>0</v>
      </c>
      <c r="CB360" s="458">
        <v>0</v>
      </c>
      <c r="CC360" s="336">
        <f t="shared" si="52"/>
        <v>511912.87000000005</v>
      </c>
    </row>
    <row r="361" spans="1:81" s="354" customFormat="1" ht="25.5" customHeight="1">
      <c r="A361" s="353" t="s">
        <v>1171</v>
      </c>
      <c r="B361" s="330" t="s">
        <v>53</v>
      </c>
      <c r="C361" s="331" t="s">
        <v>54</v>
      </c>
      <c r="D361" s="332">
        <v>53030</v>
      </c>
      <c r="E361" s="356" t="s">
        <v>1193</v>
      </c>
      <c r="F361" s="333" t="s">
        <v>1204</v>
      </c>
      <c r="G361" s="334" t="s">
        <v>1205</v>
      </c>
      <c r="H361" s="453">
        <v>0</v>
      </c>
      <c r="I361" s="453">
        <v>10125.799999999999</v>
      </c>
      <c r="J361" s="453">
        <v>0</v>
      </c>
      <c r="K361" s="453">
        <v>0</v>
      </c>
      <c r="L361" s="453">
        <v>0</v>
      </c>
      <c r="M361" s="453">
        <v>0</v>
      </c>
      <c r="N361" s="453">
        <v>0</v>
      </c>
      <c r="O361" s="453">
        <v>0</v>
      </c>
      <c r="P361" s="453">
        <v>0</v>
      </c>
      <c r="Q361" s="453">
        <v>0</v>
      </c>
      <c r="R361" s="453">
        <v>0</v>
      </c>
      <c r="S361" s="453">
        <v>621906.85</v>
      </c>
      <c r="T361" s="453">
        <v>0</v>
      </c>
      <c r="U361" s="453">
        <v>0</v>
      </c>
      <c r="V361" s="453">
        <v>0</v>
      </c>
      <c r="W361" s="453">
        <v>0</v>
      </c>
      <c r="X361" s="453">
        <v>0</v>
      </c>
      <c r="Y361" s="453">
        <v>0</v>
      </c>
      <c r="Z361" s="453">
        <v>0</v>
      </c>
      <c r="AA361" s="453">
        <v>0</v>
      </c>
      <c r="AB361" s="453">
        <v>0</v>
      </c>
      <c r="AC361" s="453">
        <v>0</v>
      </c>
      <c r="AD361" s="453">
        <v>0</v>
      </c>
      <c r="AE361" s="453">
        <v>0</v>
      </c>
      <c r="AF361" s="453">
        <v>0</v>
      </c>
      <c r="AG361" s="453">
        <v>0</v>
      </c>
      <c r="AH361" s="453">
        <v>0</v>
      </c>
      <c r="AI361" s="453">
        <v>0</v>
      </c>
      <c r="AJ361" s="453">
        <v>0</v>
      </c>
      <c r="AK361" s="453">
        <v>0</v>
      </c>
      <c r="AL361" s="453">
        <v>0</v>
      </c>
      <c r="AM361" s="453">
        <v>0</v>
      </c>
      <c r="AN361" s="453">
        <v>0</v>
      </c>
      <c r="AO361" s="453">
        <v>0</v>
      </c>
      <c r="AP361" s="453">
        <v>0</v>
      </c>
      <c r="AQ361" s="453">
        <v>0</v>
      </c>
      <c r="AR361" s="453">
        <v>0</v>
      </c>
      <c r="AS361" s="453">
        <v>0</v>
      </c>
      <c r="AT361" s="453">
        <v>0</v>
      </c>
      <c r="AU361" s="453">
        <v>0</v>
      </c>
      <c r="AV361" s="453">
        <v>0</v>
      </c>
      <c r="AW361" s="453">
        <v>0</v>
      </c>
      <c r="AX361" s="453">
        <v>0</v>
      </c>
      <c r="AY361" s="453">
        <v>0</v>
      </c>
      <c r="AZ361" s="453">
        <v>0</v>
      </c>
      <c r="BA361" s="453">
        <v>0</v>
      </c>
      <c r="BB361" s="453">
        <v>0</v>
      </c>
      <c r="BC361" s="453">
        <v>0</v>
      </c>
      <c r="BD361" s="453">
        <v>0</v>
      </c>
      <c r="BE361" s="453">
        <v>25452.82</v>
      </c>
      <c r="BF361" s="453">
        <v>0</v>
      </c>
      <c r="BG361" s="453">
        <v>0</v>
      </c>
      <c r="BH361" s="453">
        <v>0</v>
      </c>
      <c r="BI361" s="453">
        <v>0</v>
      </c>
      <c r="BJ361" s="453">
        <v>0</v>
      </c>
      <c r="BK361" s="453">
        <v>0</v>
      </c>
      <c r="BL361" s="453">
        <v>0</v>
      </c>
      <c r="BM361" s="453">
        <v>0</v>
      </c>
      <c r="BN361" s="453">
        <v>0</v>
      </c>
      <c r="BO361" s="453">
        <v>0</v>
      </c>
      <c r="BP361" s="453">
        <v>0</v>
      </c>
      <c r="BQ361" s="453">
        <v>0</v>
      </c>
      <c r="BR361" s="453">
        <v>0</v>
      </c>
      <c r="BS361" s="453">
        <v>0</v>
      </c>
      <c r="BT361" s="453">
        <v>0</v>
      </c>
      <c r="BU361" s="453">
        <v>0</v>
      </c>
      <c r="BV361" s="453">
        <v>0</v>
      </c>
      <c r="BW361" s="453">
        <v>0</v>
      </c>
      <c r="BX361" s="453">
        <v>0</v>
      </c>
      <c r="BY361" s="453">
        <v>0</v>
      </c>
      <c r="BZ361" s="453">
        <v>0</v>
      </c>
      <c r="CA361" s="453">
        <v>0</v>
      </c>
      <c r="CB361" s="453">
        <v>0</v>
      </c>
      <c r="CC361" s="336">
        <f t="shared" si="52"/>
        <v>657485.47</v>
      </c>
    </row>
    <row r="362" spans="1:81" s="354" customFormat="1" ht="25.5" customHeight="1">
      <c r="A362" s="353" t="s">
        <v>1171</v>
      </c>
      <c r="B362" s="330" t="s">
        <v>53</v>
      </c>
      <c r="C362" s="331" t="s">
        <v>54</v>
      </c>
      <c r="D362" s="332">
        <v>53030</v>
      </c>
      <c r="E362" s="356" t="s">
        <v>1193</v>
      </c>
      <c r="F362" s="333" t="s">
        <v>1206</v>
      </c>
      <c r="G362" s="334" t="s">
        <v>1207</v>
      </c>
      <c r="H362" s="453">
        <v>39572066.950000003</v>
      </c>
      <c r="I362" s="458">
        <v>0</v>
      </c>
      <c r="J362" s="458">
        <v>3125008.09</v>
      </c>
      <c r="K362" s="458">
        <v>0</v>
      </c>
      <c r="L362" s="458">
        <v>0</v>
      </c>
      <c r="M362" s="458">
        <v>0</v>
      </c>
      <c r="N362" s="458">
        <v>26609781.84</v>
      </c>
      <c r="O362" s="458">
        <v>1992211.97</v>
      </c>
      <c r="P362" s="458">
        <v>16620</v>
      </c>
      <c r="Q362" s="458">
        <v>7425604.7199999997</v>
      </c>
      <c r="R362" s="458">
        <v>95595.28</v>
      </c>
      <c r="S362" s="458">
        <v>578637.96</v>
      </c>
      <c r="T362" s="458">
        <v>3243596.6</v>
      </c>
      <c r="U362" s="458">
        <v>960772.97</v>
      </c>
      <c r="V362" s="458">
        <v>0</v>
      </c>
      <c r="W362" s="458">
        <v>908184.55980000005</v>
      </c>
      <c r="X362" s="458">
        <v>285237.81</v>
      </c>
      <c r="Y362" s="458">
        <v>230948.9</v>
      </c>
      <c r="Z362" s="458">
        <v>41466763.119999997</v>
      </c>
      <c r="AA362" s="458">
        <v>9290473.7100000009</v>
      </c>
      <c r="AB362" s="458">
        <v>474336.47</v>
      </c>
      <c r="AC362" s="458">
        <v>0</v>
      </c>
      <c r="AD362" s="458">
        <v>1651656.21</v>
      </c>
      <c r="AE362" s="458">
        <v>201666.63</v>
      </c>
      <c r="AF362" s="458">
        <v>0</v>
      </c>
      <c r="AG362" s="458">
        <v>0</v>
      </c>
      <c r="AH362" s="458">
        <v>0</v>
      </c>
      <c r="AI362" s="458">
        <v>18548714.690000001</v>
      </c>
      <c r="AJ362" s="458">
        <v>1051586.8600000001</v>
      </c>
      <c r="AK362" s="458">
        <v>66150</v>
      </c>
      <c r="AL362" s="458">
        <v>335984.78</v>
      </c>
      <c r="AM362" s="458">
        <v>2662515.02</v>
      </c>
      <c r="AN362" s="458">
        <v>163835.66</v>
      </c>
      <c r="AO362" s="458">
        <v>236945.55</v>
      </c>
      <c r="AP362" s="458">
        <v>401178.33</v>
      </c>
      <c r="AQ362" s="458">
        <v>576959.68000000005</v>
      </c>
      <c r="AR362" s="458">
        <v>16619.189999999999</v>
      </c>
      <c r="AS362" s="458">
        <v>146768.66</v>
      </c>
      <c r="AT362" s="458">
        <v>2711804.68</v>
      </c>
      <c r="AU362" s="458">
        <v>32685465.16</v>
      </c>
      <c r="AV362" s="458">
        <v>0</v>
      </c>
      <c r="AW362" s="458">
        <v>42905.01</v>
      </c>
      <c r="AX362" s="458">
        <v>0</v>
      </c>
      <c r="AY362" s="458">
        <v>64040.5</v>
      </c>
      <c r="AZ362" s="458">
        <v>305325.99</v>
      </c>
      <c r="BA362" s="458">
        <v>82884.36</v>
      </c>
      <c r="BB362" s="458">
        <v>44665025.649999999</v>
      </c>
      <c r="BC362" s="458">
        <v>271531.96000000002</v>
      </c>
      <c r="BD362" s="458">
        <v>487633.32</v>
      </c>
      <c r="BE362" s="458">
        <v>256254.68</v>
      </c>
      <c r="BF362" s="458">
        <v>0</v>
      </c>
      <c r="BG362" s="458">
        <v>0</v>
      </c>
      <c r="BH362" s="458">
        <v>2832947.44</v>
      </c>
      <c r="BI362" s="458">
        <v>1441798</v>
      </c>
      <c r="BJ362" s="458">
        <v>231448.42</v>
      </c>
      <c r="BK362" s="458">
        <v>383674.93</v>
      </c>
      <c r="BL362" s="458">
        <v>0</v>
      </c>
      <c r="BM362" s="458">
        <v>47255657.420000002</v>
      </c>
      <c r="BN362" s="458">
        <v>0</v>
      </c>
      <c r="BO362" s="458">
        <v>570304.74</v>
      </c>
      <c r="BP362" s="458">
        <v>359747.22</v>
      </c>
      <c r="BQ362" s="458">
        <v>756750.59</v>
      </c>
      <c r="BR362" s="458">
        <v>1022810.41</v>
      </c>
      <c r="BS362" s="458">
        <v>221383.43</v>
      </c>
      <c r="BT362" s="458">
        <v>17402092.809999999</v>
      </c>
      <c r="BU362" s="458">
        <v>55728.46</v>
      </c>
      <c r="BV362" s="458">
        <v>170614.82</v>
      </c>
      <c r="BW362" s="458">
        <v>497193.01</v>
      </c>
      <c r="BX362" s="458">
        <v>0</v>
      </c>
      <c r="BY362" s="458">
        <v>7259057.2199999997</v>
      </c>
      <c r="BZ362" s="458">
        <v>152917.63</v>
      </c>
      <c r="CA362" s="458">
        <v>153037.56</v>
      </c>
      <c r="CB362" s="458">
        <v>20928.04</v>
      </c>
      <c r="CC362" s="336">
        <f t="shared" si="52"/>
        <v>324697385.66980016</v>
      </c>
    </row>
    <row r="363" spans="1:81" s="354" customFormat="1" ht="25.5" customHeight="1">
      <c r="A363" s="353" t="s">
        <v>1171</v>
      </c>
      <c r="B363" s="330" t="s">
        <v>53</v>
      </c>
      <c r="C363" s="331" t="s">
        <v>54</v>
      </c>
      <c r="D363" s="332">
        <v>53030</v>
      </c>
      <c r="E363" s="356" t="s">
        <v>1193</v>
      </c>
      <c r="F363" s="333" t="s">
        <v>1208</v>
      </c>
      <c r="G363" s="334" t="s">
        <v>1209</v>
      </c>
      <c r="H363" s="453">
        <v>2966418.72</v>
      </c>
      <c r="I363" s="458">
        <v>0</v>
      </c>
      <c r="J363" s="458">
        <v>0</v>
      </c>
      <c r="K363" s="458">
        <v>0</v>
      </c>
      <c r="L363" s="458">
        <v>0</v>
      </c>
      <c r="M363" s="458">
        <v>0</v>
      </c>
      <c r="N363" s="458">
        <v>0</v>
      </c>
      <c r="O363" s="458">
        <v>0</v>
      </c>
      <c r="P363" s="458">
        <v>0</v>
      </c>
      <c r="Q363" s="458">
        <v>51960.59</v>
      </c>
      <c r="R363" s="458">
        <v>0</v>
      </c>
      <c r="S363" s="458">
        <v>0</v>
      </c>
      <c r="T363" s="458">
        <v>0</v>
      </c>
      <c r="U363" s="458">
        <v>0</v>
      </c>
      <c r="V363" s="458">
        <v>0</v>
      </c>
      <c r="W363" s="458">
        <v>0</v>
      </c>
      <c r="X363" s="458">
        <v>0</v>
      </c>
      <c r="Y363" s="458">
        <v>0</v>
      </c>
      <c r="Z363" s="458">
        <v>5800326.6399999997</v>
      </c>
      <c r="AA363" s="458">
        <v>0</v>
      </c>
      <c r="AB363" s="458">
        <v>0</v>
      </c>
      <c r="AC363" s="458">
        <v>0</v>
      </c>
      <c r="AD363" s="458">
        <v>0</v>
      </c>
      <c r="AE363" s="458">
        <v>0</v>
      </c>
      <c r="AF363" s="458">
        <v>0</v>
      </c>
      <c r="AG363" s="458">
        <v>0</v>
      </c>
      <c r="AH363" s="458">
        <v>0</v>
      </c>
      <c r="AI363" s="458">
        <v>6489.27</v>
      </c>
      <c r="AJ363" s="458">
        <v>0</v>
      </c>
      <c r="AK363" s="458">
        <v>367.16</v>
      </c>
      <c r="AL363" s="458">
        <v>0</v>
      </c>
      <c r="AM363" s="458">
        <v>0</v>
      </c>
      <c r="AN363" s="458">
        <v>0</v>
      </c>
      <c r="AO363" s="458">
        <v>0</v>
      </c>
      <c r="AP363" s="458">
        <v>0</v>
      </c>
      <c r="AQ363" s="458">
        <v>8168.49</v>
      </c>
      <c r="AR363" s="458">
        <v>0</v>
      </c>
      <c r="AS363" s="458">
        <v>0</v>
      </c>
      <c r="AT363" s="458">
        <v>5076.63</v>
      </c>
      <c r="AU363" s="458">
        <v>996426.08</v>
      </c>
      <c r="AV363" s="458">
        <v>0</v>
      </c>
      <c r="AW363" s="458">
        <v>0</v>
      </c>
      <c r="AX363" s="458">
        <v>0</v>
      </c>
      <c r="AY363" s="458">
        <v>0</v>
      </c>
      <c r="AZ363" s="458">
        <v>0</v>
      </c>
      <c r="BA363" s="458">
        <v>0</v>
      </c>
      <c r="BB363" s="458">
        <v>1697256.98</v>
      </c>
      <c r="BC363" s="458">
        <v>0</v>
      </c>
      <c r="BD363" s="458">
        <v>0</v>
      </c>
      <c r="BE363" s="458">
        <v>0</v>
      </c>
      <c r="BF363" s="458">
        <v>0</v>
      </c>
      <c r="BG363" s="458">
        <v>0</v>
      </c>
      <c r="BH363" s="458">
        <v>0</v>
      </c>
      <c r="BI363" s="458">
        <v>0</v>
      </c>
      <c r="BJ363" s="458">
        <v>0</v>
      </c>
      <c r="BK363" s="458">
        <v>0</v>
      </c>
      <c r="BL363" s="458">
        <v>0</v>
      </c>
      <c r="BM363" s="458">
        <v>3373555.58</v>
      </c>
      <c r="BN363" s="458">
        <v>0</v>
      </c>
      <c r="BO363" s="458">
        <v>0</v>
      </c>
      <c r="BP363" s="458">
        <v>0</v>
      </c>
      <c r="BQ363" s="458">
        <v>0</v>
      </c>
      <c r="BR363" s="458">
        <v>0</v>
      </c>
      <c r="BS363" s="458">
        <v>0</v>
      </c>
      <c r="BT363" s="458">
        <v>0</v>
      </c>
      <c r="BU363" s="458">
        <v>0</v>
      </c>
      <c r="BV363" s="458">
        <v>0</v>
      </c>
      <c r="BW363" s="458">
        <v>0</v>
      </c>
      <c r="BX363" s="458">
        <v>0</v>
      </c>
      <c r="BY363" s="458">
        <v>38194.42</v>
      </c>
      <c r="BZ363" s="458">
        <v>0</v>
      </c>
      <c r="CA363" s="458">
        <v>0</v>
      </c>
      <c r="CB363" s="458">
        <v>0</v>
      </c>
      <c r="CC363" s="336">
        <f t="shared" si="52"/>
        <v>14944240.560000001</v>
      </c>
    </row>
    <row r="364" spans="1:81" s="354" customFormat="1" ht="25.5" customHeight="1">
      <c r="A364" s="353" t="s">
        <v>1171</v>
      </c>
      <c r="B364" s="330" t="s">
        <v>53</v>
      </c>
      <c r="C364" s="331" t="s">
        <v>54</v>
      </c>
      <c r="D364" s="332"/>
      <c r="E364" s="356"/>
      <c r="F364" s="333" t="s">
        <v>1210</v>
      </c>
      <c r="G364" s="334" t="s">
        <v>1211</v>
      </c>
      <c r="H364" s="453">
        <v>0</v>
      </c>
      <c r="I364" s="453">
        <v>0</v>
      </c>
      <c r="J364" s="453">
        <v>0</v>
      </c>
      <c r="K364" s="453">
        <v>0</v>
      </c>
      <c r="L364" s="453">
        <v>0</v>
      </c>
      <c r="M364" s="453">
        <v>0</v>
      </c>
      <c r="N364" s="453">
        <v>99998</v>
      </c>
      <c r="O364" s="453">
        <v>0</v>
      </c>
      <c r="P364" s="453">
        <v>0</v>
      </c>
      <c r="Q364" s="453">
        <v>0</v>
      </c>
      <c r="R364" s="453">
        <v>0</v>
      </c>
      <c r="S364" s="453">
        <v>0</v>
      </c>
      <c r="T364" s="453">
        <v>0</v>
      </c>
      <c r="U364" s="453">
        <v>0</v>
      </c>
      <c r="V364" s="453">
        <v>0</v>
      </c>
      <c r="W364" s="453">
        <v>0</v>
      </c>
      <c r="X364" s="453">
        <v>0</v>
      </c>
      <c r="Y364" s="453">
        <v>0</v>
      </c>
      <c r="Z364" s="453">
        <v>102831.03999999999</v>
      </c>
      <c r="AA364" s="453">
        <v>0</v>
      </c>
      <c r="AB364" s="453">
        <v>0</v>
      </c>
      <c r="AC364" s="453">
        <v>0</v>
      </c>
      <c r="AD364" s="453">
        <v>0</v>
      </c>
      <c r="AE364" s="453">
        <v>0</v>
      </c>
      <c r="AF364" s="453">
        <v>0</v>
      </c>
      <c r="AG364" s="453">
        <v>0</v>
      </c>
      <c r="AH364" s="453">
        <v>0</v>
      </c>
      <c r="AI364" s="453">
        <v>616823.93000000005</v>
      </c>
      <c r="AJ364" s="453">
        <v>0</v>
      </c>
      <c r="AK364" s="453">
        <v>0</v>
      </c>
      <c r="AL364" s="453">
        <v>0</v>
      </c>
      <c r="AM364" s="453">
        <v>0</v>
      </c>
      <c r="AN364" s="453">
        <v>0</v>
      </c>
      <c r="AO364" s="453">
        <v>0</v>
      </c>
      <c r="AP364" s="453">
        <v>0</v>
      </c>
      <c r="AQ364" s="453">
        <v>0</v>
      </c>
      <c r="AR364" s="453">
        <v>0</v>
      </c>
      <c r="AS364" s="453">
        <v>0</v>
      </c>
      <c r="AT364" s="453">
        <v>0</v>
      </c>
      <c r="AU364" s="453">
        <v>13877.8</v>
      </c>
      <c r="AV364" s="453">
        <v>0</v>
      </c>
      <c r="AW364" s="453">
        <v>0</v>
      </c>
      <c r="AX364" s="453">
        <v>0</v>
      </c>
      <c r="AY364" s="453">
        <v>0</v>
      </c>
      <c r="AZ364" s="453">
        <v>0</v>
      </c>
      <c r="BA364" s="453">
        <v>0</v>
      </c>
      <c r="BB364" s="453">
        <v>664075.02</v>
      </c>
      <c r="BC364" s="453">
        <v>0</v>
      </c>
      <c r="BD364" s="453">
        <v>0</v>
      </c>
      <c r="BE364" s="453">
        <v>0</v>
      </c>
      <c r="BF364" s="453">
        <v>0</v>
      </c>
      <c r="BG364" s="453">
        <v>0</v>
      </c>
      <c r="BH364" s="453">
        <v>0</v>
      </c>
      <c r="BI364" s="453">
        <v>0</v>
      </c>
      <c r="BJ364" s="453">
        <v>0</v>
      </c>
      <c r="BK364" s="453">
        <v>0</v>
      </c>
      <c r="BL364" s="453">
        <v>0</v>
      </c>
      <c r="BM364" s="453">
        <v>704262.88</v>
      </c>
      <c r="BN364" s="453">
        <v>0</v>
      </c>
      <c r="BO364" s="453">
        <v>0</v>
      </c>
      <c r="BP364" s="453">
        <v>0</v>
      </c>
      <c r="BQ364" s="453">
        <v>0</v>
      </c>
      <c r="BR364" s="453">
        <v>0</v>
      </c>
      <c r="BS364" s="453">
        <v>0</v>
      </c>
      <c r="BT364" s="453">
        <v>0</v>
      </c>
      <c r="BU364" s="453">
        <v>0</v>
      </c>
      <c r="BV364" s="453">
        <v>0</v>
      </c>
      <c r="BW364" s="453">
        <v>0</v>
      </c>
      <c r="BX364" s="453">
        <v>0</v>
      </c>
      <c r="BY364" s="453">
        <v>0</v>
      </c>
      <c r="BZ364" s="453">
        <v>0</v>
      </c>
      <c r="CA364" s="453">
        <v>0</v>
      </c>
      <c r="CB364" s="453">
        <v>0</v>
      </c>
      <c r="CC364" s="336">
        <f t="shared" si="52"/>
        <v>2201868.67</v>
      </c>
    </row>
    <row r="365" spans="1:81" s="354" customFormat="1" ht="25.5" customHeight="1">
      <c r="A365" s="353" t="s">
        <v>1171</v>
      </c>
      <c r="B365" s="330" t="s">
        <v>53</v>
      </c>
      <c r="C365" s="331" t="s">
        <v>54</v>
      </c>
      <c r="D365" s="332">
        <v>53030</v>
      </c>
      <c r="E365" s="356" t="s">
        <v>1193</v>
      </c>
      <c r="F365" s="333" t="s">
        <v>1212</v>
      </c>
      <c r="G365" s="334" t="s">
        <v>1213</v>
      </c>
      <c r="H365" s="453">
        <v>528314.30000000005</v>
      </c>
      <c r="I365" s="458">
        <v>0</v>
      </c>
      <c r="J365" s="458">
        <v>0</v>
      </c>
      <c r="K365" s="458">
        <v>0</v>
      </c>
      <c r="L365" s="458">
        <v>0</v>
      </c>
      <c r="M365" s="458">
        <v>0</v>
      </c>
      <c r="N365" s="458">
        <v>0</v>
      </c>
      <c r="O365" s="458">
        <v>0</v>
      </c>
      <c r="P365" s="458">
        <v>0</v>
      </c>
      <c r="Q365" s="458">
        <v>216.93</v>
      </c>
      <c r="R365" s="458">
        <v>0</v>
      </c>
      <c r="S365" s="458">
        <v>0</v>
      </c>
      <c r="T365" s="458">
        <v>0</v>
      </c>
      <c r="U365" s="458">
        <v>0</v>
      </c>
      <c r="V365" s="458">
        <v>0</v>
      </c>
      <c r="W365" s="458">
        <v>4776.3999999999996</v>
      </c>
      <c r="X365" s="458">
        <v>0</v>
      </c>
      <c r="Y365" s="458">
        <v>0</v>
      </c>
      <c r="Z365" s="458">
        <v>230555.69</v>
      </c>
      <c r="AA365" s="458">
        <v>2961.73</v>
      </c>
      <c r="AB365" s="458">
        <v>0</v>
      </c>
      <c r="AC365" s="458">
        <v>0</v>
      </c>
      <c r="AD365" s="458">
        <v>0</v>
      </c>
      <c r="AE365" s="458">
        <v>0</v>
      </c>
      <c r="AF365" s="458">
        <v>0</v>
      </c>
      <c r="AG365" s="458">
        <v>0</v>
      </c>
      <c r="AH365" s="458">
        <v>0</v>
      </c>
      <c r="AI365" s="458">
        <v>30852.6</v>
      </c>
      <c r="AJ365" s="458">
        <v>0</v>
      </c>
      <c r="AK365" s="458">
        <v>0</v>
      </c>
      <c r="AL365" s="458">
        <v>0</v>
      </c>
      <c r="AM365" s="458">
        <v>0</v>
      </c>
      <c r="AN365" s="458">
        <v>0</v>
      </c>
      <c r="AO365" s="458">
        <v>0</v>
      </c>
      <c r="AP365" s="458">
        <v>0</v>
      </c>
      <c r="AQ365" s="458">
        <v>0</v>
      </c>
      <c r="AR365" s="458">
        <v>0</v>
      </c>
      <c r="AS365" s="458">
        <v>76940.69</v>
      </c>
      <c r="AT365" s="458">
        <v>61775.1</v>
      </c>
      <c r="AU365" s="458">
        <v>2866818.32</v>
      </c>
      <c r="AV365" s="458">
        <v>0</v>
      </c>
      <c r="AW365" s="458">
        <v>0</v>
      </c>
      <c r="AX365" s="458">
        <v>2352.44</v>
      </c>
      <c r="AY365" s="458">
        <v>0</v>
      </c>
      <c r="AZ365" s="458">
        <v>0</v>
      </c>
      <c r="BA365" s="458">
        <v>0</v>
      </c>
      <c r="BB365" s="458">
        <v>299002.74</v>
      </c>
      <c r="BC365" s="458">
        <v>149999</v>
      </c>
      <c r="BD365" s="458">
        <v>0</v>
      </c>
      <c r="BE365" s="458">
        <v>0</v>
      </c>
      <c r="BF365" s="458">
        <v>0</v>
      </c>
      <c r="BG365" s="458">
        <v>0</v>
      </c>
      <c r="BH365" s="458">
        <v>0</v>
      </c>
      <c r="BI365" s="458">
        <v>0</v>
      </c>
      <c r="BJ365" s="458">
        <v>0</v>
      </c>
      <c r="BK365" s="458">
        <v>0</v>
      </c>
      <c r="BL365" s="458">
        <v>0</v>
      </c>
      <c r="BM365" s="458">
        <v>515196.49</v>
      </c>
      <c r="BN365" s="458">
        <v>0</v>
      </c>
      <c r="BO365" s="458">
        <v>0</v>
      </c>
      <c r="BP365" s="458">
        <v>0</v>
      </c>
      <c r="BQ365" s="458">
        <v>0</v>
      </c>
      <c r="BR365" s="458">
        <v>0</v>
      </c>
      <c r="BS365" s="458">
        <v>0</v>
      </c>
      <c r="BT365" s="458">
        <v>131552.51999999999</v>
      </c>
      <c r="BU365" s="458">
        <v>0</v>
      </c>
      <c r="BV365" s="458">
        <v>0</v>
      </c>
      <c r="BW365" s="458">
        <v>0</v>
      </c>
      <c r="BX365" s="458">
        <v>0</v>
      </c>
      <c r="BY365" s="458">
        <v>0</v>
      </c>
      <c r="BZ365" s="458">
        <v>0</v>
      </c>
      <c r="CA365" s="458">
        <v>0</v>
      </c>
      <c r="CB365" s="458">
        <v>0</v>
      </c>
      <c r="CC365" s="336">
        <f t="shared" si="52"/>
        <v>4901314.9499999993</v>
      </c>
    </row>
    <row r="366" spans="1:81" s="354" customFormat="1" ht="25.5" customHeight="1">
      <c r="A366" s="353" t="s">
        <v>1171</v>
      </c>
      <c r="B366" s="330" t="s">
        <v>53</v>
      </c>
      <c r="C366" s="331" t="s">
        <v>54</v>
      </c>
      <c r="D366" s="332"/>
      <c r="E366" s="356"/>
      <c r="F366" s="333" t="s">
        <v>1214</v>
      </c>
      <c r="G366" s="334" t="s">
        <v>1215</v>
      </c>
      <c r="H366" s="453">
        <v>0</v>
      </c>
      <c r="I366" s="453">
        <v>0</v>
      </c>
      <c r="J366" s="453">
        <v>0</v>
      </c>
      <c r="K366" s="453">
        <v>0</v>
      </c>
      <c r="L366" s="453">
        <v>0</v>
      </c>
      <c r="M366" s="453">
        <v>0</v>
      </c>
      <c r="N366" s="453">
        <v>0</v>
      </c>
      <c r="O366" s="453">
        <v>0</v>
      </c>
      <c r="P366" s="453">
        <v>0</v>
      </c>
      <c r="Q366" s="453">
        <v>0</v>
      </c>
      <c r="R366" s="453">
        <v>0</v>
      </c>
      <c r="S366" s="453">
        <v>0</v>
      </c>
      <c r="T366" s="453">
        <v>0</v>
      </c>
      <c r="U366" s="453">
        <v>0</v>
      </c>
      <c r="V366" s="453">
        <v>0</v>
      </c>
      <c r="W366" s="453">
        <v>0</v>
      </c>
      <c r="X366" s="453">
        <v>0</v>
      </c>
      <c r="Y366" s="453">
        <v>0</v>
      </c>
      <c r="Z366" s="453">
        <v>0</v>
      </c>
      <c r="AA366" s="453">
        <v>0</v>
      </c>
      <c r="AB366" s="453">
        <v>0</v>
      </c>
      <c r="AC366" s="453">
        <v>0</v>
      </c>
      <c r="AD366" s="453">
        <v>0</v>
      </c>
      <c r="AE366" s="453">
        <v>0</v>
      </c>
      <c r="AF366" s="453">
        <v>0</v>
      </c>
      <c r="AG366" s="453">
        <v>0</v>
      </c>
      <c r="AH366" s="453">
        <v>0</v>
      </c>
      <c r="AI366" s="453">
        <v>0</v>
      </c>
      <c r="AJ366" s="453">
        <v>0</v>
      </c>
      <c r="AK366" s="453">
        <v>0</v>
      </c>
      <c r="AL366" s="453">
        <v>0</v>
      </c>
      <c r="AM366" s="453">
        <v>0</v>
      </c>
      <c r="AN366" s="453">
        <v>0</v>
      </c>
      <c r="AO366" s="453">
        <v>0</v>
      </c>
      <c r="AP366" s="453">
        <v>0</v>
      </c>
      <c r="AQ366" s="453">
        <v>0</v>
      </c>
      <c r="AR366" s="453">
        <v>0</v>
      </c>
      <c r="AS366" s="453">
        <v>0</v>
      </c>
      <c r="AT366" s="453">
        <v>0</v>
      </c>
      <c r="AU366" s="453">
        <v>60990.33</v>
      </c>
      <c r="AV366" s="453">
        <v>0</v>
      </c>
      <c r="AW366" s="453">
        <v>0</v>
      </c>
      <c r="AX366" s="453">
        <v>0</v>
      </c>
      <c r="AY366" s="453">
        <v>0</v>
      </c>
      <c r="AZ366" s="453">
        <v>0</v>
      </c>
      <c r="BA366" s="453">
        <v>0</v>
      </c>
      <c r="BB366" s="453">
        <v>130045.29</v>
      </c>
      <c r="BC366" s="453">
        <v>0</v>
      </c>
      <c r="BD366" s="453">
        <v>0</v>
      </c>
      <c r="BE366" s="453">
        <v>0</v>
      </c>
      <c r="BF366" s="453">
        <v>0</v>
      </c>
      <c r="BG366" s="453">
        <v>0</v>
      </c>
      <c r="BH366" s="453">
        <v>0</v>
      </c>
      <c r="BI366" s="453">
        <v>0</v>
      </c>
      <c r="BJ366" s="453">
        <v>0</v>
      </c>
      <c r="BK366" s="453">
        <v>0</v>
      </c>
      <c r="BL366" s="453">
        <v>0</v>
      </c>
      <c r="BM366" s="453">
        <v>0</v>
      </c>
      <c r="BN366" s="453">
        <v>0</v>
      </c>
      <c r="BO366" s="453">
        <v>0</v>
      </c>
      <c r="BP366" s="453">
        <v>0</v>
      </c>
      <c r="BQ366" s="453">
        <v>0</v>
      </c>
      <c r="BR366" s="453">
        <v>0</v>
      </c>
      <c r="BS366" s="453">
        <v>0</v>
      </c>
      <c r="BT366" s="453">
        <v>0</v>
      </c>
      <c r="BU366" s="453">
        <v>0</v>
      </c>
      <c r="BV366" s="453">
        <v>0</v>
      </c>
      <c r="BW366" s="453">
        <v>0</v>
      </c>
      <c r="BX366" s="453">
        <v>0</v>
      </c>
      <c r="BY366" s="453">
        <v>0</v>
      </c>
      <c r="BZ366" s="453">
        <v>0</v>
      </c>
      <c r="CA366" s="453">
        <v>0</v>
      </c>
      <c r="CB366" s="453">
        <v>0</v>
      </c>
      <c r="CC366" s="336">
        <f t="shared" si="52"/>
        <v>191035.62</v>
      </c>
    </row>
    <row r="367" spans="1:81" s="354" customFormat="1" ht="25.5" customHeight="1">
      <c r="A367" s="353" t="s">
        <v>1171</v>
      </c>
      <c r="B367" s="330" t="s">
        <v>53</v>
      </c>
      <c r="C367" s="331" t="s">
        <v>54</v>
      </c>
      <c r="D367" s="332"/>
      <c r="E367" s="356"/>
      <c r="F367" s="333" t="s">
        <v>1216</v>
      </c>
      <c r="G367" s="334" t="s">
        <v>1217</v>
      </c>
      <c r="H367" s="335">
        <v>0</v>
      </c>
      <c r="I367" s="335">
        <v>0</v>
      </c>
      <c r="J367" s="335">
        <v>0</v>
      </c>
      <c r="K367" s="335">
        <v>0</v>
      </c>
      <c r="L367" s="335">
        <v>0</v>
      </c>
      <c r="M367" s="335">
        <v>0</v>
      </c>
      <c r="N367" s="335">
        <v>0</v>
      </c>
      <c r="O367" s="335">
        <v>0</v>
      </c>
      <c r="P367" s="335">
        <v>0</v>
      </c>
      <c r="Q367" s="335">
        <v>0</v>
      </c>
      <c r="R367" s="335">
        <v>0</v>
      </c>
      <c r="S367" s="335">
        <v>0</v>
      </c>
      <c r="T367" s="335">
        <v>0</v>
      </c>
      <c r="U367" s="335">
        <v>0</v>
      </c>
      <c r="V367" s="335">
        <v>0</v>
      </c>
      <c r="W367" s="335">
        <v>0</v>
      </c>
      <c r="X367" s="335">
        <v>0</v>
      </c>
      <c r="Y367" s="335">
        <v>0</v>
      </c>
      <c r="Z367" s="335">
        <v>0</v>
      </c>
      <c r="AA367" s="335">
        <v>0</v>
      </c>
      <c r="AB367" s="335">
        <v>0</v>
      </c>
      <c r="AC367" s="335">
        <v>0</v>
      </c>
      <c r="AD367" s="335">
        <v>0</v>
      </c>
      <c r="AE367" s="335">
        <v>0</v>
      </c>
      <c r="AF367" s="335">
        <v>0</v>
      </c>
      <c r="AG367" s="335">
        <v>0</v>
      </c>
      <c r="AH367" s="335">
        <v>0</v>
      </c>
      <c r="AI367" s="335">
        <v>0</v>
      </c>
      <c r="AJ367" s="335">
        <v>0</v>
      </c>
      <c r="AK367" s="335">
        <v>0</v>
      </c>
      <c r="AL367" s="335">
        <v>0</v>
      </c>
      <c r="AM367" s="335">
        <v>0</v>
      </c>
      <c r="AN367" s="335">
        <v>0</v>
      </c>
      <c r="AO367" s="335">
        <v>0</v>
      </c>
      <c r="AP367" s="335">
        <v>0</v>
      </c>
      <c r="AQ367" s="335">
        <v>0</v>
      </c>
      <c r="AR367" s="335">
        <v>0</v>
      </c>
      <c r="AS367" s="335">
        <v>0</v>
      </c>
      <c r="AT367" s="335">
        <v>0</v>
      </c>
      <c r="AU367" s="335">
        <v>0</v>
      </c>
      <c r="AV367" s="335">
        <v>0</v>
      </c>
      <c r="AW367" s="335">
        <v>0</v>
      </c>
      <c r="AX367" s="335">
        <v>0</v>
      </c>
      <c r="AY367" s="335">
        <v>0</v>
      </c>
      <c r="AZ367" s="335">
        <v>0</v>
      </c>
      <c r="BA367" s="335">
        <v>0</v>
      </c>
      <c r="BB367" s="335">
        <v>0</v>
      </c>
      <c r="BC367" s="335">
        <v>0</v>
      </c>
      <c r="BD367" s="335">
        <v>0</v>
      </c>
      <c r="BE367" s="335">
        <v>0</v>
      </c>
      <c r="BF367" s="335">
        <v>0</v>
      </c>
      <c r="BG367" s="335">
        <v>0</v>
      </c>
      <c r="BH367" s="335">
        <v>0</v>
      </c>
      <c r="BI367" s="335">
        <v>0</v>
      </c>
      <c r="BJ367" s="335">
        <v>0</v>
      </c>
      <c r="BK367" s="335">
        <v>0</v>
      </c>
      <c r="BL367" s="335">
        <v>0</v>
      </c>
      <c r="BM367" s="335">
        <v>0</v>
      </c>
      <c r="BN367" s="335">
        <v>0</v>
      </c>
      <c r="BO367" s="335">
        <v>0</v>
      </c>
      <c r="BP367" s="335">
        <v>0</v>
      </c>
      <c r="BQ367" s="335">
        <v>0</v>
      </c>
      <c r="BR367" s="335">
        <v>0</v>
      </c>
      <c r="BS367" s="335">
        <v>0</v>
      </c>
      <c r="BT367" s="335">
        <v>0</v>
      </c>
      <c r="BU367" s="335">
        <v>0</v>
      </c>
      <c r="BV367" s="335">
        <v>0</v>
      </c>
      <c r="BW367" s="335">
        <v>0</v>
      </c>
      <c r="BX367" s="335">
        <v>0</v>
      </c>
      <c r="BY367" s="335">
        <v>0</v>
      </c>
      <c r="BZ367" s="335">
        <v>0</v>
      </c>
      <c r="CA367" s="335">
        <v>0</v>
      </c>
      <c r="CB367" s="335">
        <v>0</v>
      </c>
      <c r="CC367" s="336">
        <f t="shared" si="52"/>
        <v>0</v>
      </c>
    </row>
    <row r="368" spans="1:81" s="354" customFormat="1" ht="25.5" customHeight="1">
      <c r="A368" s="353" t="s">
        <v>1171</v>
      </c>
      <c r="B368" s="330" t="s">
        <v>53</v>
      </c>
      <c r="C368" s="331" t="s">
        <v>54</v>
      </c>
      <c r="D368" s="332"/>
      <c r="E368" s="356"/>
      <c r="F368" s="333" t="s">
        <v>1218</v>
      </c>
      <c r="G368" s="334" t="s">
        <v>1219</v>
      </c>
      <c r="H368" s="335">
        <v>0</v>
      </c>
      <c r="I368" s="335">
        <v>0</v>
      </c>
      <c r="J368" s="335">
        <v>0</v>
      </c>
      <c r="K368" s="335">
        <v>0</v>
      </c>
      <c r="L368" s="335">
        <v>0</v>
      </c>
      <c r="M368" s="335">
        <v>0</v>
      </c>
      <c r="N368" s="335">
        <v>0</v>
      </c>
      <c r="O368" s="335">
        <v>0</v>
      </c>
      <c r="P368" s="335">
        <v>0</v>
      </c>
      <c r="Q368" s="335">
        <v>0</v>
      </c>
      <c r="R368" s="335">
        <v>0</v>
      </c>
      <c r="S368" s="335">
        <v>0</v>
      </c>
      <c r="T368" s="335">
        <v>0</v>
      </c>
      <c r="U368" s="335">
        <v>0</v>
      </c>
      <c r="V368" s="335">
        <v>0</v>
      </c>
      <c r="W368" s="335">
        <v>0</v>
      </c>
      <c r="X368" s="335">
        <v>0</v>
      </c>
      <c r="Y368" s="335">
        <v>0</v>
      </c>
      <c r="Z368" s="335">
        <v>0</v>
      </c>
      <c r="AA368" s="335">
        <v>0</v>
      </c>
      <c r="AB368" s="335">
        <v>0</v>
      </c>
      <c r="AC368" s="335">
        <v>0</v>
      </c>
      <c r="AD368" s="335">
        <v>0</v>
      </c>
      <c r="AE368" s="335">
        <v>0</v>
      </c>
      <c r="AF368" s="335">
        <v>0</v>
      </c>
      <c r="AG368" s="335">
        <v>0</v>
      </c>
      <c r="AH368" s="335">
        <v>0</v>
      </c>
      <c r="AI368" s="335">
        <v>0</v>
      </c>
      <c r="AJ368" s="335">
        <v>0</v>
      </c>
      <c r="AK368" s="335">
        <v>0</v>
      </c>
      <c r="AL368" s="335">
        <v>0</v>
      </c>
      <c r="AM368" s="335">
        <v>0</v>
      </c>
      <c r="AN368" s="335">
        <v>0</v>
      </c>
      <c r="AO368" s="335">
        <v>0</v>
      </c>
      <c r="AP368" s="335">
        <v>0</v>
      </c>
      <c r="AQ368" s="335">
        <v>0</v>
      </c>
      <c r="AR368" s="335">
        <v>0</v>
      </c>
      <c r="AS368" s="335">
        <v>0</v>
      </c>
      <c r="AT368" s="335">
        <v>0</v>
      </c>
      <c r="AU368" s="335">
        <v>0</v>
      </c>
      <c r="AV368" s="335">
        <v>0</v>
      </c>
      <c r="AW368" s="335">
        <v>0</v>
      </c>
      <c r="AX368" s="335">
        <v>0</v>
      </c>
      <c r="AY368" s="335">
        <v>0</v>
      </c>
      <c r="AZ368" s="335">
        <v>0</v>
      </c>
      <c r="BA368" s="335">
        <v>0</v>
      </c>
      <c r="BB368" s="335">
        <v>0</v>
      </c>
      <c r="BC368" s="335">
        <v>0</v>
      </c>
      <c r="BD368" s="335">
        <v>0</v>
      </c>
      <c r="BE368" s="335">
        <v>0</v>
      </c>
      <c r="BF368" s="335">
        <v>0</v>
      </c>
      <c r="BG368" s="335">
        <v>0</v>
      </c>
      <c r="BH368" s="335">
        <v>0</v>
      </c>
      <c r="BI368" s="335">
        <v>0</v>
      </c>
      <c r="BJ368" s="335">
        <v>0</v>
      </c>
      <c r="BK368" s="335">
        <v>0</v>
      </c>
      <c r="BL368" s="335">
        <v>0</v>
      </c>
      <c r="BM368" s="335">
        <v>0</v>
      </c>
      <c r="BN368" s="335">
        <v>0</v>
      </c>
      <c r="BO368" s="335">
        <v>0</v>
      </c>
      <c r="BP368" s="335">
        <v>0</v>
      </c>
      <c r="BQ368" s="335">
        <v>0</v>
      </c>
      <c r="BR368" s="335">
        <v>0</v>
      </c>
      <c r="BS368" s="335">
        <v>0</v>
      </c>
      <c r="BT368" s="335">
        <v>0</v>
      </c>
      <c r="BU368" s="335">
        <v>0</v>
      </c>
      <c r="BV368" s="335">
        <v>0</v>
      </c>
      <c r="BW368" s="335">
        <v>0</v>
      </c>
      <c r="BX368" s="335">
        <v>0</v>
      </c>
      <c r="BY368" s="335">
        <v>0</v>
      </c>
      <c r="BZ368" s="335">
        <v>0</v>
      </c>
      <c r="CA368" s="335">
        <v>0</v>
      </c>
      <c r="CB368" s="335">
        <v>0</v>
      </c>
      <c r="CC368" s="336">
        <f t="shared" si="52"/>
        <v>0</v>
      </c>
    </row>
    <row r="369" spans="1:81" s="354" customFormat="1" ht="25.5" customHeight="1">
      <c r="A369" s="353" t="s">
        <v>1171</v>
      </c>
      <c r="B369" s="330" t="s">
        <v>53</v>
      </c>
      <c r="C369" s="331" t="s">
        <v>54</v>
      </c>
      <c r="D369" s="332">
        <v>53030</v>
      </c>
      <c r="E369" s="356" t="s">
        <v>1193</v>
      </c>
      <c r="F369" s="333" t="s">
        <v>1220</v>
      </c>
      <c r="G369" s="334" t="s">
        <v>1221</v>
      </c>
      <c r="H369" s="453">
        <v>423344.24</v>
      </c>
      <c r="I369" s="458">
        <v>0</v>
      </c>
      <c r="J369" s="458">
        <v>0</v>
      </c>
      <c r="K369" s="458">
        <v>0</v>
      </c>
      <c r="L369" s="458">
        <v>0</v>
      </c>
      <c r="M369" s="458">
        <v>0</v>
      </c>
      <c r="N369" s="458">
        <v>0</v>
      </c>
      <c r="O369" s="458">
        <v>0</v>
      </c>
      <c r="P369" s="458">
        <v>0</v>
      </c>
      <c r="Q369" s="458">
        <v>0</v>
      </c>
      <c r="R369" s="458">
        <v>0</v>
      </c>
      <c r="S369" s="458">
        <v>0</v>
      </c>
      <c r="T369" s="458">
        <v>0</v>
      </c>
      <c r="U369" s="458">
        <v>0</v>
      </c>
      <c r="V369" s="458">
        <v>0</v>
      </c>
      <c r="W369" s="458">
        <v>0</v>
      </c>
      <c r="X369" s="458">
        <v>0</v>
      </c>
      <c r="Y369" s="458">
        <v>0</v>
      </c>
      <c r="Z369" s="458">
        <v>0</v>
      </c>
      <c r="AA369" s="458">
        <v>0</v>
      </c>
      <c r="AB369" s="458">
        <v>0</v>
      </c>
      <c r="AC369" s="458">
        <v>0</v>
      </c>
      <c r="AD369" s="458">
        <v>0</v>
      </c>
      <c r="AE369" s="458">
        <v>0</v>
      </c>
      <c r="AF369" s="458">
        <v>0</v>
      </c>
      <c r="AG369" s="458">
        <v>0</v>
      </c>
      <c r="AH369" s="458">
        <v>0</v>
      </c>
      <c r="AI369" s="458">
        <v>416.44</v>
      </c>
      <c r="AJ369" s="458">
        <v>0</v>
      </c>
      <c r="AK369" s="458">
        <v>0</v>
      </c>
      <c r="AL369" s="458">
        <v>0</v>
      </c>
      <c r="AM369" s="458">
        <v>0</v>
      </c>
      <c r="AN369" s="458">
        <v>0</v>
      </c>
      <c r="AO369" s="458">
        <v>0</v>
      </c>
      <c r="AP369" s="458">
        <v>0</v>
      </c>
      <c r="AQ369" s="458">
        <v>0</v>
      </c>
      <c r="AR369" s="458">
        <v>0</v>
      </c>
      <c r="AS369" s="458">
        <v>0</v>
      </c>
      <c r="AT369" s="458">
        <v>5694.82</v>
      </c>
      <c r="AU369" s="458">
        <v>449.31</v>
      </c>
      <c r="AV369" s="458">
        <v>0</v>
      </c>
      <c r="AW369" s="458">
        <v>0</v>
      </c>
      <c r="AX369" s="458">
        <v>0</v>
      </c>
      <c r="AY369" s="458">
        <v>0</v>
      </c>
      <c r="AZ369" s="458">
        <v>0</v>
      </c>
      <c r="BA369" s="458">
        <v>0</v>
      </c>
      <c r="BB369" s="458">
        <v>17974.259999999998</v>
      </c>
      <c r="BC369" s="458">
        <v>0</v>
      </c>
      <c r="BD369" s="458">
        <v>0</v>
      </c>
      <c r="BE369" s="458">
        <v>0</v>
      </c>
      <c r="BF369" s="458">
        <v>0</v>
      </c>
      <c r="BG369" s="458">
        <v>0</v>
      </c>
      <c r="BH369" s="458">
        <v>0</v>
      </c>
      <c r="BI369" s="458">
        <v>0</v>
      </c>
      <c r="BJ369" s="458">
        <v>0</v>
      </c>
      <c r="BK369" s="458">
        <v>0</v>
      </c>
      <c r="BL369" s="458">
        <v>0</v>
      </c>
      <c r="BM369" s="458">
        <v>2588.41</v>
      </c>
      <c r="BN369" s="458">
        <v>0</v>
      </c>
      <c r="BO369" s="458">
        <v>0</v>
      </c>
      <c r="BP369" s="458">
        <v>0</v>
      </c>
      <c r="BQ369" s="458">
        <v>0</v>
      </c>
      <c r="BR369" s="458">
        <v>0</v>
      </c>
      <c r="BS369" s="458">
        <v>0</v>
      </c>
      <c r="BT369" s="458">
        <v>0</v>
      </c>
      <c r="BU369" s="458">
        <v>0</v>
      </c>
      <c r="BV369" s="458">
        <v>0</v>
      </c>
      <c r="BW369" s="458">
        <v>0</v>
      </c>
      <c r="BX369" s="458">
        <v>0</v>
      </c>
      <c r="BY369" s="458">
        <v>0</v>
      </c>
      <c r="BZ369" s="458">
        <v>0</v>
      </c>
      <c r="CA369" s="458">
        <v>0</v>
      </c>
      <c r="CB369" s="458">
        <v>0</v>
      </c>
      <c r="CC369" s="336">
        <f t="shared" si="52"/>
        <v>450467.48</v>
      </c>
    </row>
    <row r="370" spans="1:81" s="354" customFormat="1" ht="25.5" customHeight="1">
      <c r="A370" s="353" t="s">
        <v>1171</v>
      </c>
      <c r="B370" s="330" t="s">
        <v>53</v>
      </c>
      <c r="C370" s="331" t="s">
        <v>54</v>
      </c>
      <c r="D370" s="332">
        <v>53060</v>
      </c>
      <c r="E370" s="356" t="s">
        <v>1222</v>
      </c>
      <c r="F370" s="333" t="s">
        <v>1223</v>
      </c>
      <c r="G370" s="334" t="s">
        <v>1224</v>
      </c>
      <c r="H370" s="453">
        <v>1057956.21</v>
      </c>
      <c r="I370" s="453">
        <v>0</v>
      </c>
      <c r="J370" s="453">
        <v>0</v>
      </c>
      <c r="K370" s="453">
        <v>0</v>
      </c>
      <c r="L370" s="453">
        <v>0</v>
      </c>
      <c r="M370" s="453">
        <v>0</v>
      </c>
      <c r="N370" s="453">
        <v>0</v>
      </c>
      <c r="O370" s="453">
        <v>0</v>
      </c>
      <c r="P370" s="453">
        <v>0</v>
      </c>
      <c r="Q370" s="453">
        <v>0</v>
      </c>
      <c r="R370" s="453">
        <v>0</v>
      </c>
      <c r="S370" s="453">
        <v>0</v>
      </c>
      <c r="T370" s="453">
        <v>0</v>
      </c>
      <c r="U370" s="453">
        <v>0</v>
      </c>
      <c r="V370" s="453">
        <v>0</v>
      </c>
      <c r="W370" s="453">
        <v>0</v>
      </c>
      <c r="X370" s="453">
        <v>0</v>
      </c>
      <c r="Y370" s="453">
        <v>0</v>
      </c>
      <c r="Z370" s="453">
        <v>0</v>
      </c>
      <c r="AA370" s="453">
        <v>0</v>
      </c>
      <c r="AB370" s="453">
        <v>0</v>
      </c>
      <c r="AC370" s="453">
        <v>0</v>
      </c>
      <c r="AD370" s="453">
        <v>0</v>
      </c>
      <c r="AE370" s="453">
        <v>0</v>
      </c>
      <c r="AF370" s="453">
        <v>0</v>
      </c>
      <c r="AG370" s="453">
        <v>0</v>
      </c>
      <c r="AH370" s="453">
        <v>0</v>
      </c>
      <c r="AI370" s="453">
        <v>0</v>
      </c>
      <c r="AJ370" s="453">
        <v>0</v>
      </c>
      <c r="AK370" s="453">
        <v>0</v>
      </c>
      <c r="AL370" s="453">
        <v>0</v>
      </c>
      <c r="AM370" s="453">
        <v>0</v>
      </c>
      <c r="AN370" s="453">
        <v>0</v>
      </c>
      <c r="AO370" s="453">
        <v>0</v>
      </c>
      <c r="AP370" s="453">
        <v>0</v>
      </c>
      <c r="AQ370" s="453">
        <v>0</v>
      </c>
      <c r="AR370" s="453">
        <v>0</v>
      </c>
      <c r="AS370" s="453">
        <v>0</v>
      </c>
      <c r="AT370" s="453">
        <v>0</v>
      </c>
      <c r="AU370" s="453">
        <v>0</v>
      </c>
      <c r="AV370" s="453">
        <v>0</v>
      </c>
      <c r="AW370" s="453">
        <v>0</v>
      </c>
      <c r="AX370" s="453">
        <v>0</v>
      </c>
      <c r="AY370" s="453">
        <v>0</v>
      </c>
      <c r="AZ370" s="453">
        <v>0</v>
      </c>
      <c r="BA370" s="453">
        <v>0</v>
      </c>
      <c r="BB370" s="453">
        <v>0</v>
      </c>
      <c r="BC370" s="453">
        <v>0</v>
      </c>
      <c r="BD370" s="453">
        <v>0</v>
      </c>
      <c r="BE370" s="453">
        <v>0</v>
      </c>
      <c r="BF370" s="453">
        <v>0</v>
      </c>
      <c r="BG370" s="453">
        <v>0</v>
      </c>
      <c r="BH370" s="453">
        <v>0</v>
      </c>
      <c r="BI370" s="453">
        <v>0</v>
      </c>
      <c r="BJ370" s="453">
        <v>0</v>
      </c>
      <c r="BK370" s="453">
        <v>0</v>
      </c>
      <c r="BL370" s="453">
        <v>0</v>
      </c>
      <c r="BM370" s="453">
        <v>0</v>
      </c>
      <c r="BN370" s="453">
        <v>0</v>
      </c>
      <c r="BO370" s="453">
        <v>0</v>
      </c>
      <c r="BP370" s="453">
        <v>0</v>
      </c>
      <c r="BQ370" s="453">
        <v>0</v>
      </c>
      <c r="BR370" s="453">
        <v>0</v>
      </c>
      <c r="BS370" s="453">
        <v>0</v>
      </c>
      <c r="BT370" s="453">
        <v>0</v>
      </c>
      <c r="BU370" s="453">
        <v>0</v>
      </c>
      <c r="BV370" s="453">
        <v>0</v>
      </c>
      <c r="BW370" s="453">
        <v>0</v>
      </c>
      <c r="BX370" s="453">
        <v>0</v>
      </c>
      <c r="BY370" s="453">
        <v>128998</v>
      </c>
      <c r="BZ370" s="453">
        <v>0</v>
      </c>
      <c r="CA370" s="453">
        <v>4543.1099999999997</v>
      </c>
      <c r="CB370" s="453">
        <v>0</v>
      </c>
      <c r="CC370" s="336">
        <f t="shared" si="52"/>
        <v>1191497.32</v>
      </c>
    </row>
    <row r="371" spans="1:81" s="354" customFormat="1" ht="25.5" customHeight="1">
      <c r="A371" s="353" t="s">
        <v>1171</v>
      </c>
      <c r="B371" s="330" t="s">
        <v>53</v>
      </c>
      <c r="C371" s="331" t="s">
        <v>54</v>
      </c>
      <c r="D371" s="332">
        <v>53060</v>
      </c>
      <c r="E371" s="356" t="s">
        <v>1222</v>
      </c>
      <c r="F371" s="333" t="s">
        <v>1225</v>
      </c>
      <c r="G371" s="334" t="s">
        <v>1226</v>
      </c>
      <c r="H371" s="453">
        <v>0</v>
      </c>
      <c r="I371" s="453">
        <v>0</v>
      </c>
      <c r="J371" s="453">
        <v>0</v>
      </c>
      <c r="K371" s="453">
        <v>0</v>
      </c>
      <c r="L371" s="453">
        <v>0</v>
      </c>
      <c r="M371" s="453">
        <v>0</v>
      </c>
      <c r="N371" s="453">
        <v>0</v>
      </c>
      <c r="O371" s="453">
        <v>0</v>
      </c>
      <c r="P371" s="453">
        <v>0</v>
      </c>
      <c r="Q371" s="453">
        <v>0</v>
      </c>
      <c r="R371" s="453">
        <v>0</v>
      </c>
      <c r="S371" s="453">
        <v>0</v>
      </c>
      <c r="T371" s="453">
        <v>0</v>
      </c>
      <c r="U371" s="453">
        <v>0</v>
      </c>
      <c r="V371" s="453">
        <v>0</v>
      </c>
      <c r="W371" s="453">
        <v>0</v>
      </c>
      <c r="X371" s="453">
        <v>0</v>
      </c>
      <c r="Y371" s="453">
        <v>0</v>
      </c>
      <c r="Z371" s="453">
        <v>0</v>
      </c>
      <c r="AA371" s="453">
        <v>0</v>
      </c>
      <c r="AB371" s="453">
        <v>0</v>
      </c>
      <c r="AC371" s="453">
        <v>0</v>
      </c>
      <c r="AD371" s="453">
        <v>0</v>
      </c>
      <c r="AE371" s="453">
        <v>0</v>
      </c>
      <c r="AF371" s="453">
        <v>0</v>
      </c>
      <c r="AG371" s="453">
        <v>0</v>
      </c>
      <c r="AH371" s="453">
        <v>0</v>
      </c>
      <c r="AI371" s="453">
        <v>113552.22</v>
      </c>
      <c r="AJ371" s="453">
        <v>0</v>
      </c>
      <c r="AK371" s="453">
        <v>0</v>
      </c>
      <c r="AL371" s="453">
        <v>0</v>
      </c>
      <c r="AM371" s="453">
        <v>0</v>
      </c>
      <c r="AN371" s="453">
        <v>0</v>
      </c>
      <c r="AO371" s="453">
        <v>0</v>
      </c>
      <c r="AP371" s="453">
        <v>0</v>
      </c>
      <c r="AQ371" s="453">
        <v>0</v>
      </c>
      <c r="AR371" s="453">
        <v>0</v>
      </c>
      <c r="AS371" s="453">
        <v>0</v>
      </c>
      <c r="AT371" s="453">
        <v>0</v>
      </c>
      <c r="AU371" s="453">
        <v>0</v>
      </c>
      <c r="AV371" s="453">
        <v>0</v>
      </c>
      <c r="AW371" s="453">
        <v>0</v>
      </c>
      <c r="AX371" s="453">
        <v>0</v>
      </c>
      <c r="AY371" s="453">
        <v>0</v>
      </c>
      <c r="AZ371" s="453">
        <v>0</v>
      </c>
      <c r="BA371" s="453">
        <v>0</v>
      </c>
      <c r="BB371" s="453">
        <v>0</v>
      </c>
      <c r="BC371" s="453">
        <v>0</v>
      </c>
      <c r="BD371" s="453">
        <v>0</v>
      </c>
      <c r="BE371" s="453">
        <v>0</v>
      </c>
      <c r="BF371" s="453">
        <v>0</v>
      </c>
      <c r="BG371" s="453">
        <v>0</v>
      </c>
      <c r="BH371" s="453">
        <v>0</v>
      </c>
      <c r="BI371" s="453">
        <v>0</v>
      </c>
      <c r="BJ371" s="453">
        <v>0</v>
      </c>
      <c r="BK371" s="453">
        <v>0</v>
      </c>
      <c r="BL371" s="453">
        <v>0</v>
      </c>
      <c r="BM371" s="453">
        <v>0</v>
      </c>
      <c r="BN371" s="453">
        <v>0</v>
      </c>
      <c r="BO371" s="453">
        <v>0</v>
      </c>
      <c r="BP371" s="453">
        <v>0</v>
      </c>
      <c r="BQ371" s="453">
        <v>0</v>
      </c>
      <c r="BR371" s="453">
        <v>0</v>
      </c>
      <c r="BS371" s="453">
        <v>0</v>
      </c>
      <c r="BT371" s="453">
        <v>0</v>
      </c>
      <c r="BU371" s="453">
        <v>0</v>
      </c>
      <c r="BV371" s="453">
        <v>0</v>
      </c>
      <c r="BW371" s="453">
        <v>0</v>
      </c>
      <c r="BX371" s="453">
        <v>0</v>
      </c>
      <c r="BY371" s="453">
        <v>0</v>
      </c>
      <c r="BZ371" s="453">
        <v>0</v>
      </c>
      <c r="CA371" s="453">
        <v>0</v>
      </c>
      <c r="CB371" s="453">
        <v>0</v>
      </c>
      <c r="CC371" s="336">
        <f t="shared" si="52"/>
        <v>113552.22</v>
      </c>
    </row>
    <row r="372" spans="1:81" s="354" customFormat="1" ht="25.5" customHeight="1">
      <c r="A372" s="353" t="s">
        <v>1171</v>
      </c>
      <c r="B372" s="330" t="s">
        <v>53</v>
      </c>
      <c r="C372" s="331" t="s">
        <v>54</v>
      </c>
      <c r="D372" s="332">
        <v>53020</v>
      </c>
      <c r="E372" s="356" t="s">
        <v>1172</v>
      </c>
      <c r="F372" s="333" t="s">
        <v>1227</v>
      </c>
      <c r="G372" s="334" t="s">
        <v>1228</v>
      </c>
      <c r="H372" s="453">
        <v>0</v>
      </c>
      <c r="I372" s="453">
        <v>0</v>
      </c>
      <c r="J372" s="453">
        <v>0</v>
      </c>
      <c r="K372" s="453">
        <v>0</v>
      </c>
      <c r="L372" s="453">
        <v>0</v>
      </c>
      <c r="M372" s="453">
        <v>0</v>
      </c>
      <c r="N372" s="453">
        <v>32930.949999999997</v>
      </c>
      <c r="O372" s="453">
        <v>0</v>
      </c>
      <c r="P372" s="453">
        <v>0</v>
      </c>
      <c r="Q372" s="453">
        <v>0</v>
      </c>
      <c r="R372" s="453">
        <v>0</v>
      </c>
      <c r="S372" s="453">
        <v>0</v>
      </c>
      <c r="T372" s="453">
        <v>0</v>
      </c>
      <c r="U372" s="453">
        <v>0</v>
      </c>
      <c r="V372" s="453">
        <v>0</v>
      </c>
      <c r="W372" s="453">
        <v>0</v>
      </c>
      <c r="X372" s="453">
        <v>0</v>
      </c>
      <c r="Y372" s="453">
        <v>0</v>
      </c>
      <c r="Z372" s="453">
        <v>0</v>
      </c>
      <c r="AA372" s="453">
        <v>0</v>
      </c>
      <c r="AB372" s="453">
        <v>0</v>
      </c>
      <c r="AC372" s="453">
        <v>0</v>
      </c>
      <c r="AD372" s="453">
        <v>0</v>
      </c>
      <c r="AE372" s="453">
        <v>0</v>
      </c>
      <c r="AF372" s="453">
        <v>0</v>
      </c>
      <c r="AG372" s="453">
        <v>0</v>
      </c>
      <c r="AH372" s="453">
        <v>0</v>
      </c>
      <c r="AI372" s="453">
        <v>0</v>
      </c>
      <c r="AJ372" s="453">
        <v>0</v>
      </c>
      <c r="AK372" s="453">
        <v>0</v>
      </c>
      <c r="AL372" s="453">
        <v>0</v>
      </c>
      <c r="AM372" s="453">
        <v>0</v>
      </c>
      <c r="AN372" s="453">
        <v>0</v>
      </c>
      <c r="AO372" s="453">
        <v>0</v>
      </c>
      <c r="AP372" s="453">
        <v>0</v>
      </c>
      <c r="AQ372" s="453">
        <v>0</v>
      </c>
      <c r="AR372" s="453">
        <v>0</v>
      </c>
      <c r="AS372" s="453">
        <v>0</v>
      </c>
      <c r="AT372" s="453">
        <v>0</v>
      </c>
      <c r="AU372" s="453">
        <v>0</v>
      </c>
      <c r="AV372" s="453">
        <v>0</v>
      </c>
      <c r="AW372" s="453">
        <v>0</v>
      </c>
      <c r="AX372" s="453">
        <v>0</v>
      </c>
      <c r="AY372" s="453">
        <v>0</v>
      </c>
      <c r="AZ372" s="453">
        <v>0</v>
      </c>
      <c r="BA372" s="453">
        <v>0</v>
      </c>
      <c r="BB372" s="453">
        <v>0</v>
      </c>
      <c r="BC372" s="453">
        <v>0</v>
      </c>
      <c r="BD372" s="453">
        <v>0</v>
      </c>
      <c r="BE372" s="453">
        <v>0</v>
      </c>
      <c r="BF372" s="453">
        <v>0</v>
      </c>
      <c r="BG372" s="453">
        <v>0</v>
      </c>
      <c r="BH372" s="453">
        <v>0</v>
      </c>
      <c r="BI372" s="453">
        <v>0</v>
      </c>
      <c r="BJ372" s="453">
        <v>0</v>
      </c>
      <c r="BK372" s="453">
        <v>0</v>
      </c>
      <c r="BL372" s="453">
        <v>0</v>
      </c>
      <c r="BM372" s="453">
        <v>0</v>
      </c>
      <c r="BN372" s="453">
        <v>0</v>
      </c>
      <c r="BO372" s="453">
        <v>0</v>
      </c>
      <c r="BP372" s="453">
        <v>0</v>
      </c>
      <c r="BQ372" s="453">
        <v>0</v>
      </c>
      <c r="BR372" s="453">
        <v>0</v>
      </c>
      <c r="BS372" s="453">
        <v>0</v>
      </c>
      <c r="BT372" s="453">
        <v>0</v>
      </c>
      <c r="BU372" s="453">
        <v>0</v>
      </c>
      <c r="BV372" s="453">
        <v>0</v>
      </c>
      <c r="BW372" s="453">
        <v>0</v>
      </c>
      <c r="BX372" s="453">
        <v>0</v>
      </c>
      <c r="BY372" s="453">
        <v>0</v>
      </c>
      <c r="BZ372" s="453">
        <v>0</v>
      </c>
      <c r="CA372" s="453">
        <v>0</v>
      </c>
      <c r="CB372" s="453">
        <v>0</v>
      </c>
      <c r="CC372" s="336">
        <f t="shared" si="52"/>
        <v>32930.949999999997</v>
      </c>
    </row>
    <row r="373" spans="1:81" s="354" customFormat="1" ht="25.5" customHeight="1">
      <c r="A373" s="353" t="s">
        <v>1171</v>
      </c>
      <c r="B373" s="330" t="s">
        <v>53</v>
      </c>
      <c r="C373" s="331" t="s">
        <v>54</v>
      </c>
      <c r="D373" s="332">
        <v>53020</v>
      </c>
      <c r="E373" s="356" t="s">
        <v>1172</v>
      </c>
      <c r="F373" s="333" t="s">
        <v>1229</v>
      </c>
      <c r="G373" s="334" t="s">
        <v>1230</v>
      </c>
      <c r="H373" s="453">
        <v>0</v>
      </c>
      <c r="I373" s="458">
        <v>10012.49</v>
      </c>
      <c r="J373" s="458">
        <v>2389456.5499999998</v>
      </c>
      <c r="K373" s="458">
        <v>322849</v>
      </c>
      <c r="L373" s="458">
        <v>0</v>
      </c>
      <c r="M373" s="458">
        <v>0</v>
      </c>
      <c r="N373" s="458">
        <v>3145332.67</v>
      </c>
      <c r="O373" s="458">
        <v>1045864</v>
      </c>
      <c r="P373" s="458">
        <v>0</v>
      </c>
      <c r="Q373" s="458">
        <v>0</v>
      </c>
      <c r="R373" s="458">
        <v>53826.63</v>
      </c>
      <c r="S373" s="458">
        <v>0</v>
      </c>
      <c r="T373" s="458">
        <v>2099625.9900000002</v>
      </c>
      <c r="U373" s="458">
        <v>794320.34</v>
      </c>
      <c r="V373" s="458">
        <v>0</v>
      </c>
      <c r="W373" s="458">
        <v>101897.25</v>
      </c>
      <c r="X373" s="458">
        <v>692158.07</v>
      </c>
      <c r="Y373" s="458">
        <v>0</v>
      </c>
      <c r="Z373" s="458">
        <v>121915.28</v>
      </c>
      <c r="AA373" s="458">
        <v>4834.95</v>
      </c>
      <c r="AB373" s="458">
        <v>0</v>
      </c>
      <c r="AC373" s="458">
        <v>0</v>
      </c>
      <c r="AD373" s="458">
        <v>0</v>
      </c>
      <c r="AE373" s="458">
        <v>0</v>
      </c>
      <c r="AF373" s="458">
        <v>0</v>
      </c>
      <c r="AG373" s="458">
        <v>0</v>
      </c>
      <c r="AH373" s="458">
        <v>0</v>
      </c>
      <c r="AI373" s="458">
        <v>994213.6</v>
      </c>
      <c r="AJ373" s="458">
        <v>206169.01</v>
      </c>
      <c r="AK373" s="458">
        <v>44330</v>
      </c>
      <c r="AL373" s="458">
        <v>184637.2</v>
      </c>
      <c r="AM373" s="458">
        <v>62714.67</v>
      </c>
      <c r="AN373" s="458">
        <v>339398.57</v>
      </c>
      <c r="AO373" s="458">
        <v>35625.89</v>
      </c>
      <c r="AP373" s="458">
        <v>524261.53</v>
      </c>
      <c r="AQ373" s="458">
        <v>519416.21</v>
      </c>
      <c r="AR373" s="458">
        <v>551393.74</v>
      </c>
      <c r="AS373" s="458">
        <v>371533.04</v>
      </c>
      <c r="AT373" s="458">
        <v>347267.23</v>
      </c>
      <c r="AU373" s="458">
        <v>0</v>
      </c>
      <c r="AV373" s="458">
        <v>0</v>
      </c>
      <c r="AW373" s="458">
        <v>9166.67</v>
      </c>
      <c r="AX373" s="458">
        <v>246721.9</v>
      </c>
      <c r="AY373" s="458">
        <v>0</v>
      </c>
      <c r="AZ373" s="458">
        <v>13877.09</v>
      </c>
      <c r="BA373" s="458">
        <v>7461.78</v>
      </c>
      <c r="BB373" s="458">
        <v>0</v>
      </c>
      <c r="BC373" s="458">
        <v>264916.63</v>
      </c>
      <c r="BD373" s="458">
        <v>30822.77</v>
      </c>
      <c r="BE373" s="458">
        <v>0</v>
      </c>
      <c r="BF373" s="458">
        <v>848994.63</v>
      </c>
      <c r="BG373" s="458">
        <v>0</v>
      </c>
      <c r="BH373" s="458">
        <v>1107171.6794</v>
      </c>
      <c r="BI373" s="458">
        <v>1181199.73</v>
      </c>
      <c r="BJ373" s="458">
        <v>0</v>
      </c>
      <c r="BK373" s="458">
        <v>0</v>
      </c>
      <c r="BL373" s="458">
        <v>0</v>
      </c>
      <c r="BM373" s="458">
        <v>0</v>
      </c>
      <c r="BN373" s="458">
        <v>2626489.42</v>
      </c>
      <c r="BO373" s="458">
        <v>320712.75</v>
      </c>
      <c r="BP373" s="458">
        <v>282335</v>
      </c>
      <c r="BQ373" s="458">
        <v>0</v>
      </c>
      <c r="BR373" s="458">
        <v>0</v>
      </c>
      <c r="BS373" s="458">
        <v>249740.28</v>
      </c>
      <c r="BT373" s="458">
        <v>0</v>
      </c>
      <c r="BU373" s="458">
        <v>84573.45</v>
      </c>
      <c r="BV373" s="458">
        <v>0</v>
      </c>
      <c r="BW373" s="458">
        <v>181246.89</v>
      </c>
      <c r="BX373" s="458">
        <v>0</v>
      </c>
      <c r="BY373" s="458">
        <v>656596.6</v>
      </c>
      <c r="BZ373" s="458">
        <v>686380.59</v>
      </c>
      <c r="CA373" s="458">
        <v>0</v>
      </c>
      <c r="CB373" s="458">
        <v>0</v>
      </c>
      <c r="CC373" s="336">
        <f t="shared" si="52"/>
        <v>23761461.769400001</v>
      </c>
    </row>
    <row r="374" spans="1:81" s="354" customFormat="1" ht="25.5" customHeight="1">
      <c r="A374" s="353" t="s">
        <v>1171</v>
      </c>
      <c r="B374" s="330" t="s">
        <v>53</v>
      </c>
      <c r="C374" s="331" t="s">
        <v>54</v>
      </c>
      <c r="D374" s="332">
        <v>53020</v>
      </c>
      <c r="E374" s="356" t="s">
        <v>1172</v>
      </c>
      <c r="F374" s="333" t="s">
        <v>1231</v>
      </c>
      <c r="G374" s="334" t="s">
        <v>1232</v>
      </c>
      <c r="H374" s="453">
        <v>0</v>
      </c>
      <c r="I374" s="458">
        <v>15848.45</v>
      </c>
      <c r="J374" s="458">
        <v>8061.1</v>
      </c>
      <c r="K374" s="458">
        <v>3778225</v>
      </c>
      <c r="L374" s="458">
        <v>0</v>
      </c>
      <c r="M374" s="458">
        <v>627097.97</v>
      </c>
      <c r="N374" s="458">
        <v>8999375.7200000007</v>
      </c>
      <c r="O374" s="458">
        <v>3536609.67</v>
      </c>
      <c r="P374" s="458">
        <v>0</v>
      </c>
      <c r="Q374" s="458">
        <v>0</v>
      </c>
      <c r="R374" s="458">
        <v>530508</v>
      </c>
      <c r="S374" s="458">
        <v>0</v>
      </c>
      <c r="T374" s="458">
        <v>4021013.59</v>
      </c>
      <c r="U374" s="458">
        <v>111027.77</v>
      </c>
      <c r="V374" s="458">
        <v>0</v>
      </c>
      <c r="W374" s="458">
        <v>0</v>
      </c>
      <c r="X374" s="458">
        <v>410665.53</v>
      </c>
      <c r="Y374" s="458">
        <v>17114.72</v>
      </c>
      <c r="Z374" s="458">
        <v>653150.47</v>
      </c>
      <c r="AA374" s="458">
        <v>49183.17</v>
      </c>
      <c r="AB374" s="458">
        <v>637061.86</v>
      </c>
      <c r="AC374" s="458">
        <v>0</v>
      </c>
      <c r="AD374" s="458">
        <v>14623.59</v>
      </c>
      <c r="AE374" s="458">
        <v>0</v>
      </c>
      <c r="AF374" s="458">
        <v>2487708.9</v>
      </c>
      <c r="AG374" s="458">
        <v>0</v>
      </c>
      <c r="AH374" s="458">
        <v>0</v>
      </c>
      <c r="AI374" s="458">
        <v>0</v>
      </c>
      <c r="AJ374" s="458">
        <v>253755.36</v>
      </c>
      <c r="AK374" s="458">
        <v>104456.95</v>
      </c>
      <c r="AL374" s="458">
        <v>331213.73</v>
      </c>
      <c r="AM374" s="458">
        <v>235416.08</v>
      </c>
      <c r="AN374" s="458">
        <v>37299.660000000003</v>
      </c>
      <c r="AO374" s="458">
        <v>130454.39999999999</v>
      </c>
      <c r="AP374" s="458">
        <v>807073.41</v>
      </c>
      <c r="AQ374" s="458">
        <v>62248.3</v>
      </c>
      <c r="AR374" s="458">
        <v>830860.36</v>
      </c>
      <c r="AS374" s="458">
        <v>232811.09</v>
      </c>
      <c r="AT374" s="458">
        <v>735846.8</v>
      </c>
      <c r="AU374" s="458">
        <v>0</v>
      </c>
      <c r="AV374" s="458">
        <v>0</v>
      </c>
      <c r="AW374" s="458">
        <v>73538.94</v>
      </c>
      <c r="AX374" s="458">
        <v>137679.85999999999</v>
      </c>
      <c r="AY374" s="458">
        <v>182386.66</v>
      </c>
      <c r="AZ374" s="458">
        <v>137432.54999999999</v>
      </c>
      <c r="BA374" s="458">
        <v>21766.59</v>
      </c>
      <c r="BB374" s="458">
        <v>0</v>
      </c>
      <c r="BC374" s="458">
        <v>319057.31</v>
      </c>
      <c r="BD374" s="458">
        <v>0</v>
      </c>
      <c r="BE374" s="458">
        <v>0</v>
      </c>
      <c r="BF374" s="458">
        <v>0</v>
      </c>
      <c r="BG374" s="458">
        <v>0</v>
      </c>
      <c r="BH374" s="458">
        <v>2386525.16</v>
      </c>
      <c r="BI374" s="458">
        <v>0</v>
      </c>
      <c r="BJ374" s="458">
        <v>134387.13</v>
      </c>
      <c r="BK374" s="458">
        <v>0</v>
      </c>
      <c r="BL374" s="458">
        <v>0</v>
      </c>
      <c r="BM374" s="458">
        <v>2378977</v>
      </c>
      <c r="BN374" s="458">
        <v>385842.97</v>
      </c>
      <c r="BO374" s="458">
        <v>0</v>
      </c>
      <c r="BP374" s="458">
        <v>135807.43</v>
      </c>
      <c r="BQ374" s="458">
        <v>0</v>
      </c>
      <c r="BR374" s="458">
        <v>0</v>
      </c>
      <c r="BS374" s="458">
        <v>0</v>
      </c>
      <c r="BT374" s="458">
        <v>0</v>
      </c>
      <c r="BU374" s="458">
        <v>0</v>
      </c>
      <c r="BV374" s="458">
        <v>521248.99</v>
      </c>
      <c r="BW374" s="458">
        <v>684488.09</v>
      </c>
      <c r="BX374" s="458">
        <v>0</v>
      </c>
      <c r="BY374" s="458">
        <v>1853947.59</v>
      </c>
      <c r="BZ374" s="458">
        <v>156478.92000000001</v>
      </c>
      <c r="CA374" s="458">
        <v>0</v>
      </c>
      <c r="CB374" s="458">
        <v>0</v>
      </c>
      <c r="CC374" s="336">
        <f t="shared" si="52"/>
        <v>39168276.840000004</v>
      </c>
    </row>
    <row r="375" spans="1:81" s="354" customFormat="1" ht="25.5" customHeight="1">
      <c r="A375" s="353" t="s">
        <v>1171</v>
      </c>
      <c r="B375" s="330" t="s">
        <v>53</v>
      </c>
      <c r="C375" s="331" t="s">
        <v>54</v>
      </c>
      <c r="D375" s="332">
        <v>53020</v>
      </c>
      <c r="E375" s="356" t="s">
        <v>1172</v>
      </c>
      <c r="F375" s="333" t="s">
        <v>1233</v>
      </c>
      <c r="G375" s="334" t="s">
        <v>1234</v>
      </c>
      <c r="H375" s="453">
        <v>13111692.220000001</v>
      </c>
      <c r="I375" s="458">
        <v>363586.01</v>
      </c>
      <c r="J375" s="458">
        <v>44146.48</v>
      </c>
      <c r="K375" s="458">
        <v>58002</v>
      </c>
      <c r="L375" s="458">
        <v>17989.05</v>
      </c>
      <c r="M375" s="458">
        <v>1458427.85</v>
      </c>
      <c r="N375" s="458">
        <v>4432980.9000000004</v>
      </c>
      <c r="O375" s="458">
        <v>15766.63</v>
      </c>
      <c r="P375" s="458">
        <v>0</v>
      </c>
      <c r="Q375" s="458">
        <v>13391756.619999999</v>
      </c>
      <c r="R375" s="458">
        <v>99254.1</v>
      </c>
      <c r="S375" s="458">
        <v>2960785.57</v>
      </c>
      <c r="T375" s="458">
        <v>0</v>
      </c>
      <c r="U375" s="458">
        <v>2997423.32</v>
      </c>
      <c r="V375" s="458">
        <v>0</v>
      </c>
      <c r="W375" s="458">
        <v>59252.179900000003</v>
      </c>
      <c r="X375" s="458">
        <v>0</v>
      </c>
      <c r="Y375" s="458">
        <v>220393.54</v>
      </c>
      <c r="Z375" s="458">
        <v>176999.63</v>
      </c>
      <c r="AA375" s="458">
        <v>0</v>
      </c>
      <c r="AB375" s="458">
        <v>832320.8</v>
      </c>
      <c r="AC375" s="458">
        <v>46932.480000000003</v>
      </c>
      <c r="AD375" s="458">
        <v>38618</v>
      </c>
      <c r="AE375" s="458">
        <v>0</v>
      </c>
      <c r="AF375" s="458">
        <v>93018.1</v>
      </c>
      <c r="AG375" s="458">
        <v>677498.69</v>
      </c>
      <c r="AH375" s="458">
        <v>0</v>
      </c>
      <c r="AI375" s="458">
        <v>0</v>
      </c>
      <c r="AJ375" s="458">
        <v>83652.63</v>
      </c>
      <c r="AK375" s="458">
        <v>167601.82</v>
      </c>
      <c r="AL375" s="458">
        <v>186506.87</v>
      </c>
      <c r="AM375" s="458">
        <v>323016.02</v>
      </c>
      <c r="AN375" s="458">
        <v>22428.67</v>
      </c>
      <c r="AO375" s="458">
        <v>676049.21</v>
      </c>
      <c r="AP375" s="458">
        <v>193698.21</v>
      </c>
      <c r="AQ375" s="458">
        <v>83189.33</v>
      </c>
      <c r="AR375" s="458">
        <v>0</v>
      </c>
      <c r="AS375" s="458">
        <v>89361.3</v>
      </c>
      <c r="AT375" s="458">
        <v>183188.79</v>
      </c>
      <c r="AU375" s="458">
        <v>7893.12</v>
      </c>
      <c r="AV375" s="458">
        <v>0</v>
      </c>
      <c r="AW375" s="458">
        <v>0</v>
      </c>
      <c r="AX375" s="458">
        <v>0</v>
      </c>
      <c r="AY375" s="458">
        <v>0</v>
      </c>
      <c r="AZ375" s="458">
        <v>0</v>
      </c>
      <c r="BA375" s="458">
        <v>62965.919999999998</v>
      </c>
      <c r="BB375" s="458">
        <v>0</v>
      </c>
      <c r="BC375" s="458">
        <v>12500.01</v>
      </c>
      <c r="BD375" s="458">
        <v>656517.6</v>
      </c>
      <c r="BE375" s="458">
        <v>84857.98</v>
      </c>
      <c r="BF375" s="458">
        <v>4420273.33</v>
      </c>
      <c r="BG375" s="458">
        <v>0</v>
      </c>
      <c r="BH375" s="458">
        <v>304421.23989999999</v>
      </c>
      <c r="BI375" s="458">
        <v>428361.17</v>
      </c>
      <c r="BJ375" s="458">
        <v>79439.95</v>
      </c>
      <c r="BK375" s="458">
        <v>95148.54</v>
      </c>
      <c r="BL375" s="458">
        <v>94057.85</v>
      </c>
      <c r="BM375" s="458">
        <v>1352608.44</v>
      </c>
      <c r="BN375" s="458">
        <v>3780455.99</v>
      </c>
      <c r="BO375" s="458">
        <v>522205.23</v>
      </c>
      <c r="BP375" s="458">
        <v>50016.56</v>
      </c>
      <c r="BQ375" s="458">
        <v>176562.91</v>
      </c>
      <c r="BR375" s="458">
        <v>947016.01</v>
      </c>
      <c r="BS375" s="458">
        <v>552695.11</v>
      </c>
      <c r="BT375" s="458">
        <v>5711511.5599999996</v>
      </c>
      <c r="BU375" s="458">
        <v>173142.21</v>
      </c>
      <c r="BV375" s="458">
        <v>17079.02</v>
      </c>
      <c r="BW375" s="458">
        <v>175894.62</v>
      </c>
      <c r="BX375" s="458">
        <v>68533.23</v>
      </c>
      <c r="BY375" s="458">
        <v>72728.37</v>
      </c>
      <c r="BZ375" s="458">
        <v>889025.29</v>
      </c>
      <c r="CA375" s="458">
        <v>40014.480000000003</v>
      </c>
      <c r="CB375" s="458">
        <v>70960.460000000006</v>
      </c>
      <c r="CC375" s="336">
        <f t="shared" si="52"/>
        <v>63952423.219799981</v>
      </c>
    </row>
    <row r="376" spans="1:81" s="354" customFormat="1" ht="25.5" customHeight="1">
      <c r="A376" s="353" t="s">
        <v>1171</v>
      </c>
      <c r="B376" s="330" t="s">
        <v>53</v>
      </c>
      <c r="C376" s="331" t="s">
        <v>54</v>
      </c>
      <c r="D376" s="332">
        <v>53020</v>
      </c>
      <c r="E376" s="356" t="s">
        <v>1172</v>
      </c>
      <c r="F376" s="333" t="s">
        <v>1235</v>
      </c>
      <c r="G376" s="334" t="s">
        <v>1236</v>
      </c>
      <c r="H376" s="453">
        <v>26175.89</v>
      </c>
      <c r="I376" s="458">
        <v>1351855.63</v>
      </c>
      <c r="J376" s="458">
        <v>399537.13</v>
      </c>
      <c r="K376" s="458">
        <v>207873</v>
      </c>
      <c r="L376" s="458">
        <v>0</v>
      </c>
      <c r="M376" s="458">
        <v>62563.93</v>
      </c>
      <c r="N376" s="458">
        <v>0</v>
      </c>
      <c r="O376" s="458">
        <v>0</v>
      </c>
      <c r="P376" s="458">
        <v>0</v>
      </c>
      <c r="Q376" s="458">
        <v>2371563.9300000002</v>
      </c>
      <c r="R376" s="458">
        <v>9838.84</v>
      </c>
      <c r="S376" s="458">
        <v>0</v>
      </c>
      <c r="T376" s="458">
        <v>0</v>
      </c>
      <c r="U376" s="458">
        <v>133400.41</v>
      </c>
      <c r="V376" s="458">
        <v>0</v>
      </c>
      <c r="W376" s="458">
        <v>9633.59</v>
      </c>
      <c r="X376" s="458">
        <v>0</v>
      </c>
      <c r="Y376" s="458">
        <v>0</v>
      </c>
      <c r="Z376" s="458">
        <v>80.5</v>
      </c>
      <c r="AA376" s="458">
        <v>0</v>
      </c>
      <c r="AB376" s="458">
        <v>1051636.45</v>
      </c>
      <c r="AC376" s="458">
        <v>129366.72</v>
      </c>
      <c r="AD376" s="458">
        <v>39533.550000000003</v>
      </c>
      <c r="AE376" s="458">
        <v>0</v>
      </c>
      <c r="AF376" s="458">
        <v>126048.96000000001</v>
      </c>
      <c r="AG376" s="458">
        <v>322876.51</v>
      </c>
      <c r="AH376" s="458">
        <v>0</v>
      </c>
      <c r="AI376" s="458">
        <v>0</v>
      </c>
      <c r="AJ376" s="458">
        <v>29883.78</v>
      </c>
      <c r="AK376" s="458">
        <v>401480.5</v>
      </c>
      <c r="AL376" s="458">
        <v>45187.23</v>
      </c>
      <c r="AM376" s="458">
        <v>122120.52</v>
      </c>
      <c r="AN376" s="458">
        <v>254952.53</v>
      </c>
      <c r="AO376" s="458">
        <v>587854.25</v>
      </c>
      <c r="AP376" s="458">
        <v>49163.07</v>
      </c>
      <c r="AQ376" s="458">
        <v>208338.35</v>
      </c>
      <c r="AR376" s="458">
        <v>384010.55</v>
      </c>
      <c r="AS376" s="458">
        <v>64950.1</v>
      </c>
      <c r="AT376" s="458">
        <v>19806.41</v>
      </c>
      <c r="AU376" s="458">
        <v>0</v>
      </c>
      <c r="AV376" s="458">
        <v>0</v>
      </c>
      <c r="AW376" s="458">
        <v>211342.4</v>
      </c>
      <c r="AX376" s="458">
        <v>0</v>
      </c>
      <c r="AY376" s="458">
        <v>34012.44</v>
      </c>
      <c r="AZ376" s="458">
        <v>16741.53</v>
      </c>
      <c r="BA376" s="458">
        <v>0</v>
      </c>
      <c r="BB376" s="458">
        <v>0</v>
      </c>
      <c r="BC376" s="458">
        <v>83233.38</v>
      </c>
      <c r="BD376" s="458">
        <v>329295.23</v>
      </c>
      <c r="BE376" s="458">
        <v>0</v>
      </c>
      <c r="BF376" s="458">
        <v>0</v>
      </c>
      <c r="BG376" s="458">
        <v>0</v>
      </c>
      <c r="BH376" s="458">
        <v>1360192.07</v>
      </c>
      <c r="BI376" s="458">
        <v>293197.71000000002</v>
      </c>
      <c r="BJ376" s="458">
        <v>43785.52</v>
      </c>
      <c r="BK376" s="458">
        <v>16361.4</v>
      </c>
      <c r="BL376" s="458">
        <v>0</v>
      </c>
      <c r="BM376" s="458">
        <v>319480.19</v>
      </c>
      <c r="BN376" s="458">
        <v>321661.38</v>
      </c>
      <c r="BO376" s="458">
        <v>207956.31</v>
      </c>
      <c r="BP376" s="458">
        <v>0</v>
      </c>
      <c r="BQ376" s="458">
        <v>6368.67</v>
      </c>
      <c r="BR376" s="458">
        <v>422012.87</v>
      </c>
      <c r="BS376" s="458">
        <v>0</v>
      </c>
      <c r="BT376" s="458">
        <v>510937.91</v>
      </c>
      <c r="BU376" s="458">
        <v>376286.63</v>
      </c>
      <c r="BV376" s="458">
        <v>15360.4</v>
      </c>
      <c r="BW376" s="458">
        <v>145186.25</v>
      </c>
      <c r="BX376" s="458">
        <v>90404.23</v>
      </c>
      <c r="BY376" s="458">
        <v>52216.56</v>
      </c>
      <c r="BZ376" s="458">
        <v>152290.14000000001</v>
      </c>
      <c r="CA376" s="458">
        <v>177236.94</v>
      </c>
      <c r="CB376" s="458">
        <v>94961.54</v>
      </c>
      <c r="CC376" s="336">
        <f t="shared" si="52"/>
        <v>13690254.030000003</v>
      </c>
    </row>
    <row r="377" spans="1:81" s="354" customFormat="1" ht="25.5" customHeight="1">
      <c r="A377" s="353" t="s">
        <v>1171</v>
      </c>
      <c r="B377" s="330" t="s">
        <v>53</v>
      </c>
      <c r="C377" s="331" t="s">
        <v>54</v>
      </c>
      <c r="D377" s="332">
        <v>53020</v>
      </c>
      <c r="E377" s="356" t="s">
        <v>1172</v>
      </c>
      <c r="F377" s="333" t="s">
        <v>1237</v>
      </c>
      <c r="G377" s="334" t="s">
        <v>1238</v>
      </c>
      <c r="H377" s="453">
        <v>0</v>
      </c>
      <c r="I377" s="458">
        <v>0</v>
      </c>
      <c r="J377" s="458">
        <v>0</v>
      </c>
      <c r="K377" s="458">
        <v>0</v>
      </c>
      <c r="L377" s="458">
        <v>0</v>
      </c>
      <c r="M377" s="458">
        <v>818.38</v>
      </c>
      <c r="N377" s="458">
        <v>0</v>
      </c>
      <c r="O377" s="458">
        <v>0</v>
      </c>
      <c r="P377" s="458">
        <v>0</v>
      </c>
      <c r="Q377" s="458">
        <v>0</v>
      </c>
      <c r="R377" s="458">
        <v>0</v>
      </c>
      <c r="S377" s="458">
        <v>0</v>
      </c>
      <c r="T377" s="458">
        <v>0</v>
      </c>
      <c r="U377" s="458">
        <v>0</v>
      </c>
      <c r="V377" s="458">
        <v>0</v>
      </c>
      <c r="W377" s="458">
        <v>0</v>
      </c>
      <c r="X377" s="458">
        <v>0</v>
      </c>
      <c r="Y377" s="458">
        <v>0</v>
      </c>
      <c r="Z377" s="458">
        <v>0</v>
      </c>
      <c r="AA377" s="458">
        <v>0</v>
      </c>
      <c r="AB377" s="458">
        <v>215022.89</v>
      </c>
      <c r="AC377" s="458">
        <v>0</v>
      </c>
      <c r="AD377" s="458">
        <v>0</v>
      </c>
      <c r="AE377" s="458">
        <v>0</v>
      </c>
      <c r="AF377" s="458">
        <v>0</v>
      </c>
      <c r="AG377" s="458">
        <v>0</v>
      </c>
      <c r="AH377" s="458">
        <v>0</v>
      </c>
      <c r="AI377" s="458">
        <v>0</v>
      </c>
      <c r="AJ377" s="458">
        <v>0</v>
      </c>
      <c r="AK377" s="458">
        <v>0</v>
      </c>
      <c r="AL377" s="458">
        <v>21615</v>
      </c>
      <c r="AM377" s="458">
        <v>0</v>
      </c>
      <c r="AN377" s="458">
        <v>0</v>
      </c>
      <c r="AO377" s="458">
        <v>0</v>
      </c>
      <c r="AP377" s="458">
        <v>0</v>
      </c>
      <c r="AQ377" s="458">
        <v>0</v>
      </c>
      <c r="AR377" s="458">
        <v>0</v>
      </c>
      <c r="AS377" s="458">
        <v>0</v>
      </c>
      <c r="AT377" s="458">
        <v>57857.120000000003</v>
      </c>
      <c r="AU377" s="458">
        <v>0</v>
      </c>
      <c r="AV377" s="458">
        <v>0</v>
      </c>
      <c r="AW377" s="458">
        <v>4160.04</v>
      </c>
      <c r="AX377" s="458">
        <v>0</v>
      </c>
      <c r="AY377" s="458">
        <v>0</v>
      </c>
      <c r="AZ377" s="458">
        <v>0</v>
      </c>
      <c r="BA377" s="458">
        <v>0</v>
      </c>
      <c r="BB377" s="458">
        <v>0</v>
      </c>
      <c r="BC377" s="458">
        <v>0</v>
      </c>
      <c r="BD377" s="458">
        <v>0</v>
      </c>
      <c r="BE377" s="458">
        <v>0</v>
      </c>
      <c r="BF377" s="458">
        <v>0</v>
      </c>
      <c r="BG377" s="458">
        <v>0</v>
      </c>
      <c r="BH377" s="458">
        <v>0</v>
      </c>
      <c r="BI377" s="458">
        <v>209384.39</v>
      </c>
      <c r="BJ377" s="458">
        <v>0</v>
      </c>
      <c r="BK377" s="458">
        <v>0</v>
      </c>
      <c r="BL377" s="458">
        <v>0</v>
      </c>
      <c r="BM377" s="458">
        <v>0</v>
      </c>
      <c r="BN377" s="458">
        <v>77195.78</v>
      </c>
      <c r="BO377" s="458">
        <v>88112.960000000006</v>
      </c>
      <c r="BP377" s="458">
        <v>0</v>
      </c>
      <c r="BQ377" s="458">
        <v>99420.9</v>
      </c>
      <c r="BR377" s="458">
        <v>9034.69</v>
      </c>
      <c r="BS377" s="458">
        <v>0</v>
      </c>
      <c r="BT377" s="458">
        <v>0</v>
      </c>
      <c r="BU377" s="458">
        <v>0</v>
      </c>
      <c r="BV377" s="458">
        <v>0</v>
      </c>
      <c r="BW377" s="458">
        <v>0</v>
      </c>
      <c r="BX377" s="458">
        <v>0</v>
      </c>
      <c r="BY377" s="458">
        <v>0</v>
      </c>
      <c r="BZ377" s="458">
        <v>0</v>
      </c>
      <c r="CA377" s="458">
        <v>0</v>
      </c>
      <c r="CB377" s="458">
        <v>0</v>
      </c>
      <c r="CC377" s="336">
        <f t="shared" si="52"/>
        <v>782622.14999999991</v>
      </c>
    </row>
    <row r="378" spans="1:81" s="354" customFormat="1" ht="25.5" customHeight="1">
      <c r="A378" s="353" t="s">
        <v>1171</v>
      </c>
      <c r="B378" s="330" t="s">
        <v>53</v>
      </c>
      <c r="C378" s="331" t="s">
        <v>54</v>
      </c>
      <c r="D378" s="332">
        <v>53020</v>
      </c>
      <c r="E378" s="356" t="s">
        <v>1172</v>
      </c>
      <c r="F378" s="333" t="s">
        <v>1239</v>
      </c>
      <c r="G378" s="334" t="s">
        <v>1240</v>
      </c>
      <c r="H378" s="453">
        <v>0</v>
      </c>
      <c r="I378" s="458">
        <v>0</v>
      </c>
      <c r="J378" s="458">
        <v>180808.1</v>
      </c>
      <c r="K378" s="458">
        <v>0</v>
      </c>
      <c r="L378" s="458">
        <v>0</v>
      </c>
      <c r="M378" s="458">
        <v>0</v>
      </c>
      <c r="N378" s="458">
        <v>0</v>
      </c>
      <c r="O378" s="458">
        <v>0</v>
      </c>
      <c r="P378" s="458">
        <v>0</v>
      </c>
      <c r="Q378" s="458">
        <v>0</v>
      </c>
      <c r="R378" s="458">
        <v>38718.35</v>
      </c>
      <c r="S378" s="458">
        <v>0</v>
      </c>
      <c r="T378" s="458">
        <v>0</v>
      </c>
      <c r="U378" s="458">
        <v>186903.16</v>
      </c>
      <c r="V378" s="458">
        <v>0</v>
      </c>
      <c r="W378" s="458">
        <v>0</v>
      </c>
      <c r="X378" s="458">
        <v>0</v>
      </c>
      <c r="Y378" s="458">
        <v>0</v>
      </c>
      <c r="Z378" s="458">
        <v>0</v>
      </c>
      <c r="AA378" s="458">
        <v>0</v>
      </c>
      <c r="AB378" s="458">
        <v>0</v>
      </c>
      <c r="AC378" s="458">
        <v>0</v>
      </c>
      <c r="AD378" s="458">
        <v>0</v>
      </c>
      <c r="AE378" s="458">
        <v>0</v>
      </c>
      <c r="AF378" s="458">
        <v>69877.570000000007</v>
      </c>
      <c r="AG378" s="458">
        <v>0</v>
      </c>
      <c r="AH378" s="458">
        <v>0</v>
      </c>
      <c r="AI378" s="458">
        <v>0</v>
      </c>
      <c r="AJ378" s="458">
        <v>0</v>
      </c>
      <c r="AK378" s="458">
        <v>34471.81</v>
      </c>
      <c r="AL378" s="458">
        <v>0</v>
      </c>
      <c r="AM378" s="458">
        <v>174273.99</v>
      </c>
      <c r="AN378" s="458">
        <v>5114.42</v>
      </c>
      <c r="AO378" s="458">
        <v>0</v>
      </c>
      <c r="AP378" s="458">
        <v>0</v>
      </c>
      <c r="AQ378" s="458">
        <v>0</v>
      </c>
      <c r="AR378" s="458">
        <v>0</v>
      </c>
      <c r="AS378" s="458">
        <v>0</v>
      </c>
      <c r="AT378" s="458">
        <v>0</v>
      </c>
      <c r="AU378" s="458">
        <v>0</v>
      </c>
      <c r="AV378" s="458">
        <v>0</v>
      </c>
      <c r="AW378" s="458">
        <v>14364.46</v>
      </c>
      <c r="AX378" s="458">
        <v>184182.85</v>
      </c>
      <c r="AY378" s="458">
        <v>0</v>
      </c>
      <c r="AZ378" s="458">
        <v>0</v>
      </c>
      <c r="BA378" s="458">
        <v>0</v>
      </c>
      <c r="BB378" s="458">
        <v>0</v>
      </c>
      <c r="BC378" s="458">
        <v>0</v>
      </c>
      <c r="BD378" s="458">
        <v>0</v>
      </c>
      <c r="BE378" s="458">
        <v>0</v>
      </c>
      <c r="BF378" s="458">
        <v>0</v>
      </c>
      <c r="BG378" s="458">
        <v>0</v>
      </c>
      <c r="BH378" s="458">
        <v>0</v>
      </c>
      <c r="BI378" s="458">
        <v>28248</v>
      </c>
      <c r="BJ378" s="458">
        <v>33830.089999999997</v>
      </c>
      <c r="BK378" s="458">
        <v>0</v>
      </c>
      <c r="BL378" s="458">
        <v>0</v>
      </c>
      <c r="BM378" s="458">
        <v>0</v>
      </c>
      <c r="BN378" s="458">
        <v>15413.88</v>
      </c>
      <c r="BO378" s="458">
        <v>10539.04</v>
      </c>
      <c r="BP378" s="458">
        <v>0</v>
      </c>
      <c r="BQ378" s="458">
        <v>0</v>
      </c>
      <c r="BR378" s="458">
        <v>17748.59</v>
      </c>
      <c r="BS378" s="458">
        <v>0</v>
      </c>
      <c r="BT378" s="458">
        <v>0</v>
      </c>
      <c r="BU378" s="458">
        <v>0</v>
      </c>
      <c r="BV378" s="458">
        <v>0</v>
      </c>
      <c r="BW378" s="458">
        <v>0</v>
      </c>
      <c r="BX378" s="458">
        <v>19640.73</v>
      </c>
      <c r="BY378" s="458">
        <v>54541.63</v>
      </c>
      <c r="BZ378" s="458">
        <v>358490.4</v>
      </c>
      <c r="CA378" s="458">
        <v>0</v>
      </c>
      <c r="CB378" s="458">
        <v>0</v>
      </c>
      <c r="CC378" s="336">
        <f t="shared" si="52"/>
        <v>1427167.0699999998</v>
      </c>
    </row>
    <row r="379" spans="1:81" s="354" customFormat="1" ht="25.5" customHeight="1">
      <c r="A379" s="353" t="s">
        <v>1171</v>
      </c>
      <c r="B379" s="330" t="s">
        <v>53</v>
      </c>
      <c r="C379" s="331" t="s">
        <v>54</v>
      </c>
      <c r="D379" s="332">
        <v>53020</v>
      </c>
      <c r="E379" s="356" t="s">
        <v>1172</v>
      </c>
      <c r="F379" s="333" t="s">
        <v>1241</v>
      </c>
      <c r="G379" s="334" t="s">
        <v>1242</v>
      </c>
      <c r="H379" s="453">
        <v>0</v>
      </c>
      <c r="I379" s="458">
        <v>82415.63</v>
      </c>
      <c r="J379" s="458">
        <v>0</v>
      </c>
      <c r="K379" s="458">
        <v>0</v>
      </c>
      <c r="L379" s="458">
        <v>0</v>
      </c>
      <c r="M379" s="458">
        <v>244748.85</v>
      </c>
      <c r="N379" s="458">
        <v>107656.27</v>
      </c>
      <c r="O379" s="458">
        <v>0</v>
      </c>
      <c r="P379" s="458">
        <v>0</v>
      </c>
      <c r="Q379" s="458">
        <v>0</v>
      </c>
      <c r="R379" s="458">
        <v>0</v>
      </c>
      <c r="S379" s="458">
        <v>0</v>
      </c>
      <c r="T379" s="458">
        <v>0</v>
      </c>
      <c r="U379" s="458">
        <v>221850.75</v>
      </c>
      <c r="V379" s="458">
        <v>0</v>
      </c>
      <c r="W379" s="458">
        <v>0</v>
      </c>
      <c r="X379" s="458">
        <v>0</v>
      </c>
      <c r="Y379" s="458">
        <v>0</v>
      </c>
      <c r="Z379" s="458">
        <v>0</v>
      </c>
      <c r="AA379" s="458">
        <v>0</v>
      </c>
      <c r="AB379" s="458">
        <v>10147.84</v>
      </c>
      <c r="AC379" s="458">
        <v>0</v>
      </c>
      <c r="AD379" s="458">
        <v>0</v>
      </c>
      <c r="AE379" s="458">
        <v>0</v>
      </c>
      <c r="AF379" s="458">
        <v>0</v>
      </c>
      <c r="AG379" s="458">
        <v>0</v>
      </c>
      <c r="AH379" s="458">
        <v>0</v>
      </c>
      <c r="AI379" s="458">
        <v>0</v>
      </c>
      <c r="AJ379" s="458">
        <v>0</v>
      </c>
      <c r="AK379" s="458">
        <v>0</v>
      </c>
      <c r="AL379" s="458">
        <v>5840</v>
      </c>
      <c r="AM379" s="458">
        <v>0</v>
      </c>
      <c r="AN379" s="458">
        <v>59476.5</v>
      </c>
      <c r="AO379" s="458">
        <v>17367.740000000002</v>
      </c>
      <c r="AP379" s="458">
        <v>0</v>
      </c>
      <c r="AQ379" s="458">
        <v>0</v>
      </c>
      <c r="AR379" s="458">
        <v>0</v>
      </c>
      <c r="AS379" s="458">
        <v>72529.48</v>
      </c>
      <c r="AT379" s="458">
        <v>0</v>
      </c>
      <c r="AU379" s="458">
        <v>0</v>
      </c>
      <c r="AV379" s="458">
        <v>111850.17</v>
      </c>
      <c r="AW379" s="458">
        <v>32736.63</v>
      </c>
      <c r="AX379" s="458">
        <v>0</v>
      </c>
      <c r="AY379" s="458">
        <v>0</v>
      </c>
      <c r="AZ379" s="458">
        <v>0</v>
      </c>
      <c r="BA379" s="458">
        <v>39037.410000000003</v>
      </c>
      <c r="BB379" s="458">
        <v>0</v>
      </c>
      <c r="BC379" s="458">
        <v>95659.3</v>
      </c>
      <c r="BD379" s="458">
        <v>0</v>
      </c>
      <c r="BE379" s="458">
        <v>0</v>
      </c>
      <c r="BF379" s="458">
        <v>0</v>
      </c>
      <c r="BG379" s="458">
        <v>0</v>
      </c>
      <c r="BH379" s="458">
        <v>123497.64</v>
      </c>
      <c r="BI379" s="458">
        <v>239036.4</v>
      </c>
      <c r="BJ379" s="458">
        <v>0</v>
      </c>
      <c r="BK379" s="458">
        <v>0</v>
      </c>
      <c r="BL379" s="458">
        <v>0</v>
      </c>
      <c r="BM379" s="458">
        <v>402118.86</v>
      </c>
      <c r="BN379" s="458">
        <v>136098.63</v>
      </c>
      <c r="BO379" s="458">
        <v>14400.8</v>
      </c>
      <c r="BP379" s="458">
        <v>0</v>
      </c>
      <c r="BQ379" s="458">
        <v>0</v>
      </c>
      <c r="BR379" s="458">
        <v>0</v>
      </c>
      <c r="BS379" s="458">
        <v>0</v>
      </c>
      <c r="BT379" s="458">
        <v>0</v>
      </c>
      <c r="BU379" s="458">
        <v>0</v>
      </c>
      <c r="BV379" s="458">
        <v>0</v>
      </c>
      <c r="BW379" s="458">
        <v>96941.9</v>
      </c>
      <c r="BX379" s="458">
        <v>97311.99</v>
      </c>
      <c r="BY379" s="458">
        <v>30634.89</v>
      </c>
      <c r="BZ379" s="458">
        <v>0</v>
      </c>
      <c r="CA379" s="458">
        <v>0</v>
      </c>
      <c r="CB379" s="458">
        <v>14073</v>
      </c>
      <c r="CC379" s="336">
        <f t="shared" si="52"/>
        <v>2255430.6800000002</v>
      </c>
    </row>
    <row r="380" spans="1:81" s="354" customFormat="1" ht="25.5" customHeight="1">
      <c r="A380" s="353" t="s">
        <v>1171</v>
      </c>
      <c r="B380" s="330" t="s">
        <v>53</v>
      </c>
      <c r="C380" s="331" t="s">
        <v>54</v>
      </c>
      <c r="D380" s="332">
        <v>53020</v>
      </c>
      <c r="E380" s="356" t="s">
        <v>1172</v>
      </c>
      <c r="F380" s="333" t="s">
        <v>1243</v>
      </c>
      <c r="G380" s="334" t="s">
        <v>1244</v>
      </c>
      <c r="H380" s="453">
        <v>0</v>
      </c>
      <c r="I380" s="453">
        <v>0</v>
      </c>
      <c r="J380" s="453">
        <v>0</v>
      </c>
      <c r="K380" s="453">
        <v>0</v>
      </c>
      <c r="L380" s="453">
        <v>0</v>
      </c>
      <c r="M380" s="453">
        <v>0</v>
      </c>
      <c r="N380" s="453">
        <v>0</v>
      </c>
      <c r="O380" s="453">
        <v>0</v>
      </c>
      <c r="P380" s="453">
        <v>0</v>
      </c>
      <c r="Q380" s="453">
        <v>0</v>
      </c>
      <c r="R380" s="453">
        <v>0</v>
      </c>
      <c r="S380" s="453">
        <v>0</v>
      </c>
      <c r="T380" s="453">
        <v>0</v>
      </c>
      <c r="U380" s="453">
        <v>0</v>
      </c>
      <c r="V380" s="453">
        <v>0</v>
      </c>
      <c r="W380" s="453">
        <v>0</v>
      </c>
      <c r="X380" s="453">
        <v>0</v>
      </c>
      <c r="Y380" s="453">
        <v>0</v>
      </c>
      <c r="Z380" s="453">
        <v>0</v>
      </c>
      <c r="AA380" s="453">
        <v>0</v>
      </c>
      <c r="AB380" s="453">
        <v>6742.73</v>
      </c>
      <c r="AC380" s="453">
        <v>0</v>
      </c>
      <c r="AD380" s="453">
        <v>0</v>
      </c>
      <c r="AE380" s="453">
        <v>0</v>
      </c>
      <c r="AF380" s="453">
        <v>0</v>
      </c>
      <c r="AG380" s="453">
        <v>0</v>
      </c>
      <c r="AH380" s="453">
        <v>0</v>
      </c>
      <c r="AI380" s="453">
        <v>0</v>
      </c>
      <c r="AJ380" s="453">
        <v>0</v>
      </c>
      <c r="AK380" s="453">
        <v>0</v>
      </c>
      <c r="AL380" s="453">
        <v>0</v>
      </c>
      <c r="AM380" s="453">
        <v>0</v>
      </c>
      <c r="AN380" s="453">
        <v>0</v>
      </c>
      <c r="AO380" s="453">
        <v>0</v>
      </c>
      <c r="AP380" s="453">
        <v>0</v>
      </c>
      <c r="AQ380" s="453">
        <v>0</v>
      </c>
      <c r="AR380" s="453">
        <v>0</v>
      </c>
      <c r="AS380" s="453">
        <v>0</v>
      </c>
      <c r="AT380" s="453">
        <v>0</v>
      </c>
      <c r="AU380" s="453">
        <v>0</v>
      </c>
      <c r="AV380" s="453">
        <v>0</v>
      </c>
      <c r="AW380" s="453">
        <v>0</v>
      </c>
      <c r="AX380" s="453">
        <v>0</v>
      </c>
      <c r="AY380" s="453">
        <v>0</v>
      </c>
      <c r="AZ380" s="453">
        <v>0</v>
      </c>
      <c r="BA380" s="453">
        <v>0</v>
      </c>
      <c r="BB380" s="453">
        <v>0</v>
      </c>
      <c r="BC380" s="453">
        <v>0</v>
      </c>
      <c r="BD380" s="453">
        <v>0</v>
      </c>
      <c r="BE380" s="453">
        <v>2645.25</v>
      </c>
      <c r="BF380" s="453">
        <v>0</v>
      </c>
      <c r="BG380" s="453">
        <v>0</v>
      </c>
      <c r="BH380" s="453">
        <v>0</v>
      </c>
      <c r="BI380" s="453">
        <v>0</v>
      </c>
      <c r="BJ380" s="453">
        <v>0</v>
      </c>
      <c r="BK380" s="453">
        <v>0</v>
      </c>
      <c r="BL380" s="453">
        <v>0</v>
      </c>
      <c r="BM380" s="453">
        <v>0</v>
      </c>
      <c r="BN380" s="453">
        <v>8402.42</v>
      </c>
      <c r="BO380" s="453">
        <v>0</v>
      </c>
      <c r="BP380" s="453">
        <v>0</v>
      </c>
      <c r="BQ380" s="453">
        <v>0</v>
      </c>
      <c r="BR380" s="453">
        <v>0</v>
      </c>
      <c r="BS380" s="453">
        <v>0</v>
      </c>
      <c r="BT380" s="453">
        <v>0</v>
      </c>
      <c r="BU380" s="453">
        <v>0</v>
      </c>
      <c r="BV380" s="453">
        <v>0</v>
      </c>
      <c r="BW380" s="453">
        <v>0</v>
      </c>
      <c r="BX380" s="453">
        <v>61761.24</v>
      </c>
      <c r="BY380" s="453">
        <v>0</v>
      </c>
      <c r="BZ380" s="453">
        <v>0</v>
      </c>
      <c r="CA380" s="453">
        <v>0</v>
      </c>
      <c r="CB380" s="453">
        <v>0</v>
      </c>
      <c r="CC380" s="336">
        <f t="shared" si="52"/>
        <v>79551.64</v>
      </c>
    </row>
    <row r="381" spans="1:81" s="354" customFormat="1" ht="25.5" customHeight="1">
      <c r="A381" s="353" t="s">
        <v>1171</v>
      </c>
      <c r="B381" s="330" t="s">
        <v>53</v>
      </c>
      <c r="C381" s="331" t="s">
        <v>54</v>
      </c>
      <c r="D381" s="332">
        <v>53020</v>
      </c>
      <c r="E381" s="356" t="s">
        <v>1172</v>
      </c>
      <c r="F381" s="333" t="s">
        <v>1245</v>
      </c>
      <c r="G381" s="334" t="s">
        <v>1246</v>
      </c>
      <c r="H381" s="453">
        <v>0</v>
      </c>
      <c r="I381" s="458">
        <v>28202.52</v>
      </c>
      <c r="J381" s="458">
        <v>88695.06</v>
      </c>
      <c r="K381" s="458">
        <v>332751</v>
      </c>
      <c r="L381" s="458">
        <v>0</v>
      </c>
      <c r="M381" s="458">
        <v>69569.86</v>
      </c>
      <c r="N381" s="458">
        <v>0</v>
      </c>
      <c r="O381" s="458">
        <v>0</v>
      </c>
      <c r="P381" s="458">
        <v>0</v>
      </c>
      <c r="Q381" s="458">
        <v>0</v>
      </c>
      <c r="R381" s="458">
        <v>105919.21</v>
      </c>
      <c r="S381" s="458">
        <v>0</v>
      </c>
      <c r="T381" s="458">
        <v>102666.63</v>
      </c>
      <c r="U381" s="458">
        <v>0</v>
      </c>
      <c r="V381" s="458">
        <v>0</v>
      </c>
      <c r="W381" s="458">
        <v>0</v>
      </c>
      <c r="X381" s="458">
        <v>248997.21</v>
      </c>
      <c r="Y381" s="458">
        <v>0</v>
      </c>
      <c r="Z381" s="458">
        <v>0</v>
      </c>
      <c r="AA381" s="458">
        <v>0</v>
      </c>
      <c r="AB381" s="458">
        <v>207638.69</v>
      </c>
      <c r="AC381" s="458">
        <v>21772.799999999999</v>
      </c>
      <c r="AD381" s="458">
        <v>0</v>
      </c>
      <c r="AE381" s="458">
        <v>0</v>
      </c>
      <c r="AF381" s="458">
        <v>0</v>
      </c>
      <c r="AG381" s="458">
        <v>0</v>
      </c>
      <c r="AH381" s="458">
        <v>0</v>
      </c>
      <c r="AI381" s="458">
        <v>0</v>
      </c>
      <c r="AJ381" s="458">
        <v>0</v>
      </c>
      <c r="AK381" s="458">
        <v>0</v>
      </c>
      <c r="AL381" s="458">
        <v>205642.58</v>
      </c>
      <c r="AM381" s="458">
        <v>91510.97</v>
      </c>
      <c r="AN381" s="458">
        <v>0</v>
      </c>
      <c r="AO381" s="458">
        <v>120385.66</v>
      </c>
      <c r="AP381" s="458">
        <v>0</v>
      </c>
      <c r="AQ381" s="458">
        <v>87055.46</v>
      </c>
      <c r="AR381" s="458">
        <v>135520</v>
      </c>
      <c r="AS381" s="458">
        <v>108164.92</v>
      </c>
      <c r="AT381" s="458">
        <v>41149.839999999997</v>
      </c>
      <c r="AU381" s="458">
        <v>0</v>
      </c>
      <c r="AV381" s="458">
        <v>0</v>
      </c>
      <c r="AW381" s="458">
        <v>4405.42</v>
      </c>
      <c r="AX381" s="458">
        <v>129557.61</v>
      </c>
      <c r="AY381" s="458">
        <v>0</v>
      </c>
      <c r="AZ381" s="458">
        <v>0</v>
      </c>
      <c r="BA381" s="458">
        <v>0</v>
      </c>
      <c r="BB381" s="458">
        <v>0</v>
      </c>
      <c r="BC381" s="458">
        <v>519750</v>
      </c>
      <c r="BD381" s="458">
        <v>0</v>
      </c>
      <c r="BE381" s="458">
        <v>36815.17</v>
      </c>
      <c r="BF381" s="458">
        <v>0</v>
      </c>
      <c r="BG381" s="458">
        <v>0</v>
      </c>
      <c r="BH381" s="458">
        <v>83942.77</v>
      </c>
      <c r="BI381" s="458">
        <v>33678.33</v>
      </c>
      <c r="BJ381" s="458">
        <v>13046.93</v>
      </c>
      <c r="BK381" s="458">
        <v>0</v>
      </c>
      <c r="BL381" s="458">
        <v>0</v>
      </c>
      <c r="BM381" s="458">
        <v>0</v>
      </c>
      <c r="BN381" s="458">
        <v>107674.18</v>
      </c>
      <c r="BO381" s="458">
        <v>0</v>
      </c>
      <c r="BP381" s="458">
        <v>0</v>
      </c>
      <c r="BQ381" s="458">
        <v>649.44000000000005</v>
      </c>
      <c r="BR381" s="458">
        <v>110459.6</v>
      </c>
      <c r="BS381" s="458">
        <v>0</v>
      </c>
      <c r="BT381" s="458">
        <v>0</v>
      </c>
      <c r="BU381" s="458">
        <v>0</v>
      </c>
      <c r="BV381" s="458">
        <v>46346.080000000002</v>
      </c>
      <c r="BW381" s="458">
        <v>0</v>
      </c>
      <c r="BX381" s="458">
        <v>408884.33</v>
      </c>
      <c r="BY381" s="458">
        <v>0</v>
      </c>
      <c r="BZ381" s="458">
        <v>0</v>
      </c>
      <c r="CA381" s="458">
        <v>0</v>
      </c>
      <c r="CB381" s="458">
        <v>0</v>
      </c>
      <c r="CC381" s="336">
        <f t="shared" si="52"/>
        <v>3490852.2700000005</v>
      </c>
    </row>
    <row r="382" spans="1:81" s="354" customFormat="1" ht="25.5" customHeight="1">
      <c r="A382" s="353" t="s">
        <v>1171</v>
      </c>
      <c r="B382" s="330" t="s">
        <v>53</v>
      </c>
      <c r="C382" s="331" t="s">
        <v>54</v>
      </c>
      <c r="D382" s="332">
        <v>53030</v>
      </c>
      <c r="E382" s="356" t="s">
        <v>1193</v>
      </c>
      <c r="F382" s="333" t="s">
        <v>1247</v>
      </c>
      <c r="G382" s="334" t="s">
        <v>1248</v>
      </c>
      <c r="H382" s="453">
        <v>1833371.87</v>
      </c>
      <c r="I382" s="458">
        <v>1298036.81</v>
      </c>
      <c r="J382" s="458">
        <v>1147539.1299999999</v>
      </c>
      <c r="K382" s="458">
        <v>683867</v>
      </c>
      <c r="L382" s="458">
        <v>780635.56</v>
      </c>
      <c r="M382" s="458">
        <v>158529.34</v>
      </c>
      <c r="N382" s="458">
        <v>5780467.2699999996</v>
      </c>
      <c r="O382" s="458">
        <v>920960.06</v>
      </c>
      <c r="P382" s="458">
        <v>410299.3</v>
      </c>
      <c r="Q382" s="458">
        <v>889011.12</v>
      </c>
      <c r="R382" s="458">
        <v>280154.59999999998</v>
      </c>
      <c r="S382" s="458">
        <v>911304.85</v>
      </c>
      <c r="T382" s="458">
        <v>963193.59</v>
      </c>
      <c r="U382" s="458">
        <v>4921993.7699999996</v>
      </c>
      <c r="V382" s="458">
        <v>86574.01</v>
      </c>
      <c r="W382" s="458">
        <v>272023.30969999998</v>
      </c>
      <c r="X382" s="458">
        <v>228066.95</v>
      </c>
      <c r="Y382" s="458">
        <v>586479.80000000005</v>
      </c>
      <c r="Z382" s="458">
        <v>426239</v>
      </c>
      <c r="AA382" s="458">
        <v>1074477.02</v>
      </c>
      <c r="AB382" s="458">
        <v>181219.74</v>
      </c>
      <c r="AC382" s="458">
        <v>3980278.77</v>
      </c>
      <c r="AD382" s="458">
        <v>159861.32</v>
      </c>
      <c r="AE382" s="458">
        <v>0</v>
      </c>
      <c r="AF382" s="458">
        <v>156640.12</v>
      </c>
      <c r="AG382" s="458">
        <v>17640.59</v>
      </c>
      <c r="AH382" s="458">
        <v>110268.07</v>
      </c>
      <c r="AI382" s="458">
        <v>7413163.2599999998</v>
      </c>
      <c r="AJ382" s="458">
        <v>514376.33</v>
      </c>
      <c r="AK382" s="458">
        <v>182525.78</v>
      </c>
      <c r="AL382" s="458">
        <v>115060.19</v>
      </c>
      <c r="AM382" s="458">
        <v>199710.43</v>
      </c>
      <c r="AN382" s="458">
        <v>157295.79999999999</v>
      </c>
      <c r="AO382" s="458">
        <v>409387.56</v>
      </c>
      <c r="AP382" s="458">
        <v>312724.18</v>
      </c>
      <c r="AQ382" s="458">
        <v>275281.56</v>
      </c>
      <c r="AR382" s="458">
        <v>172273.55</v>
      </c>
      <c r="AS382" s="458">
        <v>665351</v>
      </c>
      <c r="AT382" s="458">
        <v>356532.51</v>
      </c>
      <c r="AU382" s="458">
        <v>6485.54</v>
      </c>
      <c r="AV382" s="458">
        <v>336668.06</v>
      </c>
      <c r="AW382" s="458">
        <v>564597.54</v>
      </c>
      <c r="AX382" s="458">
        <v>398669.13</v>
      </c>
      <c r="AY382" s="458">
        <v>128793.96</v>
      </c>
      <c r="AZ382" s="458">
        <v>49463.24</v>
      </c>
      <c r="BA382" s="458">
        <v>147096.46</v>
      </c>
      <c r="BB382" s="458">
        <v>0</v>
      </c>
      <c r="BC382" s="458">
        <v>854225.94</v>
      </c>
      <c r="BD382" s="458">
        <v>486986.8</v>
      </c>
      <c r="BE382" s="458">
        <v>562345.19999999995</v>
      </c>
      <c r="BF382" s="458">
        <v>68575.649999999994</v>
      </c>
      <c r="BG382" s="458">
        <v>27498.75</v>
      </c>
      <c r="BH382" s="458">
        <v>829785.27</v>
      </c>
      <c r="BI382" s="458">
        <v>381454.72</v>
      </c>
      <c r="BJ382" s="458">
        <v>744129.85</v>
      </c>
      <c r="BK382" s="458">
        <v>142417.53</v>
      </c>
      <c r="BL382" s="458">
        <v>151611.17000000001</v>
      </c>
      <c r="BM382" s="458">
        <v>1020420.52</v>
      </c>
      <c r="BN382" s="458">
        <v>602092.12</v>
      </c>
      <c r="BO382" s="458">
        <v>198733.36</v>
      </c>
      <c r="BP382" s="458">
        <v>120644.2</v>
      </c>
      <c r="BQ382" s="458">
        <v>645554.75</v>
      </c>
      <c r="BR382" s="458">
        <v>382159.42</v>
      </c>
      <c r="BS382" s="458">
        <v>231227</v>
      </c>
      <c r="BT382" s="458">
        <v>2372579.6800000002</v>
      </c>
      <c r="BU382" s="458">
        <v>168748.28</v>
      </c>
      <c r="BV382" s="458">
        <v>443165.99</v>
      </c>
      <c r="BW382" s="458">
        <v>369864.27</v>
      </c>
      <c r="BX382" s="458">
        <v>1171870.29</v>
      </c>
      <c r="BY382" s="458">
        <v>1203626.6200000001</v>
      </c>
      <c r="BZ382" s="458">
        <v>174950.27</v>
      </c>
      <c r="CA382" s="458">
        <v>301766.48</v>
      </c>
      <c r="CB382" s="458">
        <v>551767.93999999994</v>
      </c>
      <c r="CC382" s="336">
        <f t="shared" si="52"/>
        <v>54872791.119700007</v>
      </c>
    </row>
    <row r="383" spans="1:81" s="354" customFormat="1" ht="25.5" customHeight="1">
      <c r="A383" s="353" t="s">
        <v>1171</v>
      </c>
      <c r="B383" s="330" t="s">
        <v>53</v>
      </c>
      <c r="C383" s="331" t="s">
        <v>54</v>
      </c>
      <c r="D383" s="332">
        <v>53030</v>
      </c>
      <c r="E383" s="356" t="s">
        <v>1193</v>
      </c>
      <c r="F383" s="333" t="s">
        <v>1249</v>
      </c>
      <c r="G383" s="334" t="s">
        <v>1250</v>
      </c>
      <c r="H383" s="453">
        <v>0</v>
      </c>
      <c r="I383" s="458">
        <v>787636.16</v>
      </c>
      <c r="J383" s="458">
        <v>1302885.42</v>
      </c>
      <c r="K383" s="458">
        <v>647453</v>
      </c>
      <c r="L383" s="458">
        <v>246664.95</v>
      </c>
      <c r="M383" s="458">
        <v>726078.07</v>
      </c>
      <c r="N383" s="458">
        <v>2976190.67</v>
      </c>
      <c r="O383" s="458">
        <v>1377892.7</v>
      </c>
      <c r="P383" s="458">
        <v>504749.92</v>
      </c>
      <c r="Q383" s="458">
        <v>941324.67</v>
      </c>
      <c r="R383" s="458">
        <v>506000</v>
      </c>
      <c r="S383" s="458">
        <v>1147334</v>
      </c>
      <c r="T383" s="458">
        <v>1036287.37</v>
      </c>
      <c r="U383" s="458">
        <v>1763460.38</v>
      </c>
      <c r="V383" s="458">
        <v>14557.83</v>
      </c>
      <c r="W383" s="458">
        <v>1584490.0299</v>
      </c>
      <c r="X383" s="458">
        <v>765690.32</v>
      </c>
      <c r="Y383" s="458">
        <v>663939.78</v>
      </c>
      <c r="Z383" s="458">
        <v>38371.21</v>
      </c>
      <c r="AA383" s="458">
        <v>975550.5</v>
      </c>
      <c r="AB383" s="458">
        <v>737742.71</v>
      </c>
      <c r="AC383" s="458">
        <v>188072.7</v>
      </c>
      <c r="AD383" s="458">
        <v>599829.71</v>
      </c>
      <c r="AE383" s="458">
        <v>1255626.46</v>
      </c>
      <c r="AF383" s="458">
        <v>915065.64</v>
      </c>
      <c r="AG383" s="458">
        <v>260280.9</v>
      </c>
      <c r="AH383" s="458">
        <v>1411448.83</v>
      </c>
      <c r="AI383" s="458">
        <v>5515171.2999999998</v>
      </c>
      <c r="AJ383" s="458">
        <v>272181.43</v>
      </c>
      <c r="AK383" s="458">
        <v>444833.34</v>
      </c>
      <c r="AL383" s="458">
        <v>3100</v>
      </c>
      <c r="AM383" s="458">
        <v>0</v>
      </c>
      <c r="AN383" s="458">
        <v>750215.88</v>
      </c>
      <c r="AO383" s="458">
        <v>454329.5</v>
      </c>
      <c r="AP383" s="458">
        <v>534347.57999999996</v>
      </c>
      <c r="AQ383" s="458">
        <v>384153.17</v>
      </c>
      <c r="AR383" s="458">
        <v>567050</v>
      </c>
      <c r="AS383" s="458">
        <v>318032.31</v>
      </c>
      <c r="AT383" s="458">
        <v>366926.17</v>
      </c>
      <c r="AU383" s="458">
        <v>0</v>
      </c>
      <c r="AV383" s="458">
        <v>236427.21</v>
      </c>
      <c r="AW383" s="458">
        <v>248583.36</v>
      </c>
      <c r="AX383" s="458">
        <v>39982.42</v>
      </c>
      <c r="AY383" s="458">
        <v>180279.36</v>
      </c>
      <c r="AZ383" s="458">
        <v>0</v>
      </c>
      <c r="BA383" s="458">
        <v>86274.43</v>
      </c>
      <c r="BB383" s="458">
        <v>0</v>
      </c>
      <c r="BC383" s="458">
        <v>710582.95</v>
      </c>
      <c r="BD383" s="458">
        <v>735995.37</v>
      </c>
      <c r="BE383" s="458">
        <v>586545.28</v>
      </c>
      <c r="BF383" s="458">
        <v>235452.36</v>
      </c>
      <c r="BG383" s="458">
        <v>149588.91</v>
      </c>
      <c r="BH383" s="458">
        <v>744923.4</v>
      </c>
      <c r="BI383" s="458">
        <v>592403.77</v>
      </c>
      <c r="BJ383" s="458">
        <v>766987.04</v>
      </c>
      <c r="BK383" s="458">
        <v>6689.59</v>
      </c>
      <c r="BL383" s="458">
        <v>98279.83</v>
      </c>
      <c r="BM383" s="458">
        <v>0</v>
      </c>
      <c r="BN383" s="458">
        <v>1408093.67</v>
      </c>
      <c r="BO383" s="458">
        <v>3069.96</v>
      </c>
      <c r="BP383" s="458">
        <v>14592.78</v>
      </c>
      <c r="BQ383" s="458">
        <v>385797.71</v>
      </c>
      <c r="BR383" s="458">
        <v>505810.56</v>
      </c>
      <c r="BS383" s="458">
        <v>155000.46</v>
      </c>
      <c r="BT383" s="458">
        <v>291974.90999999997</v>
      </c>
      <c r="BU383" s="458">
        <v>52589.52</v>
      </c>
      <c r="BV383" s="458">
        <v>288007.84999999998</v>
      </c>
      <c r="BW383" s="458">
        <v>335080.7</v>
      </c>
      <c r="BX383" s="458">
        <v>947996.56</v>
      </c>
      <c r="BY383" s="458">
        <v>649570.5</v>
      </c>
      <c r="BZ383" s="458">
        <v>520024.62</v>
      </c>
      <c r="CA383" s="458">
        <v>368360.32</v>
      </c>
      <c r="CB383" s="458">
        <v>249600.71</v>
      </c>
      <c r="CC383" s="336">
        <f t="shared" si="52"/>
        <v>44579530.719900012</v>
      </c>
    </row>
    <row r="384" spans="1:81" s="354" customFormat="1" ht="25.5" customHeight="1">
      <c r="A384" s="353" t="s">
        <v>1171</v>
      </c>
      <c r="B384" s="330" t="s">
        <v>53</v>
      </c>
      <c r="C384" s="331" t="s">
        <v>54</v>
      </c>
      <c r="D384" s="332">
        <v>53030</v>
      </c>
      <c r="E384" s="356" t="s">
        <v>1193</v>
      </c>
      <c r="F384" s="333" t="s">
        <v>1251</v>
      </c>
      <c r="G384" s="334" t="s">
        <v>1252</v>
      </c>
      <c r="H384" s="453">
        <v>59035.02</v>
      </c>
      <c r="I384" s="458">
        <v>442290.99</v>
      </c>
      <c r="J384" s="458">
        <v>632808.12</v>
      </c>
      <c r="K384" s="458">
        <v>405245</v>
      </c>
      <c r="L384" s="458">
        <v>17828.84</v>
      </c>
      <c r="M384" s="458">
        <v>133885.04</v>
      </c>
      <c r="N384" s="458">
        <v>2713804.16</v>
      </c>
      <c r="O384" s="458">
        <v>47896.23</v>
      </c>
      <c r="P384" s="458">
        <v>118312.58</v>
      </c>
      <c r="Q384" s="458">
        <v>767253.53</v>
      </c>
      <c r="R384" s="458">
        <v>1100</v>
      </c>
      <c r="S384" s="458">
        <v>76956.070000000007</v>
      </c>
      <c r="T384" s="458">
        <v>1176523.08</v>
      </c>
      <c r="U384" s="458">
        <v>745545.22</v>
      </c>
      <c r="V384" s="458">
        <v>353429.26</v>
      </c>
      <c r="W384" s="458">
        <v>2869.08</v>
      </c>
      <c r="X384" s="458">
        <v>282739.71000000002</v>
      </c>
      <c r="Y384" s="458">
        <v>28555.5</v>
      </c>
      <c r="Z384" s="458">
        <v>37503.440000000002</v>
      </c>
      <c r="AA384" s="458">
        <v>372633.92</v>
      </c>
      <c r="AB384" s="458">
        <v>39381.21</v>
      </c>
      <c r="AC384" s="458">
        <v>1101497.3700000001</v>
      </c>
      <c r="AD384" s="458">
        <v>31781.33</v>
      </c>
      <c r="AE384" s="458">
        <v>0</v>
      </c>
      <c r="AF384" s="458">
        <v>162253.63</v>
      </c>
      <c r="AG384" s="458">
        <v>1180.8499999999999</v>
      </c>
      <c r="AH384" s="458">
        <v>0</v>
      </c>
      <c r="AI384" s="458">
        <v>2390519.65</v>
      </c>
      <c r="AJ384" s="458">
        <v>140110.13</v>
      </c>
      <c r="AK384" s="458">
        <v>141261.60999999999</v>
      </c>
      <c r="AL384" s="458">
        <v>8477.2199999999993</v>
      </c>
      <c r="AM384" s="458">
        <v>99425.83</v>
      </c>
      <c r="AN384" s="458">
        <v>39250.42</v>
      </c>
      <c r="AO384" s="458">
        <v>585455.22</v>
      </c>
      <c r="AP384" s="458">
        <v>315077.52</v>
      </c>
      <c r="AQ384" s="458">
        <v>673238.45</v>
      </c>
      <c r="AR384" s="458">
        <v>24714.22</v>
      </c>
      <c r="AS384" s="458">
        <v>2356.75</v>
      </c>
      <c r="AT384" s="458">
        <v>91245.09</v>
      </c>
      <c r="AU384" s="458">
        <v>0</v>
      </c>
      <c r="AV384" s="458">
        <v>10108.89</v>
      </c>
      <c r="AW384" s="458">
        <v>60758.36</v>
      </c>
      <c r="AX384" s="458">
        <v>183777.67</v>
      </c>
      <c r="AY384" s="458">
        <v>7345.47</v>
      </c>
      <c r="AZ384" s="458">
        <v>9592.0300000000007</v>
      </c>
      <c r="BA384" s="458">
        <v>15869.83</v>
      </c>
      <c r="BB384" s="458">
        <v>0</v>
      </c>
      <c r="BC384" s="458">
        <v>644706.02</v>
      </c>
      <c r="BD384" s="458">
        <v>41294.050000000003</v>
      </c>
      <c r="BE384" s="458">
        <v>155018.98000000001</v>
      </c>
      <c r="BF384" s="458">
        <v>0</v>
      </c>
      <c r="BG384" s="458">
        <v>3763.71</v>
      </c>
      <c r="BH384" s="458">
        <v>776264.58</v>
      </c>
      <c r="BI384" s="458">
        <v>276284.84000000003</v>
      </c>
      <c r="BJ384" s="458">
        <v>352686.08000000002</v>
      </c>
      <c r="BK384" s="458">
        <v>3505.41</v>
      </c>
      <c r="BL384" s="458">
        <v>86213.23</v>
      </c>
      <c r="BM384" s="458">
        <v>0</v>
      </c>
      <c r="BN384" s="458">
        <v>36066.19</v>
      </c>
      <c r="BO384" s="458">
        <v>76511.929999999993</v>
      </c>
      <c r="BP384" s="458">
        <v>38959.25</v>
      </c>
      <c r="BQ384" s="458">
        <v>46268.51</v>
      </c>
      <c r="BR384" s="458">
        <v>494461.8</v>
      </c>
      <c r="BS384" s="458">
        <v>5453.26</v>
      </c>
      <c r="BT384" s="458">
        <v>2268223.9500000002</v>
      </c>
      <c r="BU384" s="458">
        <v>81566.78</v>
      </c>
      <c r="BV384" s="458">
        <v>12517.43</v>
      </c>
      <c r="BW384" s="458">
        <v>399721.3</v>
      </c>
      <c r="BX384" s="458">
        <v>35128.050000000003</v>
      </c>
      <c r="BY384" s="458">
        <v>61865.87</v>
      </c>
      <c r="BZ384" s="458">
        <v>9586.02</v>
      </c>
      <c r="CA384" s="458">
        <v>55571.99</v>
      </c>
      <c r="CB384" s="458">
        <v>30884.99</v>
      </c>
      <c r="CC384" s="336">
        <f t="shared" si="52"/>
        <v>20543417.760000009</v>
      </c>
    </row>
    <row r="385" spans="1:81" s="354" customFormat="1" ht="25.5" customHeight="1">
      <c r="A385" s="353" t="s">
        <v>1171</v>
      </c>
      <c r="B385" s="330" t="s">
        <v>53</v>
      </c>
      <c r="C385" s="331" t="s">
        <v>54</v>
      </c>
      <c r="D385" s="332">
        <v>53030</v>
      </c>
      <c r="E385" s="356" t="s">
        <v>1193</v>
      </c>
      <c r="F385" s="333" t="s">
        <v>1253</v>
      </c>
      <c r="G385" s="334" t="s">
        <v>1254</v>
      </c>
      <c r="H385" s="453">
        <v>450801.66</v>
      </c>
      <c r="I385" s="458">
        <v>417107.97</v>
      </c>
      <c r="J385" s="458">
        <v>256929.03</v>
      </c>
      <c r="K385" s="458">
        <v>70763</v>
      </c>
      <c r="L385" s="458">
        <v>61896.87</v>
      </c>
      <c r="M385" s="458">
        <v>75185.19</v>
      </c>
      <c r="N385" s="458">
        <v>2665600.7200000002</v>
      </c>
      <c r="O385" s="458">
        <v>253317.88</v>
      </c>
      <c r="P385" s="458">
        <v>60772</v>
      </c>
      <c r="Q385" s="458">
        <v>929281.24</v>
      </c>
      <c r="R385" s="458">
        <v>67082.509999999995</v>
      </c>
      <c r="S385" s="458">
        <v>146984.54999999999</v>
      </c>
      <c r="T385" s="458">
        <v>257754.09</v>
      </c>
      <c r="U385" s="458">
        <v>317084.01</v>
      </c>
      <c r="V385" s="458">
        <v>1418.47</v>
      </c>
      <c r="W385" s="458">
        <v>44574.029900000001</v>
      </c>
      <c r="X385" s="458">
        <v>68314.59</v>
      </c>
      <c r="Y385" s="458">
        <v>115399.86</v>
      </c>
      <c r="Z385" s="458">
        <v>28797.72</v>
      </c>
      <c r="AA385" s="458">
        <v>225701.51</v>
      </c>
      <c r="AB385" s="458">
        <v>128330.21</v>
      </c>
      <c r="AC385" s="458">
        <v>475082.73</v>
      </c>
      <c r="AD385" s="458">
        <v>155374.88</v>
      </c>
      <c r="AE385" s="458">
        <v>60187.93</v>
      </c>
      <c r="AF385" s="458">
        <v>91914.78</v>
      </c>
      <c r="AG385" s="458">
        <v>5865.64</v>
      </c>
      <c r="AH385" s="458">
        <v>0</v>
      </c>
      <c r="AI385" s="458">
        <v>1802631.3</v>
      </c>
      <c r="AJ385" s="458">
        <v>43941.58</v>
      </c>
      <c r="AK385" s="458">
        <v>5450.44</v>
      </c>
      <c r="AL385" s="458">
        <v>62834.96</v>
      </c>
      <c r="AM385" s="458">
        <v>37399.49</v>
      </c>
      <c r="AN385" s="458">
        <v>6370.32</v>
      </c>
      <c r="AO385" s="458">
        <v>74559.7</v>
      </c>
      <c r="AP385" s="458">
        <v>60853.61</v>
      </c>
      <c r="AQ385" s="458">
        <v>23297.83</v>
      </c>
      <c r="AR385" s="458">
        <v>96789.68</v>
      </c>
      <c r="AS385" s="458">
        <v>32126.57</v>
      </c>
      <c r="AT385" s="458">
        <v>14708.11</v>
      </c>
      <c r="AU385" s="458">
        <v>0</v>
      </c>
      <c r="AV385" s="458">
        <v>53414.48</v>
      </c>
      <c r="AW385" s="458">
        <v>46463.17</v>
      </c>
      <c r="AX385" s="458">
        <v>47446.82</v>
      </c>
      <c r="AY385" s="458">
        <v>31259.18</v>
      </c>
      <c r="AZ385" s="458">
        <v>28353.39</v>
      </c>
      <c r="BA385" s="458">
        <v>21497.35</v>
      </c>
      <c r="BB385" s="458">
        <v>0</v>
      </c>
      <c r="BC385" s="458">
        <v>119650.41</v>
      </c>
      <c r="BD385" s="458">
        <v>82490.13</v>
      </c>
      <c r="BE385" s="458">
        <v>95736</v>
      </c>
      <c r="BF385" s="458">
        <v>0</v>
      </c>
      <c r="BG385" s="458">
        <v>7484.61</v>
      </c>
      <c r="BH385" s="458">
        <v>144907.39989999999</v>
      </c>
      <c r="BI385" s="458">
        <v>138186.96</v>
      </c>
      <c r="BJ385" s="458">
        <v>83035.28</v>
      </c>
      <c r="BK385" s="458">
        <v>28153.88</v>
      </c>
      <c r="BL385" s="458">
        <v>29949.78</v>
      </c>
      <c r="BM385" s="458">
        <v>327062.28000000003</v>
      </c>
      <c r="BN385" s="458">
        <v>89921.7</v>
      </c>
      <c r="BO385" s="458">
        <v>26557.98</v>
      </c>
      <c r="BP385" s="458">
        <v>18874.939999999999</v>
      </c>
      <c r="BQ385" s="458">
        <v>3050.56</v>
      </c>
      <c r="BR385" s="458">
        <v>79074.81</v>
      </c>
      <c r="BS385" s="458">
        <v>1989</v>
      </c>
      <c r="BT385" s="458">
        <v>387436.63</v>
      </c>
      <c r="BU385" s="458">
        <v>49765.81</v>
      </c>
      <c r="BV385" s="458">
        <v>190628.04</v>
      </c>
      <c r="BW385" s="458">
        <v>3300</v>
      </c>
      <c r="BX385" s="458">
        <v>45004.24</v>
      </c>
      <c r="BY385" s="458">
        <v>46060.959999999999</v>
      </c>
      <c r="BZ385" s="458">
        <v>87355.56</v>
      </c>
      <c r="CA385" s="458">
        <v>78776.87</v>
      </c>
      <c r="CB385" s="458">
        <v>108011.04</v>
      </c>
      <c r="CC385" s="336">
        <f t="shared" si="52"/>
        <v>12193385.9198</v>
      </c>
    </row>
    <row r="386" spans="1:81" s="354" customFormat="1" ht="25.5" customHeight="1">
      <c r="A386" s="353" t="s">
        <v>1171</v>
      </c>
      <c r="B386" s="330" t="s">
        <v>53</v>
      </c>
      <c r="C386" s="331" t="s">
        <v>54</v>
      </c>
      <c r="D386" s="332">
        <v>53030</v>
      </c>
      <c r="E386" s="356" t="s">
        <v>1193</v>
      </c>
      <c r="F386" s="333" t="s">
        <v>1255</v>
      </c>
      <c r="G386" s="334" t="s">
        <v>1256</v>
      </c>
      <c r="H386" s="453">
        <v>0</v>
      </c>
      <c r="I386" s="458">
        <v>74249.289999999994</v>
      </c>
      <c r="J386" s="458">
        <v>0</v>
      </c>
      <c r="K386" s="458">
        <v>659</v>
      </c>
      <c r="L386" s="458">
        <v>26177.279999999999</v>
      </c>
      <c r="M386" s="458">
        <v>0</v>
      </c>
      <c r="N386" s="458">
        <v>659090.73</v>
      </c>
      <c r="O386" s="458">
        <v>37850.51</v>
      </c>
      <c r="P386" s="458">
        <v>0</v>
      </c>
      <c r="Q386" s="458">
        <v>131124.26999999999</v>
      </c>
      <c r="R386" s="458">
        <v>0</v>
      </c>
      <c r="S386" s="458">
        <v>148461.16</v>
      </c>
      <c r="T386" s="458">
        <v>0</v>
      </c>
      <c r="U386" s="458">
        <v>110406.64</v>
      </c>
      <c r="V386" s="458">
        <v>22376.62</v>
      </c>
      <c r="W386" s="458">
        <v>0</v>
      </c>
      <c r="X386" s="458">
        <v>0</v>
      </c>
      <c r="Y386" s="458">
        <v>0</v>
      </c>
      <c r="Z386" s="458">
        <v>0</v>
      </c>
      <c r="AA386" s="458">
        <v>9659.4599999999991</v>
      </c>
      <c r="AB386" s="458">
        <v>43096.25</v>
      </c>
      <c r="AC386" s="458">
        <v>24426.09</v>
      </c>
      <c r="AD386" s="458">
        <v>3366.78</v>
      </c>
      <c r="AE386" s="458">
        <v>0</v>
      </c>
      <c r="AF386" s="458">
        <v>10539.55</v>
      </c>
      <c r="AG386" s="458">
        <v>4337.5200000000004</v>
      </c>
      <c r="AH386" s="458">
        <v>0</v>
      </c>
      <c r="AI386" s="458">
        <v>36083.15</v>
      </c>
      <c r="AJ386" s="458">
        <v>59760.17</v>
      </c>
      <c r="AK386" s="458">
        <v>53804.82</v>
      </c>
      <c r="AL386" s="458">
        <v>0</v>
      </c>
      <c r="AM386" s="458">
        <v>0</v>
      </c>
      <c r="AN386" s="458">
        <v>22443.24</v>
      </c>
      <c r="AO386" s="458">
        <v>54091.95</v>
      </c>
      <c r="AP386" s="458">
        <v>4425.53</v>
      </c>
      <c r="AQ386" s="458">
        <v>3144.17</v>
      </c>
      <c r="AR386" s="458">
        <v>26668.400000000001</v>
      </c>
      <c r="AS386" s="458">
        <v>0</v>
      </c>
      <c r="AT386" s="458">
        <v>2665.78</v>
      </c>
      <c r="AU386" s="458">
        <v>0</v>
      </c>
      <c r="AV386" s="458">
        <v>0</v>
      </c>
      <c r="AW386" s="458">
        <v>7087.89</v>
      </c>
      <c r="AX386" s="458">
        <v>11708.08</v>
      </c>
      <c r="AY386" s="458">
        <v>4177.29</v>
      </c>
      <c r="AZ386" s="458">
        <v>0</v>
      </c>
      <c r="BA386" s="458">
        <v>0</v>
      </c>
      <c r="BB386" s="458">
        <v>0</v>
      </c>
      <c r="BC386" s="458">
        <v>66995.69</v>
      </c>
      <c r="BD386" s="458">
        <v>0</v>
      </c>
      <c r="BE386" s="458">
        <v>281901.46000000002</v>
      </c>
      <c r="BF386" s="458">
        <v>0</v>
      </c>
      <c r="BG386" s="458">
        <v>7334.74</v>
      </c>
      <c r="BH386" s="458">
        <v>17509.602800000001</v>
      </c>
      <c r="BI386" s="458">
        <v>14280.93</v>
      </c>
      <c r="BJ386" s="458">
        <v>0</v>
      </c>
      <c r="BK386" s="458">
        <v>85084.04</v>
      </c>
      <c r="BL386" s="458">
        <v>1538.79</v>
      </c>
      <c r="BM386" s="458">
        <v>25949.78</v>
      </c>
      <c r="BN386" s="458">
        <v>23703.43</v>
      </c>
      <c r="BO386" s="458">
        <v>0</v>
      </c>
      <c r="BP386" s="458">
        <v>7494.34</v>
      </c>
      <c r="BQ386" s="458">
        <v>1979.58</v>
      </c>
      <c r="BR386" s="458">
        <v>0</v>
      </c>
      <c r="BS386" s="458">
        <v>4234.1099999999997</v>
      </c>
      <c r="BT386" s="458">
        <v>41183.550000000003</v>
      </c>
      <c r="BU386" s="458">
        <v>0</v>
      </c>
      <c r="BV386" s="458">
        <v>14440.82</v>
      </c>
      <c r="BW386" s="458">
        <v>4307.59</v>
      </c>
      <c r="BX386" s="458">
        <v>2569.56</v>
      </c>
      <c r="BY386" s="458">
        <v>33030.99</v>
      </c>
      <c r="BZ386" s="458">
        <v>13590.86</v>
      </c>
      <c r="CA386" s="458">
        <v>753.65</v>
      </c>
      <c r="CB386" s="458">
        <v>3661.32</v>
      </c>
      <c r="CC386" s="336">
        <f t="shared" si="52"/>
        <v>2243426.4527999992</v>
      </c>
    </row>
    <row r="387" spans="1:81" s="354" customFormat="1" ht="25.5" customHeight="1">
      <c r="A387" s="353" t="s">
        <v>1171</v>
      </c>
      <c r="B387" s="330" t="s">
        <v>53</v>
      </c>
      <c r="C387" s="331" t="s">
        <v>54</v>
      </c>
      <c r="D387" s="332">
        <v>53030</v>
      </c>
      <c r="E387" s="356" t="s">
        <v>1193</v>
      </c>
      <c r="F387" s="333" t="s">
        <v>1257</v>
      </c>
      <c r="G387" s="334" t="s">
        <v>1258</v>
      </c>
      <c r="H387" s="453">
        <v>0</v>
      </c>
      <c r="I387" s="458">
        <v>259354.03</v>
      </c>
      <c r="J387" s="458">
        <v>98447.1</v>
      </c>
      <c r="K387" s="458">
        <v>50587</v>
      </c>
      <c r="L387" s="458">
        <v>35354.9</v>
      </c>
      <c r="M387" s="458">
        <v>14990.86</v>
      </c>
      <c r="N387" s="458">
        <v>0</v>
      </c>
      <c r="O387" s="458">
        <v>7640.58</v>
      </c>
      <c r="P387" s="458">
        <v>0</v>
      </c>
      <c r="Q387" s="458">
        <v>10588.38</v>
      </c>
      <c r="R387" s="458">
        <v>2291.63</v>
      </c>
      <c r="S387" s="458">
        <v>0</v>
      </c>
      <c r="T387" s="458">
        <v>0</v>
      </c>
      <c r="U387" s="458">
        <v>45889.49</v>
      </c>
      <c r="V387" s="458">
        <v>8629.0499999999993</v>
      </c>
      <c r="W387" s="458">
        <v>0</v>
      </c>
      <c r="X387" s="458">
        <v>0</v>
      </c>
      <c r="Y387" s="458">
        <v>0</v>
      </c>
      <c r="Z387" s="458">
        <v>0</v>
      </c>
      <c r="AA387" s="458">
        <v>0</v>
      </c>
      <c r="AB387" s="458">
        <v>0</v>
      </c>
      <c r="AC387" s="458">
        <v>6324.81</v>
      </c>
      <c r="AD387" s="458">
        <v>0</v>
      </c>
      <c r="AE387" s="458">
        <v>0</v>
      </c>
      <c r="AF387" s="458">
        <v>0</v>
      </c>
      <c r="AG387" s="458">
        <v>1749.33</v>
      </c>
      <c r="AH387" s="458">
        <v>0</v>
      </c>
      <c r="AI387" s="458">
        <v>0</v>
      </c>
      <c r="AJ387" s="458">
        <v>0</v>
      </c>
      <c r="AK387" s="458">
        <v>0</v>
      </c>
      <c r="AL387" s="458">
        <v>0</v>
      </c>
      <c r="AM387" s="458">
        <v>372.48</v>
      </c>
      <c r="AN387" s="458">
        <v>1465.46</v>
      </c>
      <c r="AO387" s="458">
        <v>0</v>
      </c>
      <c r="AP387" s="458">
        <v>0</v>
      </c>
      <c r="AQ387" s="458">
        <v>679.79</v>
      </c>
      <c r="AR387" s="458">
        <v>0</v>
      </c>
      <c r="AS387" s="458">
        <v>0</v>
      </c>
      <c r="AT387" s="458">
        <v>0</v>
      </c>
      <c r="AU387" s="458">
        <v>0</v>
      </c>
      <c r="AV387" s="458">
        <v>26497.34</v>
      </c>
      <c r="AW387" s="458">
        <v>0</v>
      </c>
      <c r="AX387" s="458">
        <v>48092.97</v>
      </c>
      <c r="AY387" s="458">
        <v>0</v>
      </c>
      <c r="AZ387" s="458">
        <v>0</v>
      </c>
      <c r="BA387" s="458">
        <v>0</v>
      </c>
      <c r="BB387" s="458">
        <v>0</v>
      </c>
      <c r="BC387" s="458">
        <v>33997.85</v>
      </c>
      <c r="BD387" s="458">
        <v>8009.48</v>
      </c>
      <c r="BE387" s="458">
        <v>40485.79</v>
      </c>
      <c r="BF387" s="458">
        <v>0</v>
      </c>
      <c r="BG387" s="458">
        <v>0</v>
      </c>
      <c r="BH387" s="458">
        <v>13750.3999</v>
      </c>
      <c r="BI387" s="458">
        <v>113224.28</v>
      </c>
      <c r="BJ387" s="458">
        <v>0</v>
      </c>
      <c r="BK387" s="458">
        <v>0</v>
      </c>
      <c r="BL387" s="458">
        <v>0</v>
      </c>
      <c r="BM387" s="458">
        <v>1116.8599999999999</v>
      </c>
      <c r="BN387" s="458">
        <v>81831.41</v>
      </c>
      <c r="BO387" s="458">
        <v>0</v>
      </c>
      <c r="BP387" s="458">
        <v>45773.63</v>
      </c>
      <c r="BQ387" s="458">
        <v>40263.79</v>
      </c>
      <c r="BR387" s="458">
        <v>0</v>
      </c>
      <c r="BS387" s="458">
        <v>14823.92</v>
      </c>
      <c r="BT387" s="458">
        <v>0</v>
      </c>
      <c r="BU387" s="458">
        <v>0</v>
      </c>
      <c r="BV387" s="458">
        <v>0</v>
      </c>
      <c r="BW387" s="458">
        <v>110687</v>
      </c>
      <c r="BX387" s="458">
        <v>2508.37</v>
      </c>
      <c r="BY387" s="458">
        <v>19732.7</v>
      </c>
      <c r="BZ387" s="458">
        <v>0</v>
      </c>
      <c r="CA387" s="458">
        <v>1862.6</v>
      </c>
      <c r="CB387" s="458">
        <v>7149.66</v>
      </c>
      <c r="CC387" s="336">
        <f t="shared" si="52"/>
        <v>1154172.9399000001</v>
      </c>
    </row>
    <row r="388" spans="1:81" s="354" customFormat="1" ht="25.5" customHeight="1">
      <c r="A388" s="353" t="s">
        <v>1171</v>
      </c>
      <c r="B388" s="330" t="s">
        <v>53</v>
      </c>
      <c r="C388" s="331" t="s">
        <v>54</v>
      </c>
      <c r="D388" s="332">
        <v>53030</v>
      </c>
      <c r="E388" s="356" t="s">
        <v>1193</v>
      </c>
      <c r="F388" s="333" t="s">
        <v>1259</v>
      </c>
      <c r="G388" s="334" t="s">
        <v>1260</v>
      </c>
      <c r="H388" s="453">
        <v>22150969.52</v>
      </c>
      <c r="I388" s="458">
        <v>11966289.189999999</v>
      </c>
      <c r="J388" s="458">
        <v>16501879.17</v>
      </c>
      <c r="K388" s="458">
        <v>4834472</v>
      </c>
      <c r="L388" s="458">
        <v>4096917.18</v>
      </c>
      <c r="M388" s="458">
        <v>1880173.88</v>
      </c>
      <c r="N388" s="458">
        <v>101562978.78</v>
      </c>
      <c r="O388" s="458">
        <v>16286750.65</v>
      </c>
      <c r="P388" s="458">
        <v>1804258.52</v>
      </c>
      <c r="Q388" s="458">
        <v>49346258.149999999</v>
      </c>
      <c r="R388" s="458">
        <v>1357191.99</v>
      </c>
      <c r="S388" s="458">
        <v>6285198.9299999997</v>
      </c>
      <c r="T388" s="458">
        <v>21684961.43</v>
      </c>
      <c r="U388" s="458">
        <v>17888957.34</v>
      </c>
      <c r="V388" s="458">
        <v>996071.58</v>
      </c>
      <c r="W388" s="458">
        <v>3141286.59</v>
      </c>
      <c r="X388" s="458">
        <v>4710640.78</v>
      </c>
      <c r="Y388" s="458">
        <v>2046257.85</v>
      </c>
      <c r="Z388" s="458">
        <v>4025613.72</v>
      </c>
      <c r="AA388" s="458">
        <v>18635518.739999998</v>
      </c>
      <c r="AB388" s="458">
        <v>6317876.71</v>
      </c>
      <c r="AC388" s="458">
        <v>19552756.370000001</v>
      </c>
      <c r="AD388" s="458">
        <v>1809540.5</v>
      </c>
      <c r="AE388" s="458">
        <v>2282060.11</v>
      </c>
      <c r="AF388" s="458">
        <v>2939644.33</v>
      </c>
      <c r="AG388" s="458">
        <v>292907.01</v>
      </c>
      <c r="AH388" s="458">
        <v>269624.19</v>
      </c>
      <c r="AI388" s="458">
        <v>125969410.39</v>
      </c>
      <c r="AJ388" s="458">
        <v>2272378.13</v>
      </c>
      <c r="AK388" s="458">
        <v>1277160.3400000001</v>
      </c>
      <c r="AL388" s="458">
        <v>1226070.69</v>
      </c>
      <c r="AM388" s="458">
        <v>1614774.43</v>
      </c>
      <c r="AN388" s="458">
        <v>2925420.43</v>
      </c>
      <c r="AO388" s="458">
        <v>1769102.59</v>
      </c>
      <c r="AP388" s="458">
        <v>1615020.51</v>
      </c>
      <c r="AQ388" s="458">
        <v>5943679.1699999999</v>
      </c>
      <c r="AR388" s="458">
        <v>2766761.64</v>
      </c>
      <c r="AS388" s="458">
        <v>2031637.39</v>
      </c>
      <c r="AT388" s="458">
        <v>1104073.6399999999</v>
      </c>
      <c r="AU388" s="458">
        <v>2688509.66</v>
      </c>
      <c r="AV388" s="458">
        <v>1872674.89</v>
      </c>
      <c r="AW388" s="458">
        <v>1968418.48</v>
      </c>
      <c r="AX388" s="458">
        <v>2159060.19</v>
      </c>
      <c r="AY388" s="458">
        <v>746244.97</v>
      </c>
      <c r="AZ388" s="458">
        <v>250621.57</v>
      </c>
      <c r="BA388" s="458">
        <v>1221972.69</v>
      </c>
      <c r="BB388" s="458">
        <v>0</v>
      </c>
      <c r="BC388" s="458">
        <v>2198108.65</v>
      </c>
      <c r="BD388" s="458">
        <v>3753093.6</v>
      </c>
      <c r="BE388" s="458">
        <v>4028538.68</v>
      </c>
      <c r="BF388" s="458">
        <v>357139.42</v>
      </c>
      <c r="BG388" s="458">
        <v>1012414.16</v>
      </c>
      <c r="BH388" s="458">
        <v>8040268.7799000004</v>
      </c>
      <c r="BI388" s="458">
        <v>7944676.1799999997</v>
      </c>
      <c r="BJ388" s="458">
        <v>2676679.86</v>
      </c>
      <c r="BK388" s="458">
        <v>992826.04</v>
      </c>
      <c r="BL388" s="458">
        <v>394528.73</v>
      </c>
      <c r="BM388" s="458">
        <v>31676174.949999999</v>
      </c>
      <c r="BN388" s="458">
        <v>16437372.789999999</v>
      </c>
      <c r="BO388" s="458">
        <v>1976689.4</v>
      </c>
      <c r="BP388" s="458">
        <v>1046573.98</v>
      </c>
      <c r="BQ388" s="458">
        <v>1825737.99</v>
      </c>
      <c r="BR388" s="458">
        <v>2341058.71</v>
      </c>
      <c r="BS388" s="458">
        <v>1313159.3700000001</v>
      </c>
      <c r="BT388" s="458">
        <v>18862689.149999999</v>
      </c>
      <c r="BU388" s="458">
        <v>1684229.05</v>
      </c>
      <c r="BV388" s="458">
        <v>3741858.95</v>
      </c>
      <c r="BW388" s="458">
        <v>3843896.82</v>
      </c>
      <c r="BX388" s="458">
        <v>1999761.55</v>
      </c>
      <c r="BY388" s="458">
        <v>3881326.01</v>
      </c>
      <c r="BZ388" s="458">
        <v>2032123.45</v>
      </c>
      <c r="CA388" s="458">
        <v>1361354.17</v>
      </c>
      <c r="CB388" s="458">
        <v>1454566.74</v>
      </c>
      <c r="CC388" s="336">
        <f t="shared" si="52"/>
        <v>632966894.18990004</v>
      </c>
    </row>
    <row r="389" spans="1:81" s="354" customFormat="1" ht="25.5" customHeight="1">
      <c r="A389" s="353" t="s">
        <v>1171</v>
      </c>
      <c r="B389" s="330" t="s">
        <v>53</v>
      </c>
      <c r="C389" s="331" t="s">
        <v>54</v>
      </c>
      <c r="D389" s="332">
        <v>53030</v>
      </c>
      <c r="E389" s="356" t="s">
        <v>1193</v>
      </c>
      <c r="F389" s="333" t="s">
        <v>1261</v>
      </c>
      <c r="G389" s="334" t="s">
        <v>1262</v>
      </c>
      <c r="H389" s="453">
        <v>1008692.09</v>
      </c>
      <c r="I389" s="458">
        <v>428324.12</v>
      </c>
      <c r="J389" s="458">
        <v>733885.91</v>
      </c>
      <c r="K389" s="458">
        <v>344962</v>
      </c>
      <c r="L389" s="458">
        <v>535885.17000000004</v>
      </c>
      <c r="M389" s="458">
        <v>161600.60999999999</v>
      </c>
      <c r="N389" s="458">
        <v>6211692</v>
      </c>
      <c r="O389" s="458">
        <v>1035311.98</v>
      </c>
      <c r="P389" s="458">
        <v>357210.85</v>
      </c>
      <c r="Q389" s="458">
        <v>2656608.19</v>
      </c>
      <c r="R389" s="458">
        <v>184838.17</v>
      </c>
      <c r="S389" s="458">
        <v>1120382.81</v>
      </c>
      <c r="T389" s="458">
        <v>886755.28</v>
      </c>
      <c r="U389" s="458">
        <v>2405468.65</v>
      </c>
      <c r="V389" s="458">
        <v>0</v>
      </c>
      <c r="W389" s="458">
        <v>262492.2</v>
      </c>
      <c r="X389" s="458">
        <v>349478.93</v>
      </c>
      <c r="Y389" s="458">
        <v>281223.59000000003</v>
      </c>
      <c r="Z389" s="458">
        <v>156086.1</v>
      </c>
      <c r="AA389" s="458">
        <v>944629.78</v>
      </c>
      <c r="AB389" s="458">
        <v>517419.9</v>
      </c>
      <c r="AC389" s="458">
        <v>1390901.16</v>
      </c>
      <c r="AD389" s="458">
        <v>423239.43</v>
      </c>
      <c r="AE389" s="458">
        <v>265264.67</v>
      </c>
      <c r="AF389" s="458">
        <v>292537.94</v>
      </c>
      <c r="AG389" s="458">
        <v>23417.02</v>
      </c>
      <c r="AH389" s="458">
        <v>0</v>
      </c>
      <c r="AI389" s="458">
        <v>6007702.7800000003</v>
      </c>
      <c r="AJ389" s="458">
        <v>345063.81</v>
      </c>
      <c r="AK389" s="458">
        <v>171338.35</v>
      </c>
      <c r="AL389" s="458">
        <v>307453.64</v>
      </c>
      <c r="AM389" s="458">
        <v>244037.95</v>
      </c>
      <c r="AN389" s="458">
        <v>183881.04</v>
      </c>
      <c r="AO389" s="458">
        <v>444482.82</v>
      </c>
      <c r="AP389" s="458">
        <v>195704.72</v>
      </c>
      <c r="AQ389" s="458">
        <v>600332.07999999996</v>
      </c>
      <c r="AR389" s="458">
        <v>382372.72</v>
      </c>
      <c r="AS389" s="458">
        <v>593821.78</v>
      </c>
      <c r="AT389" s="458">
        <v>274672.87</v>
      </c>
      <c r="AU389" s="458">
        <v>0</v>
      </c>
      <c r="AV389" s="458">
        <v>85518.88</v>
      </c>
      <c r="AW389" s="458">
        <v>299251.83</v>
      </c>
      <c r="AX389" s="458">
        <v>195140.2</v>
      </c>
      <c r="AY389" s="458">
        <v>211289.23</v>
      </c>
      <c r="AZ389" s="458">
        <v>66760.44</v>
      </c>
      <c r="BA389" s="458">
        <v>127181.01</v>
      </c>
      <c r="BB389" s="458">
        <v>0</v>
      </c>
      <c r="BC389" s="458">
        <v>337094.51</v>
      </c>
      <c r="BD389" s="458">
        <v>924081.76</v>
      </c>
      <c r="BE389" s="458">
        <v>320747.56</v>
      </c>
      <c r="BF389" s="458">
        <v>12652.75</v>
      </c>
      <c r="BG389" s="458">
        <v>9906.07</v>
      </c>
      <c r="BH389" s="458">
        <v>656830.21</v>
      </c>
      <c r="BI389" s="458">
        <v>183873.17</v>
      </c>
      <c r="BJ389" s="458">
        <v>371797.43</v>
      </c>
      <c r="BK389" s="458">
        <v>144077.45000000001</v>
      </c>
      <c r="BL389" s="458">
        <v>200883.54</v>
      </c>
      <c r="BM389" s="458">
        <v>25973.57</v>
      </c>
      <c r="BN389" s="458">
        <v>592486.9</v>
      </c>
      <c r="BO389" s="458">
        <v>287634.59000000003</v>
      </c>
      <c r="BP389" s="458">
        <v>289356.67</v>
      </c>
      <c r="BQ389" s="458">
        <v>722990.19</v>
      </c>
      <c r="BR389" s="458">
        <v>689621.24</v>
      </c>
      <c r="BS389" s="458">
        <v>168285.41</v>
      </c>
      <c r="BT389" s="458">
        <v>1200156.1100000001</v>
      </c>
      <c r="BU389" s="458">
        <v>327789.63</v>
      </c>
      <c r="BV389" s="458">
        <v>416724.99</v>
      </c>
      <c r="BW389" s="458">
        <v>481342.82</v>
      </c>
      <c r="BX389" s="458">
        <v>570446.17000000004</v>
      </c>
      <c r="BY389" s="458">
        <v>514290.23</v>
      </c>
      <c r="BZ389" s="458">
        <v>221250.57</v>
      </c>
      <c r="CA389" s="458">
        <v>373103.01</v>
      </c>
      <c r="CB389" s="458">
        <v>605439.86</v>
      </c>
      <c r="CC389" s="336">
        <f t="shared" si="52"/>
        <v>44363151.109999999</v>
      </c>
    </row>
    <row r="390" spans="1:81" s="354" customFormat="1" ht="25.5" customHeight="1">
      <c r="A390" s="353" t="s">
        <v>1171</v>
      </c>
      <c r="B390" s="330" t="s">
        <v>53</v>
      </c>
      <c r="C390" s="331" t="s">
        <v>54</v>
      </c>
      <c r="D390" s="332">
        <v>53030</v>
      </c>
      <c r="E390" s="356" t="s">
        <v>1193</v>
      </c>
      <c r="F390" s="333" t="s">
        <v>1263</v>
      </c>
      <c r="G390" s="334" t="s">
        <v>1264</v>
      </c>
      <c r="H390" s="453">
        <v>141462.68</v>
      </c>
      <c r="I390" s="458">
        <v>220088.11</v>
      </c>
      <c r="J390" s="458">
        <v>577600.06000000006</v>
      </c>
      <c r="K390" s="458">
        <v>259951</v>
      </c>
      <c r="L390" s="458">
        <v>247331.66</v>
      </c>
      <c r="M390" s="458">
        <v>69457.81</v>
      </c>
      <c r="N390" s="458">
        <v>2900025.09</v>
      </c>
      <c r="O390" s="458">
        <v>324569.69</v>
      </c>
      <c r="P390" s="458">
        <v>445893.52</v>
      </c>
      <c r="Q390" s="458">
        <v>768504.03</v>
      </c>
      <c r="R390" s="458">
        <v>84999.42</v>
      </c>
      <c r="S390" s="458">
        <v>288014.46999999997</v>
      </c>
      <c r="T390" s="458">
        <v>277270.11</v>
      </c>
      <c r="U390" s="458">
        <v>720627.24</v>
      </c>
      <c r="V390" s="458">
        <v>0</v>
      </c>
      <c r="W390" s="458">
        <v>37931.319900000002</v>
      </c>
      <c r="X390" s="458">
        <v>350344.4</v>
      </c>
      <c r="Y390" s="458">
        <v>143062.85</v>
      </c>
      <c r="Z390" s="458">
        <v>20555.68</v>
      </c>
      <c r="AA390" s="458">
        <v>339532.3</v>
      </c>
      <c r="AB390" s="458">
        <v>195525.21</v>
      </c>
      <c r="AC390" s="458">
        <v>919360.91</v>
      </c>
      <c r="AD390" s="458">
        <v>129505.63</v>
      </c>
      <c r="AE390" s="458">
        <v>204551.05</v>
      </c>
      <c r="AF390" s="458">
        <v>107679.31</v>
      </c>
      <c r="AG390" s="458">
        <v>5831.1</v>
      </c>
      <c r="AH390" s="458">
        <v>0</v>
      </c>
      <c r="AI390" s="458">
        <v>1013915.54</v>
      </c>
      <c r="AJ390" s="458">
        <v>219731.77</v>
      </c>
      <c r="AK390" s="458">
        <v>59629.72</v>
      </c>
      <c r="AL390" s="458">
        <v>36791.15</v>
      </c>
      <c r="AM390" s="458">
        <v>34467.339999999997</v>
      </c>
      <c r="AN390" s="458">
        <v>221030.48</v>
      </c>
      <c r="AO390" s="458">
        <v>128622.7</v>
      </c>
      <c r="AP390" s="458">
        <v>64967.01</v>
      </c>
      <c r="AQ390" s="458">
        <v>290854.42</v>
      </c>
      <c r="AR390" s="458">
        <v>77705.39</v>
      </c>
      <c r="AS390" s="458">
        <v>47897.09</v>
      </c>
      <c r="AT390" s="458">
        <v>117516.83</v>
      </c>
      <c r="AU390" s="458">
        <v>4585.68</v>
      </c>
      <c r="AV390" s="458">
        <v>33256.03</v>
      </c>
      <c r="AW390" s="458">
        <v>234247.09</v>
      </c>
      <c r="AX390" s="458">
        <v>0</v>
      </c>
      <c r="AY390" s="458">
        <v>67366.720000000001</v>
      </c>
      <c r="AZ390" s="458">
        <v>37039.81</v>
      </c>
      <c r="BA390" s="458">
        <v>141517.37</v>
      </c>
      <c r="BB390" s="458">
        <v>0</v>
      </c>
      <c r="BC390" s="458">
        <v>408594.66</v>
      </c>
      <c r="BD390" s="458">
        <v>56439.64</v>
      </c>
      <c r="BE390" s="458">
        <v>90338.32</v>
      </c>
      <c r="BF390" s="458">
        <v>2872.21</v>
      </c>
      <c r="BG390" s="458">
        <v>0</v>
      </c>
      <c r="BH390" s="458">
        <v>485595.27990000002</v>
      </c>
      <c r="BI390" s="458">
        <v>120927.11</v>
      </c>
      <c r="BJ390" s="458">
        <v>182800.85</v>
      </c>
      <c r="BK390" s="458">
        <v>0</v>
      </c>
      <c r="BL390" s="458">
        <v>151781.74</v>
      </c>
      <c r="BM390" s="458">
        <v>31345.74</v>
      </c>
      <c r="BN390" s="458">
        <v>344141.58</v>
      </c>
      <c r="BO390" s="458">
        <v>33925.379999999997</v>
      </c>
      <c r="BP390" s="458">
        <v>36051.65</v>
      </c>
      <c r="BQ390" s="458">
        <v>75147.53</v>
      </c>
      <c r="BR390" s="458">
        <v>153175.60999999999</v>
      </c>
      <c r="BS390" s="458">
        <v>87268.87</v>
      </c>
      <c r="BT390" s="458">
        <v>576973.56999999995</v>
      </c>
      <c r="BU390" s="458">
        <v>23805.35</v>
      </c>
      <c r="BV390" s="458">
        <v>201335.69</v>
      </c>
      <c r="BW390" s="458">
        <v>68436.039999999994</v>
      </c>
      <c r="BX390" s="458">
        <v>211721.63</v>
      </c>
      <c r="BY390" s="458">
        <v>84735.31</v>
      </c>
      <c r="BZ390" s="458">
        <v>3856.09</v>
      </c>
      <c r="CA390" s="458">
        <v>296105.31</v>
      </c>
      <c r="CB390" s="458">
        <v>172299.1</v>
      </c>
      <c r="CC390" s="336">
        <f t="shared" si="52"/>
        <v>16510491.049800003</v>
      </c>
    </row>
    <row r="391" spans="1:81" s="354" customFormat="1" ht="25.5" customHeight="1">
      <c r="A391" s="353" t="s">
        <v>1171</v>
      </c>
      <c r="B391" s="330" t="s">
        <v>53</v>
      </c>
      <c r="C391" s="331" t="s">
        <v>54</v>
      </c>
      <c r="D391" s="332">
        <v>53030</v>
      </c>
      <c r="E391" s="356" t="s">
        <v>1193</v>
      </c>
      <c r="F391" s="333" t="s">
        <v>1265</v>
      </c>
      <c r="G391" s="334" t="s">
        <v>1266</v>
      </c>
      <c r="H391" s="453">
        <v>171954.79</v>
      </c>
      <c r="I391" s="458">
        <v>0</v>
      </c>
      <c r="J391" s="458">
        <v>87448.43</v>
      </c>
      <c r="K391" s="458">
        <v>7765</v>
      </c>
      <c r="L391" s="458">
        <v>0</v>
      </c>
      <c r="M391" s="458">
        <v>0</v>
      </c>
      <c r="N391" s="458">
        <v>8803237.8900000006</v>
      </c>
      <c r="O391" s="458">
        <v>47606.62</v>
      </c>
      <c r="P391" s="458">
        <v>9375</v>
      </c>
      <c r="Q391" s="458">
        <v>38251.160000000003</v>
      </c>
      <c r="R391" s="458">
        <v>0</v>
      </c>
      <c r="S391" s="458">
        <v>0</v>
      </c>
      <c r="T391" s="458">
        <v>72354.19</v>
      </c>
      <c r="U391" s="458">
        <v>6820.24</v>
      </c>
      <c r="V391" s="458">
        <v>0</v>
      </c>
      <c r="W391" s="458">
        <v>1500.2</v>
      </c>
      <c r="X391" s="458">
        <v>4583.37</v>
      </c>
      <c r="Y391" s="458">
        <v>29044.3</v>
      </c>
      <c r="Z391" s="458">
        <v>0</v>
      </c>
      <c r="AA391" s="458">
        <v>9007.86</v>
      </c>
      <c r="AB391" s="458">
        <v>0</v>
      </c>
      <c r="AC391" s="458">
        <v>6576.13</v>
      </c>
      <c r="AD391" s="458">
        <v>35162.36</v>
      </c>
      <c r="AE391" s="458">
        <v>0</v>
      </c>
      <c r="AF391" s="458">
        <v>0</v>
      </c>
      <c r="AG391" s="458">
        <v>0</v>
      </c>
      <c r="AH391" s="458">
        <v>0</v>
      </c>
      <c r="AI391" s="458">
        <v>1403598.03</v>
      </c>
      <c r="AJ391" s="458">
        <v>49116.46</v>
      </c>
      <c r="AK391" s="458">
        <v>3962.96</v>
      </c>
      <c r="AL391" s="458">
        <v>16831.099999999999</v>
      </c>
      <c r="AM391" s="458">
        <v>3666.66</v>
      </c>
      <c r="AN391" s="458">
        <v>10354.540000000001</v>
      </c>
      <c r="AO391" s="458">
        <v>15555.36</v>
      </c>
      <c r="AP391" s="458">
        <v>0</v>
      </c>
      <c r="AQ391" s="458">
        <v>39303.67</v>
      </c>
      <c r="AR391" s="458">
        <v>5500</v>
      </c>
      <c r="AS391" s="458">
        <v>0</v>
      </c>
      <c r="AT391" s="458">
        <v>0</v>
      </c>
      <c r="AU391" s="458">
        <v>0</v>
      </c>
      <c r="AV391" s="458">
        <v>0</v>
      </c>
      <c r="AW391" s="458">
        <v>16856.2</v>
      </c>
      <c r="AX391" s="458">
        <v>0</v>
      </c>
      <c r="AY391" s="458">
        <v>0</v>
      </c>
      <c r="AZ391" s="458">
        <v>5384.63</v>
      </c>
      <c r="BA391" s="458">
        <v>32035.46</v>
      </c>
      <c r="BB391" s="458">
        <v>0</v>
      </c>
      <c r="BC391" s="458">
        <v>0</v>
      </c>
      <c r="BD391" s="458">
        <v>116161.28</v>
      </c>
      <c r="BE391" s="458">
        <v>6807.72</v>
      </c>
      <c r="BF391" s="458">
        <v>0</v>
      </c>
      <c r="BG391" s="458">
        <v>0</v>
      </c>
      <c r="BH391" s="458">
        <v>314817.21000000002</v>
      </c>
      <c r="BI391" s="458">
        <v>1212.31</v>
      </c>
      <c r="BJ391" s="458">
        <v>0</v>
      </c>
      <c r="BK391" s="458">
        <v>0</v>
      </c>
      <c r="BL391" s="458">
        <v>0</v>
      </c>
      <c r="BM391" s="458">
        <v>5892.02</v>
      </c>
      <c r="BN391" s="458">
        <v>5076.95</v>
      </c>
      <c r="BO391" s="458">
        <v>0</v>
      </c>
      <c r="BP391" s="458">
        <v>2679.85</v>
      </c>
      <c r="BQ391" s="458">
        <v>0</v>
      </c>
      <c r="BR391" s="458">
        <v>2163.14</v>
      </c>
      <c r="BS391" s="458">
        <v>0</v>
      </c>
      <c r="BT391" s="458">
        <v>104578.4</v>
      </c>
      <c r="BU391" s="458">
        <v>1728.23</v>
      </c>
      <c r="BV391" s="458">
        <v>3643.39</v>
      </c>
      <c r="BW391" s="458">
        <v>0</v>
      </c>
      <c r="BX391" s="458">
        <v>0</v>
      </c>
      <c r="BY391" s="458">
        <v>8066.74</v>
      </c>
      <c r="BZ391" s="458">
        <v>1200.45</v>
      </c>
      <c r="CA391" s="458">
        <v>0</v>
      </c>
      <c r="CB391" s="458">
        <v>0</v>
      </c>
      <c r="CC391" s="336">
        <f t="shared" si="52"/>
        <v>11506880.300000001</v>
      </c>
    </row>
    <row r="392" spans="1:81" s="354" customFormat="1" ht="25.5" customHeight="1">
      <c r="A392" s="353" t="s">
        <v>1171</v>
      </c>
      <c r="B392" s="330" t="s">
        <v>53</v>
      </c>
      <c r="C392" s="331" t="s">
        <v>54</v>
      </c>
      <c r="D392" s="332">
        <v>53060</v>
      </c>
      <c r="E392" s="356" t="s">
        <v>1222</v>
      </c>
      <c r="F392" s="333" t="s">
        <v>1267</v>
      </c>
      <c r="G392" s="334" t="s">
        <v>1268</v>
      </c>
      <c r="H392" s="453">
        <v>0</v>
      </c>
      <c r="I392" s="458">
        <v>0</v>
      </c>
      <c r="J392" s="458">
        <v>0</v>
      </c>
      <c r="K392" s="458">
        <v>0</v>
      </c>
      <c r="L392" s="458">
        <v>40547.339999999997</v>
      </c>
      <c r="M392" s="458">
        <v>5655.87</v>
      </c>
      <c r="N392" s="458">
        <v>538887.89</v>
      </c>
      <c r="O392" s="458">
        <v>0</v>
      </c>
      <c r="P392" s="458">
        <v>0</v>
      </c>
      <c r="Q392" s="458">
        <v>17842</v>
      </c>
      <c r="R392" s="458">
        <v>0</v>
      </c>
      <c r="S392" s="458">
        <v>0</v>
      </c>
      <c r="T392" s="458">
        <v>0</v>
      </c>
      <c r="U392" s="458">
        <v>0</v>
      </c>
      <c r="V392" s="458">
        <v>0</v>
      </c>
      <c r="W392" s="458">
        <v>0</v>
      </c>
      <c r="X392" s="458">
        <v>0</v>
      </c>
      <c r="Y392" s="458">
        <v>0</v>
      </c>
      <c r="Z392" s="458">
        <v>0</v>
      </c>
      <c r="AA392" s="458">
        <v>0</v>
      </c>
      <c r="AB392" s="458">
        <v>30208.66</v>
      </c>
      <c r="AC392" s="458">
        <v>0</v>
      </c>
      <c r="AD392" s="458">
        <v>17128.73</v>
      </c>
      <c r="AE392" s="458">
        <v>0</v>
      </c>
      <c r="AF392" s="458">
        <v>0</v>
      </c>
      <c r="AG392" s="458">
        <v>0</v>
      </c>
      <c r="AH392" s="458">
        <v>0</v>
      </c>
      <c r="AI392" s="458">
        <v>0</v>
      </c>
      <c r="AJ392" s="458">
        <v>0</v>
      </c>
      <c r="AK392" s="458">
        <v>37888.89</v>
      </c>
      <c r="AL392" s="458">
        <v>1</v>
      </c>
      <c r="AM392" s="458">
        <v>30860.11</v>
      </c>
      <c r="AN392" s="458">
        <v>914.07</v>
      </c>
      <c r="AO392" s="458">
        <v>0</v>
      </c>
      <c r="AP392" s="458">
        <v>28142.07</v>
      </c>
      <c r="AQ392" s="458">
        <v>56581.34</v>
      </c>
      <c r="AR392" s="458">
        <v>61637.99</v>
      </c>
      <c r="AS392" s="458">
        <v>26498.639999999999</v>
      </c>
      <c r="AT392" s="458">
        <v>0</v>
      </c>
      <c r="AU392" s="458">
        <v>0</v>
      </c>
      <c r="AV392" s="458">
        <v>0</v>
      </c>
      <c r="AW392" s="458">
        <v>0</v>
      </c>
      <c r="AX392" s="458">
        <v>0</v>
      </c>
      <c r="AY392" s="458">
        <v>0</v>
      </c>
      <c r="AZ392" s="458">
        <v>0</v>
      </c>
      <c r="BA392" s="458">
        <v>0</v>
      </c>
      <c r="BB392" s="458">
        <v>0</v>
      </c>
      <c r="BC392" s="458">
        <v>26719.21</v>
      </c>
      <c r="BD392" s="458">
        <v>0</v>
      </c>
      <c r="BE392" s="458">
        <v>0</v>
      </c>
      <c r="BF392" s="458">
        <v>0</v>
      </c>
      <c r="BG392" s="458">
        <v>0</v>
      </c>
      <c r="BH392" s="458">
        <v>42219.18</v>
      </c>
      <c r="BI392" s="458">
        <v>0</v>
      </c>
      <c r="BJ392" s="458">
        <v>0</v>
      </c>
      <c r="BK392" s="458">
        <v>0</v>
      </c>
      <c r="BL392" s="458">
        <v>0</v>
      </c>
      <c r="BM392" s="458">
        <v>15296.5</v>
      </c>
      <c r="BN392" s="458">
        <v>0</v>
      </c>
      <c r="BO392" s="458">
        <v>0</v>
      </c>
      <c r="BP392" s="458">
        <v>27291.79</v>
      </c>
      <c r="BQ392" s="458">
        <v>0</v>
      </c>
      <c r="BR392" s="458">
        <v>13438.46</v>
      </c>
      <c r="BS392" s="458">
        <v>0</v>
      </c>
      <c r="BT392" s="458">
        <v>226905.23</v>
      </c>
      <c r="BU392" s="458">
        <v>61930.879999999997</v>
      </c>
      <c r="BV392" s="458">
        <v>0</v>
      </c>
      <c r="BW392" s="458">
        <v>23983.63</v>
      </c>
      <c r="BX392" s="458">
        <v>0</v>
      </c>
      <c r="BY392" s="458">
        <v>0</v>
      </c>
      <c r="BZ392" s="458">
        <v>0</v>
      </c>
      <c r="CA392" s="458">
        <v>25258.83</v>
      </c>
      <c r="CB392" s="458">
        <v>392507.21</v>
      </c>
      <c r="CC392" s="336">
        <f t="shared" ref="CC392:CC455" si="58">SUM(H392:CB392)</f>
        <v>1748345.5199999998</v>
      </c>
    </row>
    <row r="393" spans="1:81" s="354" customFormat="1" ht="25.5" customHeight="1">
      <c r="A393" s="353" t="s">
        <v>1171</v>
      </c>
      <c r="B393" s="330" t="s">
        <v>53</v>
      </c>
      <c r="C393" s="331" t="s">
        <v>54</v>
      </c>
      <c r="D393" s="332">
        <v>53060</v>
      </c>
      <c r="E393" s="356" t="s">
        <v>1222</v>
      </c>
      <c r="F393" s="333" t="s">
        <v>1269</v>
      </c>
      <c r="G393" s="334" t="s">
        <v>1270</v>
      </c>
      <c r="H393" s="335">
        <v>0</v>
      </c>
      <c r="I393" s="335">
        <v>0</v>
      </c>
      <c r="J393" s="335">
        <v>0</v>
      </c>
      <c r="K393" s="335">
        <v>0</v>
      </c>
      <c r="L393" s="335">
        <v>0</v>
      </c>
      <c r="M393" s="335">
        <v>0</v>
      </c>
      <c r="N393" s="335">
        <v>0</v>
      </c>
      <c r="O393" s="335">
        <v>0</v>
      </c>
      <c r="P393" s="335">
        <v>0</v>
      </c>
      <c r="Q393" s="335">
        <v>0</v>
      </c>
      <c r="R393" s="335">
        <v>0</v>
      </c>
      <c r="S393" s="335">
        <v>0</v>
      </c>
      <c r="T393" s="335">
        <v>0</v>
      </c>
      <c r="U393" s="335">
        <v>0</v>
      </c>
      <c r="V393" s="335">
        <v>0</v>
      </c>
      <c r="W393" s="335">
        <v>0</v>
      </c>
      <c r="X393" s="335">
        <v>0</v>
      </c>
      <c r="Y393" s="335">
        <v>0</v>
      </c>
      <c r="Z393" s="335">
        <v>0</v>
      </c>
      <c r="AA393" s="335">
        <v>0</v>
      </c>
      <c r="AB393" s="335">
        <v>0</v>
      </c>
      <c r="AC393" s="335">
        <v>0</v>
      </c>
      <c r="AD393" s="335">
        <v>0</v>
      </c>
      <c r="AE393" s="335">
        <v>0</v>
      </c>
      <c r="AF393" s="335">
        <v>0</v>
      </c>
      <c r="AG393" s="335">
        <v>0</v>
      </c>
      <c r="AH393" s="335">
        <v>0</v>
      </c>
      <c r="AI393" s="335">
        <v>0</v>
      </c>
      <c r="AJ393" s="335">
        <v>0</v>
      </c>
      <c r="AK393" s="335">
        <v>0</v>
      </c>
      <c r="AL393" s="335">
        <v>0</v>
      </c>
      <c r="AM393" s="335">
        <v>0</v>
      </c>
      <c r="AN393" s="335">
        <v>0</v>
      </c>
      <c r="AO393" s="335">
        <v>0</v>
      </c>
      <c r="AP393" s="335">
        <v>0</v>
      </c>
      <c r="AQ393" s="335">
        <v>0</v>
      </c>
      <c r="AR393" s="335">
        <v>0</v>
      </c>
      <c r="AS393" s="335">
        <v>0</v>
      </c>
      <c r="AT393" s="335">
        <v>0</v>
      </c>
      <c r="AU393" s="335">
        <v>0</v>
      </c>
      <c r="AV393" s="335">
        <v>0</v>
      </c>
      <c r="AW393" s="335">
        <v>0</v>
      </c>
      <c r="AX393" s="335">
        <v>0</v>
      </c>
      <c r="AY393" s="335">
        <v>0</v>
      </c>
      <c r="AZ393" s="335">
        <v>0</v>
      </c>
      <c r="BA393" s="335">
        <v>0</v>
      </c>
      <c r="BB393" s="335">
        <v>0</v>
      </c>
      <c r="BC393" s="335">
        <v>0</v>
      </c>
      <c r="BD393" s="335">
        <v>0</v>
      </c>
      <c r="BE393" s="335">
        <v>0</v>
      </c>
      <c r="BF393" s="335">
        <v>0</v>
      </c>
      <c r="BG393" s="335">
        <v>0</v>
      </c>
      <c r="BH393" s="335">
        <v>0</v>
      </c>
      <c r="BI393" s="335">
        <v>0</v>
      </c>
      <c r="BJ393" s="335">
        <v>0</v>
      </c>
      <c r="BK393" s="335">
        <v>0</v>
      </c>
      <c r="BL393" s="335">
        <v>0</v>
      </c>
      <c r="BM393" s="335">
        <v>0</v>
      </c>
      <c r="BN393" s="335">
        <v>0</v>
      </c>
      <c r="BO393" s="335">
        <v>0</v>
      </c>
      <c r="BP393" s="335">
        <v>0</v>
      </c>
      <c r="BQ393" s="335">
        <v>0</v>
      </c>
      <c r="BR393" s="335">
        <v>0</v>
      </c>
      <c r="BS393" s="335">
        <v>0</v>
      </c>
      <c r="BT393" s="335">
        <v>0</v>
      </c>
      <c r="BU393" s="335">
        <v>0</v>
      </c>
      <c r="BV393" s="335">
        <v>0</v>
      </c>
      <c r="BW393" s="335">
        <v>0</v>
      </c>
      <c r="BX393" s="335">
        <v>0</v>
      </c>
      <c r="BY393" s="335">
        <v>0</v>
      </c>
      <c r="BZ393" s="335">
        <v>0</v>
      </c>
      <c r="CA393" s="335">
        <v>0</v>
      </c>
      <c r="CB393" s="335">
        <v>0</v>
      </c>
      <c r="CC393" s="336">
        <f t="shared" si="58"/>
        <v>0</v>
      </c>
    </row>
    <row r="394" spans="1:81" s="354" customFormat="1" ht="25.5" customHeight="1">
      <c r="A394" s="353" t="s">
        <v>1171</v>
      </c>
      <c r="B394" s="330" t="s">
        <v>53</v>
      </c>
      <c r="C394" s="331" t="s">
        <v>54</v>
      </c>
      <c r="D394" s="332">
        <v>53020</v>
      </c>
      <c r="E394" s="356" t="s">
        <v>1172</v>
      </c>
      <c r="F394" s="333" t="s">
        <v>1271</v>
      </c>
      <c r="G394" s="334" t="s">
        <v>1272</v>
      </c>
      <c r="H394" s="335">
        <v>0</v>
      </c>
      <c r="I394" s="335">
        <v>0</v>
      </c>
      <c r="J394" s="335">
        <v>0</v>
      </c>
      <c r="K394" s="335">
        <v>0</v>
      </c>
      <c r="L394" s="335">
        <v>0</v>
      </c>
      <c r="M394" s="335">
        <v>0</v>
      </c>
      <c r="N394" s="335">
        <v>0</v>
      </c>
      <c r="O394" s="335">
        <v>0</v>
      </c>
      <c r="P394" s="335">
        <v>0</v>
      </c>
      <c r="Q394" s="335">
        <v>0</v>
      </c>
      <c r="R394" s="335">
        <v>0</v>
      </c>
      <c r="S394" s="335">
        <v>0</v>
      </c>
      <c r="T394" s="335">
        <v>0</v>
      </c>
      <c r="U394" s="335">
        <v>0</v>
      </c>
      <c r="V394" s="335">
        <v>0</v>
      </c>
      <c r="W394" s="335">
        <v>0</v>
      </c>
      <c r="X394" s="335">
        <v>0</v>
      </c>
      <c r="Y394" s="335">
        <v>0</v>
      </c>
      <c r="Z394" s="335">
        <v>0</v>
      </c>
      <c r="AA394" s="335">
        <v>0</v>
      </c>
      <c r="AB394" s="335">
        <v>0</v>
      </c>
      <c r="AC394" s="335">
        <v>0</v>
      </c>
      <c r="AD394" s="335">
        <v>0</v>
      </c>
      <c r="AE394" s="335">
        <v>0</v>
      </c>
      <c r="AF394" s="335">
        <v>0</v>
      </c>
      <c r="AG394" s="335">
        <v>0</v>
      </c>
      <c r="AH394" s="335">
        <v>0</v>
      </c>
      <c r="AI394" s="335">
        <v>0</v>
      </c>
      <c r="AJ394" s="335">
        <v>0</v>
      </c>
      <c r="AK394" s="335">
        <v>0</v>
      </c>
      <c r="AL394" s="335">
        <v>0</v>
      </c>
      <c r="AM394" s="335">
        <v>0</v>
      </c>
      <c r="AN394" s="335">
        <v>0</v>
      </c>
      <c r="AO394" s="335">
        <v>0</v>
      </c>
      <c r="AP394" s="335">
        <v>0</v>
      </c>
      <c r="AQ394" s="335">
        <v>0</v>
      </c>
      <c r="AR394" s="335">
        <v>0</v>
      </c>
      <c r="AS394" s="335">
        <v>0</v>
      </c>
      <c r="AT394" s="335">
        <v>0</v>
      </c>
      <c r="AU394" s="335">
        <v>0</v>
      </c>
      <c r="AV394" s="335">
        <v>0</v>
      </c>
      <c r="AW394" s="335">
        <v>0</v>
      </c>
      <c r="AX394" s="335">
        <v>0</v>
      </c>
      <c r="AY394" s="335">
        <v>0</v>
      </c>
      <c r="AZ394" s="335">
        <v>0</v>
      </c>
      <c r="BA394" s="335">
        <v>0</v>
      </c>
      <c r="BB394" s="335">
        <v>0</v>
      </c>
      <c r="BC394" s="335">
        <v>0</v>
      </c>
      <c r="BD394" s="335">
        <v>0</v>
      </c>
      <c r="BE394" s="335">
        <v>0</v>
      </c>
      <c r="BF394" s="335">
        <v>0</v>
      </c>
      <c r="BG394" s="335">
        <v>0</v>
      </c>
      <c r="BH394" s="335">
        <v>0</v>
      </c>
      <c r="BI394" s="335">
        <v>0</v>
      </c>
      <c r="BJ394" s="335">
        <v>0</v>
      </c>
      <c r="BK394" s="335">
        <v>0</v>
      </c>
      <c r="BL394" s="335">
        <v>0</v>
      </c>
      <c r="BM394" s="335">
        <v>0</v>
      </c>
      <c r="BN394" s="335">
        <v>0</v>
      </c>
      <c r="BO394" s="335">
        <v>0</v>
      </c>
      <c r="BP394" s="335">
        <v>0</v>
      </c>
      <c r="BQ394" s="335">
        <v>0</v>
      </c>
      <c r="BR394" s="335">
        <v>0</v>
      </c>
      <c r="BS394" s="335">
        <v>0</v>
      </c>
      <c r="BT394" s="335">
        <v>0</v>
      </c>
      <c r="BU394" s="335">
        <v>0</v>
      </c>
      <c r="BV394" s="335">
        <v>0</v>
      </c>
      <c r="BW394" s="335">
        <v>0</v>
      </c>
      <c r="BX394" s="335">
        <v>0</v>
      </c>
      <c r="BY394" s="335">
        <v>0</v>
      </c>
      <c r="BZ394" s="335">
        <v>0</v>
      </c>
      <c r="CA394" s="335">
        <v>0</v>
      </c>
      <c r="CB394" s="335">
        <v>0</v>
      </c>
      <c r="CC394" s="336">
        <f t="shared" si="58"/>
        <v>0</v>
      </c>
    </row>
    <row r="395" spans="1:81" s="354" customFormat="1" ht="25.5" customHeight="1">
      <c r="A395" s="353" t="s">
        <v>1171</v>
      </c>
      <c r="B395" s="330" t="s">
        <v>53</v>
      </c>
      <c r="C395" s="331" t="s">
        <v>54</v>
      </c>
      <c r="D395" s="332">
        <v>53020</v>
      </c>
      <c r="E395" s="356" t="s">
        <v>1172</v>
      </c>
      <c r="F395" s="333" t="s">
        <v>1273</v>
      </c>
      <c r="G395" s="334" t="s">
        <v>1274</v>
      </c>
      <c r="H395" s="335">
        <v>0</v>
      </c>
      <c r="I395" s="335">
        <v>0</v>
      </c>
      <c r="J395" s="335">
        <v>0</v>
      </c>
      <c r="K395" s="335">
        <v>0</v>
      </c>
      <c r="L395" s="335">
        <v>0</v>
      </c>
      <c r="M395" s="335">
        <v>0</v>
      </c>
      <c r="N395" s="335">
        <v>0</v>
      </c>
      <c r="O395" s="335">
        <v>0</v>
      </c>
      <c r="P395" s="335">
        <v>0</v>
      </c>
      <c r="Q395" s="335">
        <v>0</v>
      </c>
      <c r="R395" s="335">
        <v>0</v>
      </c>
      <c r="S395" s="335">
        <v>0</v>
      </c>
      <c r="T395" s="335">
        <v>0</v>
      </c>
      <c r="U395" s="335">
        <v>0</v>
      </c>
      <c r="V395" s="335">
        <v>0</v>
      </c>
      <c r="W395" s="335">
        <v>0</v>
      </c>
      <c r="X395" s="335">
        <v>0</v>
      </c>
      <c r="Y395" s="335">
        <v>0</v>
      </c>
      <c r="Z395" s="335">
        <v>0</v>
      </c>
      <c r="AA395" s="335">
        <v>0</v>
      </c>
      <c r="AB395" s="335">
        <v>0</v>
      </c>
      <c r="AC395" s="335">
        <v>0</v>
      </c>
      <c r="AD395" s="335">
        <v>0</v>
      </c>
      <c r="AE395" s="335">
        <v>0</v>
      </c>
      <c r="AF395" s="335">
        <v>0</v>
      </c>
      <c r="AG395" s="335">
        <v>0</v>
      </c>
      <c r="AH395" s="335">
        <v>0</v>
      </c>
      <c r="AI395" s="335">
        <v>0</v>
      </c>
      <c r="AJ395" s="335">
        <v>0</v>
      </c>
      <c r="AK395" s="335">
        <v>0</v>
      </c>
      <c r="AL395" s="335">
        <v>0</v>
      </c>
      <c r="AM395" s="335">
        <v>0</v>
      </c>
      <c r="AN395" s="335">
        <v>0</v>
      </c>
      <c r="AO395" s="335">
        <v>0</v>
      </c>
      <c r="AP395" s="335">
        <v>0</v>
      </c>
      <c r="AQ395" s="335">
        <v>0</v>
      </c>
      <c r="AR395" s="335">
        <v>0</v>
      </c>
      <c r="AS395" s="335">
        <v>0</v>
      </c>
      <c r="AT395" s="335">
        <v>0</v>
      </c>
      <c r="AU395" s="335">
        <v>0</v>
      </c>
      <c r="AV395" s="335">
        <v>0</v>
      </c>
      <c r="AW395" s="335">
        <v>0</v>
      </c>
      <c r="AX395" s="335">
        <v>0</v>
      </c>
      <c r="AY395" s="335">
        <v>0</v>
      </c>
      <c r="AZ395" s="335">
        <v>0</v>
      </c>
      <c r="BA395" s="335">
        <v>0</v>
      </c>
      <c r="BB395" s="335">
        <v>0</v>
      </c>
      <c r="BC395" s="335">
        <v>0</v>
      </c>
      <c r="BD395" s="335">
        <v>0</v>
      </c>
      <c r="BE395" s="335">
        <v>0</v>
      </c>
      <c r="BF395" s="335">
        <v>0</v>
      </c>
      <c r="BG395" s="335">
        <v>0</v>
      </c>
      <c r="BH395" s="335">
        <v>0</v>
      </c>
      <c r="BI395" s="335">
        <v>0</v>
      </c>
      <c r="BJ395" s="335">
        <v>0</v>
      </c>
      <c r="BK395" s="335">
        <v>0</v>
      </c>
      <c r="BL395" s="335">
        <v>0</v>
      </c>
      <c r="BM395" s="335">
        <v>0</v>
      </c>
      <c r="BN395" s="335">
        <v>0</v>
      </c>
      <c r="BO395" s="335">
        <v>0</v>
      </c>
      <c r="BP395" s="335">
        <v>0</v>
      </c>
      <c r="BQ395" s="335">
        <v>0</v>
      </c>
      <c r="BR395" s="335">
        <v>0</v>
      </c>
      <c r="BS395" s="335">
        <v>0</v>
      </c>
      <c r="BT395" s="335">
        <v>0</v>
      </c>
      <c r="BU395" s="335">
        <v>0</v>
      </c>
      <c r="BV395" s="335">
        <v>0</v>
      </c>
      <c r="BW395" s="335">
        <v>0</v>
      </c>
      <c r="BX395" s="335">
        <v>0</v>
      </c>
      <c r="BY395" s="335">
        <v>0</v>
      </c>
      <c r="BZ395" s="335">
        <v>0</v>
      </c>
      <c r="CA395" s="335">
        <v>0</v>
      </c>
      <c r="CB395" s="335">
        <v>0</v>
      </c>
      <c r="CC395" s="336">
        <f t="shared" si="58"/>
        <v>0</v>
      </c>
    </row>
    <row r="396" spans="1:81" s="348" customFormat="1" ht="25.5" customHeight="1">
      <c r="A396" s="346"/>
      <c r="B396" s="532" t="s">
        <v>1275</v>
      </c>
      <c r="C396" s="533"/>
      <c r="D396" s="533"/>
      <c r="E396" s="533"/>
      <c r="F396" s="533"/>
      <c r="G396" s="534"/>
      <c r="H396" s="372">
        <f>SUM(H346:H395)</f>
        <v>116772865.39999999</v>
      </c>
      <c r="I396" s="372">
        <f t="shared" ref="I396:BT396" si="59">SUM(I346:I395)</f>
        <v>31773711.379999999</v>
      </c>
      <c r="J396" s="372">
        <f t="shared" si="59"/>
        <v>39121001.259999998</v>
      </c>
      <c r="K396" s="372">
        <f t="shared" si="59"/>
        <v>12103801</v>
      </c>
      <c r="L396" s="372">
        <f t="shared" si="59"/>
        <v>9413703.4399999995</v>
      </c>
      <c r="M396" s="372">
        <f t="shared" si="59"/>
        <v>6557292.5900000008</v>
      </c>
      <c r="N396" s="372">
        <f t="shared" si="59"/>
        <v>193743046.45999998</v>
      </c>
      <c r="O396" s="372">
        <f t="shared" si="59"/>
        <v>32270994.000000004</v>
      </c>
      <c r="P396" s="372">
        <f t="shared" si="59"/>
        <v>4374723.7699999996</v>
      </c>
      <c r="Q396" s="372">
        <f t="shared" si="59"/>
        <v>84720895.889999986</v>
      </c>
      <c r="R396" s="372">
        <f t="shared" si="59"/>
        <v>3836195.0999999996</v>
      </c>
      <c r="S396" s="372">
        <f t="shared" si="59"/>
        <v>16343330.530000001</v>
      </c>
      <c r="T396" s="372">
        <f t="shared" si="59"/>
        <v>43536911.789999992</v>
      </c>
      <c r="U396" s="372">
        <f t="shared" si="59"/>
        <v>39620882.359999999</v>
      </c>
      <c r="V396" s="372">
        <f t="shared" si="59"/>
        <v>2910737.89</v>
      </c>
      <c r="W396" s="372">
        <f t="shared" si="59"/>
        <v>9126485.6788999978</v>
      </c>
      <c r="X396" s="372">
        <f t="shared" si="59"/>
        <v>9828230.8300000001</v>
      </c>
      <c r="Y396" s="372">
        <f t="shared" si="59"/>
        <v>7766490.9400000004</v>
      </c>
      <c r="Z396" s="372">
        <f t="shared" si="59"/>
        <v>92287264.989999995</v>
      </c>
      <c r="AA396" s="372">
        <f t="shared" si="59"/>
        <v>46753135.240000002</v>
      </c>
      <c r="AB396" s="372">
        <f t="shared" si="59"/>
        <v>17562682.850000001</v>
      </c>
      <c r="AC396" s="372">
        <f t="shared" si="59"/>
        <v>42817326.779999994</v>
      </c>
      <c r="AD396" s="372">
        <f t="shared" si="59"/>
        <v>7209482.5</v>
      </c>
      <c r="AE396" s="372">
        <f t="shared" si="59"/>
        <v>6187016.1100000003</v>
      </c>
      <c r="AF396" s="372">
        <f t="shared" si="59"/>
        <v>7452928.8300000001</v>
      </c>
      <c r="AG396" s="372">
        <f t="shared" si="59"/>
        <v>1613585.1600000001</v>
      </c>
      <c r="AH396" s="372">
        <f t="shared" si="59"/>
        <v>3602974.2100000004</v>
      </c>
      <c r="AI396" s="372">
        <f t="shared" si="59"/>
        <v>194375479.89999998</v>
      </c>
      <c r="AJ396" s="372">
        <f t="shared" si="59"/>
        <v>7284865.1599999992</v>
      </c>
      <c r="AK396" s="372">
        <f t="shared" si="59"/>
        <v>3909427.14</v>
      </c>
      <c r="AL396" s="372">
        <f t="shared" si="59"/>
        <v>3765080.5300000003</v>
      </c>
      <c r="AM396" s="372">
        <f t="shared" si="59"/>
        <v>15721629.91</v>
      </c>
      <c r="AN396" s="372">
        <f t="shared" si="59"/>
        <v>5689825.3800000008</v>
      </c>
      <c r="AO396" s="372">
        <f t="shared" si="59"/>
        <v>7119905.5200000014</v>
      </c>
      <c r="AP396" s="372">
        <f t="shared" si="59"/>
        <v>7675143.6100000003</v>
      </c>
      <c r="AQ396" s="372">
        <f t="shared" si="59"/>
        <v>12763094.209999999</v>
      </c>
      <c r="AR396" s="372">
        <f t="shared" si="59"/>
        <v>6163469.5999999996</v>
      </c>
      <c r="AS396" s="372">
        <f t="shared" si="59"/>
        <v>5404663.5199999996</v>
      </c>
      <c r="AT396" s="372">
        <f t="shared" si="59"/>
        <v>8475970.3199999984</v>
      </c>
      <c r="AU396" s="372">
        <f t="shared" si="59"/>
        <v>67710944.760000005</v>
      </c>
      <c r="AV396" s="372">
        <f t="shared" si="59"/>
        <v>3571647.0499999993</v>
      </c>
      <c r="AW396" s="372">
        <f t="shared" si="59"/>
        <v>4322064.32</v>
      </c>
      <c r="AX396" s="372">
        <f t="shared" si="59"/>
        <v>3811539.2</v>
      </c>
      <c r="AY396" s="372">
        <f t="shared" si="59"/>
        <v>2533478.9900000002</v>
      </c>
      <c r="AZ396" s="372">
        <f t="shared" si="59"/>
        <v>1057343.2</v>
      </c>
      <c r="BA396" s="372">
        <f t="shared" si="59"/>
        <v>3159494.0999999996</v>
      </c>
      <c r="BB396" s="372">
        <f t="shared" si="59"/>
        <v>99716313.540000007</v>
      </c>
      <c r="BC396" s="372">
        <f t="shared" si="59"/>
        <v>9383050.8100000005</v>
      </c>
      <c r="BD396" s="372">
        <f t="shared" si="59"/>
        <v>7787028.3899999997</v>
      </c>
      <c r="BE396" s="372">
        <f t="shared" si="59"/>
        <v>10604524.720000003</v>
      </c>
      <c r="BF396" s="372">
        <f t="shared" si="59"/>
        <v>5945960.3500000006</v>
      </c>
      <c r="BG396" s="372">
        <f t="shared" si="59"/>
        <v>1217990.95</v>
      </c>
      <c r="BH396" s="372">
        <f t="shared" si="59"/>
        <v>28694008.761700001</v>
      </c>
      <c r="BI396" s="372">
        <f t="shared" si="59"/>
        <v>17375652.830000002</v>
      </c>
      <c r="BJ396" s="372">
        <f t="shared" si="59"/>
        <v>6565621.8499999996</v>
      </c>
      <c r="BK396" s="372">
        <f t="shared" si="59"/>
        <v>2121271.9000000004</v>
      </c>
      <c r="BL396" s="372">
        <f t="shared" si="59"/>
        <v>2568406.63</v>
      </c>
      <c r="BM396" s="372">
        <f t="shared" si="59"/>
        <v>126282990.37999997</v>
      </c>
      <c r="BN396" s="372">
        <f t="shared" si="59"/>
        <v>27080021.389999993</v>
      </c>
      <c r="BO396" s="372">
        <f t="shared" si="59"/>
        <v>5307758.46</v>
      </c>
      <c r="BP396" s="372">
        <f t="shared" si="59"/>
        <v>3011863.08</v>
      </c>
      <c r="BQ396" s="372">
        <f t="shared" si="59"/>
        <v>6066981.3600000003</v>
      </c>
      <c r="BR396" s="372">
        <f t="shared" si="59"/>
        <v>11657035.9</v>
      </c>
      <c r="BS396" s="372">
        <f t="shared" si="59"/>
        <v>3126788.7100000004</v>
      </c>
      <c r="BT396" s="372">
        <f t="shared" si="59"/>
        <v>69566829.010000005</v>
      </c>
      <c r="BU396" s="372">
        <f t="shared" ref="BU396:CA396" si="60">SUM(BU346:BU395)</f>
        <v>4647282.2899999991</v>
      </c>
      <c r="BV396" s="372">
        <f t="shared" si="60"/>
        <v>8008472.4100000001</v>
      </c>
      <c r="BW396" s="372">
        <f t="shared" si="60"/>
        <v>12085020.08</v>
      </c>
      <c r="BX396" s="372">
        <f t="shared" si="60"/>
        <v>8027986.580000001</v>
      </c>
      <c r="BY396" s="372">
        <f t="shared" si="60"/>
        <v>23604278.189999994</v>
      </c>
      <c r="BZ396" s="372">
        <f t="shared" si="60"/>
        <v>6274702.8000000007</v>
      </c>
      <c r="CA396" s="372">
        <f t="shared" si="60"/>
        <v>4934800.4899999993</v>
      </c>
      <c r="CB396" s="372">
        <f>SUM(CB346:CB395)</f>
        <v>6902838.3100000005</v>
      </c>
      <c r="CC396" s="372">
        <f>SUM(CC346:CC395)</f>
        <v>1772388243.5706</v>
      </c>
    </row>
    <row r="397" spans="1:81" s="354" customFormat="1" ht="25.5" customHeight="1">
      <c r="A397" s="353" t="s">
        <v>477</v>
      </c>
      <c r="B397" s="330" t="s">
        <v>55</v>
      </c>
      <c r="C397" s="331" t="s">
        <v>56</v>
      </c>
      <c r="D397" s="332">
        <v>53010</v>
      </c>
      <c r="E397" s="356" t="s">
        <v>1276</v>
      </c>
      <c r="F397" s="333" t="s">
        <v>1277</v>
      </c>
      <c r="G397" s="334" t="s">
        <v>1278</v>
      </c>
      <c r="H397" s="453">
        <v>0</v>
      </c>
      <c r="I397" s="453">
        <v>0</v>
      </c>
      <c r="J397" s="453">
        <v>0</v>
      </c>
      <c r="K397" s="453">
        <v>0</v>
      </c>
      <c r="L397" s="453">
        <v>0</v>
      </c>
      <c r="M397" s="453">
        <v>0</v>
      </c>
      <c r="N397" s="453">
        <v>33337000</v>
      </c>
      <c r="O397" s="453">
        <v>0</v>
      </c>
      <c r="P397" s="453">
        <v>0</v>
      </c>
      <c r="Q397" s="453">
        <v>0</v>
      </c>
      <c r="R397" s="453">
        <v>0</v>
      </c>
      <c r="S397" s="453">
        <v>0</v>
      </c>
      <c r="T397" s="453">
        <v>0</v>
      </c>
      <c r="U397" s="453">
        <v>0</v>
      </c>
      <c r="V397" s="453">
        <v>0</v>
      </c>
      <c r="W397" s="453">
        <v>0</v>
      </c>
      <c r="X397" s="453">
        <v>0</v>
      </c>
      <c r="Y397" s="453">
        <v>0</v>
      </c>
      <c r="Z397" s="453">
        <v>0</v>
      </c>
      <c r="AA397" s="453">
        <v>0</v>
      </c>
      <c r="AB397" s="453">
        <v>0</v>
      </c>
      <c r="AC397" s="453">
        <v>0</v>
      </c>
      <c r="AD397" s="453">
        <v>0</v>
      </c>
      <c r="AE397" s="453">
        <v>0</v>
      </c>
      <c r="AF397" s="453">
        <v>0</v>
      </c>
      <c r="AG397" s="453">
        <v>0</v>
      </c>
      <c r="AH397" s="453">
        <v>0</v>
      </c>
      <c r="AI397" s="453">
        <v>32781000</v>
      </c>
      <c r="AJ397" s="453">
        <v>0</v>
      </c>
      <c r="AK397" s="453">
        <v>0</v>
      </c>
      <c r="AL397" s="453">
        <v>0</v>
      </c>
      <c r="AM397" s="453">
        <v>0</v>
      </c>
      <c r="AN397" s="453">
        <v>0</v>
      </c>
      <c r="AO397" s="453">
        <v>0</v>
      </c>
      <c r="AP397" s="453">
        <v>0</v>
      </c>
      <c r="AQ397" s="453">
        <v>0</v>
      </c>
      <c r="AR397" s="453">
        <v>0</v>
      </c>
      <c r="AS397" s="453">
        <v>0</v>
      </c>
      <c r="AT397" s="453">
        <v>0</v>
      </c>
      <c r="AU397" s="453">
        <v>0</v>
      </c>
      <c r="AV397" s="453">
        <v>0</v>
      </c>
      <c r="AW397" s="453">
        <v>0</v>
      </c>
      <c r="AX397" s="453">
        <v>0</v>
      </c>
      <c r="AY397" s="453">
        <v>0</v>
      </c>
      <c r="AZ397" s="453">
        <v>0</v>
      </c>
      <c r="BA397" s="453">
        <v>0</v>
      </c>
      <c r="BB397" s="453">
        <v>0</v>
      </c>
      <c r="BC397" s="453">
        <v>0</v>
      </c>
      <c r="BD397" s="453">
        <v>0</v>
      </c>
      <c r="BE397" s="453">
        <v>0</v>
      </c>
      <c r="BF397" s="453">
        <v>0</v>
      </c>
      <c r="BG397" s="453">
        <v>0</v>
      </c>
      <c r="BH397" s="453">
        <v>0</v>
      </c>
      <c r="BI397" s="453">
        <v>0</v>
      </c>
      <c r="BJ397" s="453">
        <v>0</v>
      </c>
      <c r="BK397" s="453">
        <v>0</v>
      </c>
      <c r="BL397" s="453">
        <v>0</v>
      </c>
      <c r="BM397" s="453">
        <v>13818000</v>
      </c>
      <c r="BN397" s="453">
        <v>0</v>
      </c>
      <c r="BO397" s="453">
        <v>0</v>
      </c>
      <c r="BP397" s="453">
        <v>0</v>
      </c>
      <c r="BQ397" s="453">
        <v>0</v>
      </c>
      <c r="BR397" s="453">
        <v>0</v>
      </c>
      <c r="BS397" s="453">
        <v>0</v>
      </c>
      <c r="BT397" s="453">
        <v>0</v>
      </c>
      <c r="BU397" s="453">
        <v>0</v>
      </c>
      <c r="BV397" s="453">
        <v>0</v>
      </c>
      <c r="BW397" s="453">
        <v>0</v>
      </c>
      <c r="BX397" s="453">
        <v>0</v>
      </c>
      <c r="BY397" s="453">
        <v>0</v>
      </c>
      <c r="BZ397" s="453">
        <v>0</v>
      </c>
      <c r="CA397" s="453">
        <v>0</v>
      </c>
      <c r="CB397" s="453">
        <v>0</v>
      </c>
      <c r="CC397" s="336">
        <f t="shared" si="58"/>
        <v>79936000</v>
      </c>
    </row>
    <row r="398" spans="1:81" s="354" customFormat="1" ht="25.5" customHeight="1">
      <c r="A398" s="353" t="s">
        <v>477</v>
      </c>
      <c r="B398" s="330" t="s">
        <v>55</v>
      </c>
      <c r="C398" s="331" t="s">
        <v>56</v>
      </c>
      <c r="D398" s="332">
        <v>53010</v>
      </c>
      <c r="E398" s="356" t="s">
        <v>1276</v>
      </c>
      <c r="F398" s="333" t="s">
        <v>1279</v>
      </c>
      <c r="G398" s="334" t="s">
        <v>1280</v>
      </c>
      <c r="H398" s="335">
        <v>0</v>
      </c>
      <c r="I398" s="335">
        <v>0</v>
      </c>
      <c r="J398" s="335">
        <v>0</v>
      </c>
      <c r="K398" s="335">
        <v>0</v>
      </c>
      <c r="L398" s="335">
        <v>0</v>
      </c>
      <c r="M398" s="335">
        <v>0</v>
      </c>
      <c r="N398" s="335">
        <v>0</v>
      </c>
      <c r="O398" s="335">
        <v>0</v>
      </c>
      <c r="P398" s="335">
        <v>0</v>
      </c>
      <c r="Q398" s="335">
        <v>0</v>
      </c>
      <c r="R398" s="335">
        <v>0</v>
      </c>
      <c r="S398" s="335">
        <v>0</v>
      </c>
      <c r="T398" s="335">
        <v>0</v>
      </c>
      <c r="U398" s="335">
        <v>0</v>
      </c>
      <c r="V398" s="335">
        <v>0</v>
      </c>
      <c r="W398" s="335">
        <v>0</v>
      </c>
      <c r="X398" s="335">
        <v>0</v>
      </c>
      <c r="Y398" s="335">
        <v>0</v>
      </c>
      <c r="Z398" s="335">
        <v>0</v>
      </c>
      <c r="AA398" s="335">
        <v>0</v>
      </c>
      <c r="AB398" s="335">
        <v>0</v>
      </c>
      <c r="AC398" s="335">
        <v>0</v>
      </c>
      <c r="AD398" s="335">
        <v>0</v>
      </c>
      <c r="AE398" s="335">
        <v>0</v>
      </c>
      <c r="AF398" s="335">
        <v>0</v>
      </c>
      <c r="AG398" s="335">
        <v>0</v>
      </c>
      <c r="AH398" s="335">
        <v>0</v>
      </c>
      <c r="AI398" s="335">
        <v>0</v>
      </c>
      <c r="AJ398" s="335">
        <v>0</v>
      </c>
      <c r="AK398" s="335">
        <v>0</v>
      </c>
      <c r="AL398" s="335">
        <v>0</v>
      </c>
      <c r="AM398" s="335">
        <v>0</v>
      </c>
      <c r="AN398" s="335">
        <v>0</v>
      </c>
      <c r="AO398" s="335">
        <v>0</v>
      </c>
      <c r="AP398" s="335">
        <v>0</v>
      </c>
      <c r="AQ398" s="335">
        <v>0</v>
      </c>
      <c r="AR398" s="335">
        <v>0</v>
      </c>
      <c r="AS398" s="335">
        <v>0</v>
      </c>
      <c r="AT398" s="335">
        <v>0</v>
      </c>
      <c r="AU398" s="335">
        <v>0</v>
      </c>
      <c r="AV398" s="335">
        <v>0</v>
      </c>
      <c r="AW398" s="335">
        <v>0</v>
      </c>
      <c r="AX398" s="335">
        <v>0</v>
      </c>
      <c r="AY398" s="335">
        <v>0</v>
      </c>
      <c r="AZ398" s="335">
        <v>0</v>
      </c>
      <c r="BA398" s="335">
        <v>0</v>
      </c>
      <c r="BB398" s="335">
        <v>0</v>
      </c>
      <c r="BC398" s="335">
        <v>0</v>
      </c>
      <c r="BD398" s="335">
        <v>0</v>
      </c>
      <c r="BE398" s="335">
        <v>0</v>
      </c>
      <c r="BF398" s="335">
        <v>0</v>
      </c>
      <c r="BG398" s="335">
        <v>0</v>
      </c>
      <c r="BH398" s="335">
        <v>0</v>
      </c>
      <c r="BI398" s="335">
        <v>0</v>
      </c>
      <c r="BJ398" s="335">
        <v>0</v>
      </c>
      <c r="BK398" s="335">
        <v>0</v>
      </c>
      <c r="BL398" s="335">
        <v>0</v>
      </c>
      <c r="BM398" s="335">
        <v>0</v>
      </c>
      <c r="BN398" s="335">
        <v>0</v>
      </c>
      <c r="BO398" s="335">
        <v>0</v>
      </c>
      <c r="BP398" s="335">
        <v>0</v>
      </c>
      <c r="BQ398" s="335">
        <v>0</v>
      </c>
      <c r="BR398" s="335">
        <v>0</v>
      </c>
      <c r="BS398" s="335">
        <v>0</v>
      </c>
      <c r="BT398" s="335">
        <v>0</v>
      </c>
      <c r="BU398" s="335">
        <v>0</v>
      </c>
      <c r="BV398" s="335">
        <v>0</v>
      </c>
      <c r="BW398" s="335">
        <v>0</v>
      </c>
      <c r="BX398" s="335">
        <v>0</v>
      </c>
      <c r="BY398" s="335">
        <v>0</v>
      </c>
      <c r="BZ398" s="335">
        <v>0</v>
      </c>
      <c r="CA398" s="335">
        <v>0</v>
      </c>
      <c r="CB398" s="335">
        <v>0</v>
      </c>
      <c r="CC398" s="336">
        <f t="shared" si="58"/>
        <v>0</v>
      </c>
    </row>
    <row r="399" spans="1:81" s="354" customFormat="1" ht="25.5" customHeight="1">
      <c r="A399" s="353" t="s">
        <v>477</v>
      </c>
      <c r="B399" s="330" t="s">
        <v>55</v>
      </c>
      <c r="C399" s="331" t="s">
        <v>56</v>
      </c>
      <c r="D399" s="332">
        <v>53010</v>
      </c>
      <c r="E399" s="356" t="s">
        <v>1276</v>
      </c>
      <c r="F399" s="333" t="s">
        <v>1281</v>
      </c>
      <c r="G399" s="334" t="s">
        <v>1282</v>
      </c>
      <c r="H399" s="335">
        <v>0</v>
      </c>
      <c r="I399" s="335">
        <v>0</v>
      </c>
      <c r="J399" s="335">
        <v>0</v>
      </c>
      <c r="K399" s="335">
        <v>0</v>
      </c>
      <c r="L399" s="335">
        <v>0</v>
      </c>
      <c r="M399" s="335">
        <v>0</v>
      </c>
      <c r="N399" s="335">
        <v>0</v>
      </c>
      <c r="O399" s="335">
        <v>0</v>
      </c>
      <c r="P399" s="335">
        <v>0</v>
      </c>
      <c r="Q399" s="335">
        <v>0</v>
      </c>
      <c r="R399" s="335">
        <v>0</v>
      </c>
      <c r="S399" s="335">
        <v>0</v>
      </c>
      <c r="T399" s="335">
        <v>0</v>
      </c>
      <c r="U399" s="335">
        <v>0</v>
      </c>
      <c r="V399" s="335">
        <v>0</v>
      </c>
      <c r="W399" s="335">
        <v>0</v>
      </c>
      <c r="X399" s="335">
        <v>0</v>
      </c>
      <c r="Y399" s="335">
        <v>0</v>
      </c>
      <c r="Z399" s="335">
        <v>0</v>
      </c>
      <c r="AA399" s="335">
        <v>0</v>
      </c>
      <c r="AB399" s="335">
        <v>0</v>
      </c>
      <c r="AC399" s="335">
        <v>0</v>
      </c>
      <c r="AD399" s="335">
        <v>0</v>
      </c>
      <c r="AE399" s="335">
        <v>0</v>
      </c>
      <c r="AF399" s="335">
        <v>0</v>
      </c>
      <c r="AG399" s="335">
        <v>0</v>
      </c>
      <c r="AH399" s="335">
        <v>0</v>
      </c>
      <c r="AI399" s="335">
        <v>0</v>
      </c>
      <c r="AJ399" s="335">
        <v>0</v>
      </c>
      <c r="AK399" s="335">
        <v>0</v>
      </c>
      <c r="AL399" s="335">
        <v>0</v>
      </c>
      <c r="AM399" s="335">
        <v>0</v>
      </c>
      <c r="AN399" s="335">
        <v>0</v>
      </c>
      <c r="AO399" s="335">
        <v>0</v>
      </c>
      <c r="AP399" s="335">
        <v>0</v>
      </c>
      <c r="AQ399" s="335">
        <v>0</v>
      </c>
      <c r="AR399" s="335">
        <v>0</v>
      </c>
      <c r="AS399" s="335">
        <v>0</v>
      </c>
      <c r="AT399" s="335">
        <v>0</v>
      </c>
      <c r="AU399" s="335">
        <v>0</v>
      </c>
      <c r="AV399" s="335">
        <v>0</v>
      </c>
      <c r="AW399" s="335">
        <v>0</v>
      </c>
      <c r="AX399" s="335">
        <v>0</v>
      </c>
      <c r="AY399" s="335">
        <v>0</v>
      </c>
      <c r="AZ399" s="335">
        <v>0</v>
      </c>
      <c r="BA399" s="335">
        <v>0</v>
      </c>
      <c r="BB399" s="335">
        <v>0</v>
      </c>
      <c r="BC399" s="335">
        <v>0</v>
      </c>
      <c r="BD399" s="335">
        <v>0</v>
      </c>
      <c r="BE399" s="335">
        <v>0</v>
      </c>
      <c r="BF399" s="335">
        <v>0</v>
      </c>
      <c r="BG399" s="335">
        <v>0</v>
      </c>
      <c r="BH399" s="335">
        <v>0</v>
      </c>
      <c r="BI399" s="335">
        <v>0</v>
      </c>
      <c r="BJ399" s="335">
        <v>0</v>
      </c>
      <c r="BK399" s="335">
        <v>0</v>
      </c>
      <c r="BL399" s="335">
        <v>0</v>
      </c>
      <c r="BM399" s="335">
        <v>0</v>
      </c>
      <c r="BN399" s="335">
        <v>0</v>
      </c>
      <c r="BO399" s="335">
        <v>0</v>
      </c>
      <c r="BP399" s="335">
        <v>0</v>
      </c>
      <c r="BQ399" s="335">
        <v>0</v>
      </c>
      <c r="BR399" s="335">
        <v>0</v>
      </c>
      <c r="BS399" s="335">
        <v>0</v>
      </c>
      <c r="BT399" s="335">
        <v>0</v>
      </c>
      <c r="BU399" s="335">
        <v>0</v>
      </c>
      <c r="BV399" s="335">
        <v>0</v>
      </c>
      <c r="BW399" s="335">
        <v>0</v>
      </c>
      <c r="BX399" s="335">
        <v>0</v>
      </c>
      <c r="BY399" s="335">
        <v>0</v>
      </c>
      <c r="BZ399" s="335">
        <v>0</v>
      </c>
      <c r="CA399" s="335">
        <v>0</v>
      </c>
      <c r="CB399" s="335">
        <v>0</v>
      </c>
      <c r="CC399" s="336">
        <f t="shared" si="58"/>
        <v>0</v>
      </c>
    </row>
    <row r="400" spans="1:81" s="354" customFormat="1" ht="25.5" customHeight="1">
      <c r="A400" s="353" t="s">
        <v>477</v>
      </c>
      <c r="B400" s="330" t="s">
        <v>55</v>
      </c>
      <c r="C400" s="331" t="s">
        <v>56</v>
      </c>
      <c r="D400" s="332">
        <v>53010</v>
      </c>
      <c r="E400" s="356" t="s">
        <v>1276</v>
      </c>
      <c r="F400" s="333" t="s">
        <v>1283</v>
      </c>
      <c r="G400" s="334" t="s">
        <v>1284</v>
      </c>
      <c r="H400" s="335">
        <v>0</v>
      </c>
      <c r="I400" s="355">
        <v>0</v>
      </c>
      <c r="J400" s="355">
        <v>0</v>
      </c>
      <c r="K400" s="355">
        <v>0</v>
      </c>
      <c r="L400" s="355">
        <v>0</v>
      </c>
      <c r="M400" s="355">
        <v>0</v>
      </c>
      <c r="N400" s="355">
        <v>0</v>
      </c>
      <c r="O400" s="355">
        <v>0</v>
      </c>
      <c r="P400" s="355">
        <v>0</v>
      </c>
      <c r="Q400" s="355">
        <v>0</v>
      </c>
      <c r="R400" s="355">
        <v>0</v>
      </c>
      <c r="S400" s="355">
        <v>0</v>
      </c>
      <c r="T400" s="355">
        <v>0</v>
      </c>
      <c r="U400" s="355">
        <v>0</v>
      </c>
      <c r="V400" s="355">
        <v>0</v>
      </c>
      <c r="W400" s="355">
        <v>0</v>
      </c>
      <c r="X400" s="355">
        <v>0</v>
      </c>
      <c r="Y400" s="355">
        <v>0</v>
      </c>
      <c r="Z400" s="355">
        <v>0</v>
      </c>
      <c r="AA400" s="355">
        <v>0</v>
      </c>
      <c r="AB400" s="355">
        <v>0</v>
      </c>
      <c r="AC400" s="355">
        <v>0</v>
      </c>
      <c r="AD400" s="355">
        <v>0</v>
      </c>
      <c r="AE400" s="355">
        <v>0</v>
      </c>
      <c r="AF400" s="355">
        <v>0</v>
      </c>
      <c r="AG400" s="355">
        <v>0</v>
      </c>
      <c r="AH400" s="355">
        <v>0</v>
      </c>
      <c r="AI400" s="355">
        <v>0</v>
      </c>
      <c r="AJ400" s="355">
        <v>0</v>
      </c>
      <c r="AK400" s="355">
        <v>0</v>
      </c>
      <c r="AL400" s="355">
        <v>0</v>
      </c>
      <c r="AM400" s="355">
        <v>0</v>
      </c>
      <c r="AN400" s="355">
        <v>0</v>
      </c>
      <c r="AO400" s="355">
        <v>0</v>
      </c>
      <c r="AP400" s="355">
        <v>0</v>
      </c>
      <c r="AQ400" s="355">
        <v>0</v>
      </c>
      <c r="AR400" s="355">
        <v>0</v>
      </c>
      <c r="AS400" s="355">
        <v>0</v>
      </c>
      <c r="AT400" s="355">
        <v>0</v>
      </c>
      <c r="AU400" s="355">
        <v>0</v>
      </c>
      <c r="AV400" s="355">
        <v>0</v>
      </c>
      <c r="AW400" s="355">
        <v>0</v>
      </c>
      <c r="AX400" s="355">
        <v>0</v>
      </c>
      <c r="AY400" s="355">
        <v>0</v>
      </c>
      <c r="AZ400" s="355">
        <v>0</v>
      </c>
      <c r="BA400" s="355">
        <v>0</v>
      </c>
      <c r="BB400" s="355">
        <v>0</v>
      </c>
      <c r="BC400" s="355">
        <v>0</v>
      </c>
      <c r="BD400" s="355">
        <v>0</v>
      </c>
      <c r="BE400" s="355">
        <v>0</v>
      </c>
      <c r="BF400" s="355">
        <v>0</v>
      </c>
      <c r="BG400" s="355">
        <v>0</v>
      </c>
      <c r="BH400" s="355">
        <v>0</v>
      </c>
      <c r="BI400" s="355">
        <v>0</v>
      </c>
      <c r="BJ400" s="355">
        <v>0</v>
      </c>
      <c r="BK400" s="355">
        <v>0</v>
      </c>
      <c r="BL400" s="355">
        <v>0</v>
      </c>
      <c r="BM400" s="355">
        <v>0</v>
      </c>
      <c r="BN400" s="355">
        <v>0</v>
      </c>
      <c r="BO400" s="355">
        <v>0</v>
      </c>
      <c r="BP400" s="355">
        <v>0</v>
      </c>
      <c r="BQ400" s="355">
        <v>0</v>
      </c>
      <c r="BR400" s="355">
        <v>0</v>
      </c>
      <c r="BS400" s="355">
        <v>0</v>
      </c>
      <c r="BT400" s="355">
        <v>0</v>
      </c>
      <c r="BU400" s="355">
        <v>0</v>
      </c>
      <c r="BV400" s="355">
        <v>0</v>
      </c>
      <c r="BW400" s="355">
        <v>0</v>
      </c>
      <c r="BX400" s="355">
        <v>0</v>
      </c>
      <c r="BY400" s="355">
        <v>0</v>
      </c>
      <c r="BZ400" s="355">
        <v>0</v>
      </c>
      <c r="CA400" s="355">
        <v>0</v>
      </c>
      <c r="CB400" s="355">
        <v>0</v>
      </c>
      <c r="CC400" s="336">
        <f t="shared" si="58"/>
        <v>0</v>
      </c>
    </row>
    <row r="401" spans="1:81" s="354" customFormat="1" ht="25.5" customHeight="1">
      <c r="A401" s="353" t="s">
        <v>477</v>
      </c>
      <c r="B401" s="330" t="s">
        <v>55</v>
      </c>
      <c r="C401" s="331" t="s">
        <v>56</v>
      </c>
      <c r="D401" s="332">
        <v>53010</v>
      </c>
      <c r="E401" s="356" t="s">
        <v>1276</v>
      </c>
      <c r="F401" s="333" t="s">
        <v>1285</v>
      </c>
      <c r="G401" s="334" t="s">
        <v>1286</v>
      </c>
      <c r="H401" s="453">
        <v>0</v>
      </c>
      <c r="I401" s="458">
        <v>835836.84</v>
      </c>
      <c r="J401" s="458">
        <v>0</v>
      </c>
      <c r="K401" s="458">
        <v>0</v>
      </c>
      <c r="L401" s="458">
        <v>0</v>
      </c>
      <c r="M401" s="458">
        <v>0</v>
      </c>
      <c r="N401" s="458">
        <v>0</v>
      </c>
      <c r="O401" s="458">
        <v>0</v>
      </c>
      <c r="P401" s="458">
        <v>0</v>
      </c>
      <c r="Q401" s="458">
        <v>0</v>
      </c>
      <c r="R401" s="458">
        <v>0</v>
      </c>
      <c r="S401" s="458">
        <v>321908</v>
      </c>
      <c r="T401" s="458">
        <v>0</v>
      </c>
      <c r="U401" s="458">
        <v>0</v>
      </c>
      <c r="V401" s="458">
        <v>0</v>
      </c>
      <c r="W401" s="458">
        <v>0</v>
      </c>
      <c r="X401" s="458">
        <v>0</v>
      </c>
      <c r="Y401" s="458">
        <v>0</v>
      </c>
      <c r="Z401" s="458">
        <v>0</v>
      </c>
      <c r="AA401" s="458">
        <v>0</v>
      </c>
      <c r="AB401" s="458">
        <v>0</v>
      </c>
      <c r="AC401" s="458">
        <v>0</v>
      </c>
      <c r="AD401" s="458">
        <v>0</v>
      </c>
      <c r="AE401" s="458">
        <v>0</v>
      </c>
      <c r="AF401" s="458">
        <v>0</v>
      </c>
      <c r="AG401" s="458">
        <v>0</v>
      </c>
      <c r="AH401" s="458">
        <v>0</v>
      </c>
      <c r="AI401" s="458">
        <v>0</v>
      </c>
      <c r="AJ401" s="458">
        <v>0</v>
      </c>
      <c r="AK401" s="458">
        <v>0</v>
      </c>
      <c r="AL401" s="458">
        <v>0</v>
      </c>
      <c r="AM401" s="458">
        <v>0</v>
      </c>
      <c r="AN401" s="458">
        <v>0</v>
      </c>
      <c r="AO401" s="458">
        <v>0</v>
      </c>
      <c r="AP401" s="458">
        <v>0</v>
      </c>
      <c r="AQ401" s="458">
        <v>0</v>
      </c>
      <c r="AR401" s="458">
        <v>0</v>
      </c>
      <c r="AS401" s="458">
        <v>0</v>
      </c>
      <c r="AT401" s="458">
        <v>25878</v>
      </c>
      <c r="AU401" s="458">
        <v>0</v>
      </c>
      <c r="AV401" s="458">
        <v>0</v>
      </c>
      <c r="AW401" s="458">
        <v>0</v>
      </c>
      <c r="AX401" s="458">
        <v>0</v>
      </c>
      <c r="AY401" s="458">
        <v>0</v>
      </c>
      <c r="AZ401" s="458">
        <v>0</v>
      </c>
      <c r="BA401" s="458">
        <v>0</v>
      </c>
      <c r="BB401" s="458">
        <v>0</v>
      </c>
      <c r="BC401" s="458">
        <v>0</v>
      </c>
      <c r="BD401" s="458">
        <v>0</v>
      </c>
      <c r="BE401" s="458">
        <v>727960.87</v>
      </c>
      <c r="BF401" s="458">
        <v>0</v>
      </c>
      <c r="BG401" s="458">
        <v>0</v>
      </c>
      <c r="BH401" s="458">
        <v>0</v>
      </c>
      <c r="BI401" s="458">
        <v>0</v>
      </c>
      <c r="BJ401" s="458">
        <v>0</v>
      </c>
      <c r="BK401" s="458">
        <v>0</v>
      </c>
      <c r="BL401" s="458">
        <v>0</v>
      </c>
      <c r="BM401" s="458">
        <v>306.24</v>
      </c>
      <c r="BN401" s="458">
        <v>0</v>
      </c>
      <c r="BO401" s="458">
        <v>0</v>
      </c>
      <c r="BP401" s="458">
        <v>0</v>
      </c>
      <c r="BQ401" s="458">
        <v>0</v>
      </c>
      <c r="BR401" s="458">
        <v>0</v>
      </c>
      <c r="BS401" s="458">
        <v>0</v>
      </c>
      <c r="BT401" s="458">
        <v>0</v>
      </c>
      <c r="BU401" s="458">
        <v>0</v>
      </c>
      <c r="BV401" s="458">
        <v>0</v>
      </c>
      <c r="BW401" s="458">
        <v>0</v>
      </c>
      <c r="BX401" s="458">
        <v>0</v>
      </c>
      <c r="BY401" s="458">
        <v>0</v>
      </c>
      <c r="BZ401" s="458">
        <v>0</v>
      </c>
      <c r="CA401" s="458">
        <v>0</v>
      </c>
      <c r="CB401" s="458">
        <v>0</v>
      </c>
      <c r="CC401" s="336">
        <f t="shared" si="58"/>
        <v>1911889.95</v>
      </c>
    </row>
    <row r="402" spans="1:81" s="354" customFormat="1" ht="25.5" customHeight="1">
      <c r="A402" s="353" t="s">
        <v>477</v>
      </c>
      <c r="B402" s="330" t="s">
        <v>55</v>
      </c>
      <c r="C402" s="331" t="s">
        <v>56</v>
      </c>
      <c r="D402" s="332"/>
      <c r="E402" s="356"/>
      <c r="F402" s="333" t="s">
        <v>1287</v>
      </c>
      <c r="G402" s="334" t="s">
        <v>1288</v>
      </c>
      <c r="H402" s="453">
        <v>0</v>
      </c>
      <c r="I402" s="453">
        <v>0</v>
      </c>
      <c r="J402" s="453">
        <v>0</v>
      </c>
      <c r="K402" s="453">
        <v>0</v>
      </c>
      <c r="L402" s="453">
        <v>0</v>
      </c>
      <c r="M402" s="453">
        <v>0</v>
      </c>
      <c r="N402" s="453">
        <v>0</v>
      </c>
      <c r="O402" s="453">
        <v>0</v>
      </c>
      <c r="P402" s="453">
        <v>0</v>
      </c>
      <c r="Q402" s="453">
        <v>0</v>
      </c>
      <c r="R402" s="453">
        <v>0</v>
      </c>
      <c r="S402" s="453">
        <v>246974</v>
      </c>
      <c r="T402" s="453">
        <v>0</v>
      </c>
      <c r="U402" s="453">
        <v>0</v>
      </c>
      <c r="V402" s="453">
        <v>0</v>
      </c>
      <c r="W402" s="453">
        <v>0</v>
      </c>
      <c r="X402" s="453">
        <v>0</v>
      </c>
      <c r="Y402" s="453">
        <v>0</v>
      </c>
      <c r="Z402" s="453">
        <v>0</v>
      </c>
      <c r="AA402" s="453">
        <v>0</v>
      </c>
      <c r="AB402" s="453">
        <v>0</v>
      </c>
      <c r="AC402" s="453">
        <v>0</v>
      </c>
      <c r="AD402" s="453">
        <v>0</v>
      </c>
      <c r="AE402" s="453">
        <v>0</v>
      </c>
      <c r="AF402" s="453">
        <v>0</v>
      </c>
      <c r="AG402" s="453">
        <v>0</v>
      </c>
      <c r="AH402" s="453">
        <v>0</v>
      </c>
      <c r="AI402" s="453">
        <v>0</v>
      </c>
      <c r="AJ402" s="453">
        <v>0</v>
      </c>
      <c r="AK402" s="453">
        <v>0</v>
      </c>
      <c r="AL402" s="453">
        <v>0</v>
      </c>
      <c r="AM402" s="453">
        <v>0</v>
      </c>
      <c r="AN402" s="453">
        <v>0</v>
      </c>
      <c r="AO402" s="453">
        <v>0</v>
      </c>
      <c r="AP402" s="453">
        <v>0</v>
      </c>
      <c r="AQ402" s="453">
        <v>0</v>
      </c>
      <c r="AR402" s="453">
        <v>0</v>
      </c>
      <c r="AS402" s="453">
        <v>0</v>
      </c>
      <c r="AT402" s="453">
        <v>8541</v>
      </c>
      <c r="AU402" s="453">
        <v>0</v>
      </c>
      <c r="AV402" s="453">
        <v>0</v>
      </c>
      <c r="AW402" s="453">
        <v>0</v>
      </c>
      <c r="AX402" s="453">
        <v>0</v>
      </c>
      <c r="AY402" s="453">
        <v>0</v>
      </c>
      <c r="AZ402" s="453">
        <v>0</v>
      </c>
      <c r="BA402" s="453">
        <v>0</v>
      </c>
      <c r="BB402" s="453">
        <v>0</v>
      </c>
      <c r="BC402" s="453">
        <v>0</v>
      </c>
      <c r="BD402" s="453">
        <v>0</v>
      </c>
      <c r="BE402" s="453">
        <v>280305.88</v>
      </c>
      <c r="BF402" s="453">
        <v>0</v>
      </c>
      <c r="BG402" s="453">
        <v>0</v>
      </c>
      <c r="BH402" s="453">
        <v>0</v>
      </c>
      <c r="BI402" s="453">
        <v>0</v>
      </c>
      <c r="BJ402" s="453">
        <v>0</v>
      </c>
      <c r="BK402" s="453">
        <v>0</v>
      </c>
      <c r="BL402" s="453">
        <v>0</v>
      </c>
      <c r="BM402" s="453">
        <v>0</v>
      </c>
      <c r="BN402" s="453">
        <v>0</v>
      </c>
      <c r="BO402" s="453">
        <v>0</v>
      </c>
      <c r="BP402" s="453">
        <v>0</v>
      </c>
      <c r="BQ402" s="453">
        <v>0</v>
      </c>
      <c r="BR402" s="453">
        <v>0</v>
      </c>
      <c r="BS402" s="453">
        <v>0</v>
      </c>
      <c r="BT402" s="453">
        <v>0</v>
      </c>
      <c r="BU402" s="453">
        <v>0</v>
      </c>
      <c r="BV402" s="453">
        <v>0</v>
      </c>
      <c r="BW402" s="453">
        <v>0</v>
      </c>
      <c r="BX402" s="453">
        <v>0</v>
      </c>
      <c r="BY402" s="453">
        <v>0</v>
      </c>
      <c r="BZ402" s="453">
        <v>0</v>
      </c>
      <c r="CA402" s="453">
        <v>0</v>
      </c>
      <c r="CB402" s="453">
        <v>0</v>
      </c>
      <c r="CC402" s="336">
        <f t="shared" si="58"/>
        <v>535820.88</v>
      </c>
    </row>
    <row r="403" spans="1:81" s="354" customFormat="1" ht="25.5" customHeight="1">
      <c r="A403" s="353" t="s">
        <v>477</v>
      </c>
      <c r="B403" s="330" t="s">
        <v>55</v>
      </c>
      <c r="C403" s="331" t="s">
        <v>56</v>
      </c>
      <c r="D403" s="332">
        <v>53010</v>
      </c>
      <c r="E403" s="356" t="s">
        <v>1276</v>
      </c>
      <c r="F403" s="333" t="s">
        <v>1289</v>
      </c>
      <c r="G403" s="334" t="s">
        <v>1290</v>
      </c>
      <c r="H403" s="453">
        <v>2801423</v>
      </c>
      <c r="I403" s="458">
        <v>0</v>
      </c>
      <c r="J403" s="458">
        <v>0</v>
      </c>
      <c r="K403" s="458">
        <v>0</v>
      </c>
      <c r="L403" s="458">
        <v>0</v>
      </c>
      <c r="M403" s="458">
        <v>0</v>
      </c>
      <c r="N403" s="458">
        <v>0</v>
      </c>
      <c r="O403" s="458">
        <v>0</v>
      </c>
      <c r="P403" s="458">
        <v>0</v>
      </c>
      <c r="Q403" s="458">
        <v>183991.44</v>
      </c>
      <c r="R403" s="458">
        <v>0</v>
      </c>
      <c r="S403" s="458">
        <v>0</v>
      </c>
      <c r="T403" s="458">
        <v>0</v>
      </c>
      <c r="U403" s="458">
        <v>0</v>
      </c>
      <c r="V403" s="458">
        <v>0</v>
      </c>
      <c r="W403" s="458">
        <v>0</v>
      </c>
      <c r="X403" s="458">
        <v>0</v>
      </c>
      <c r="Y403" s="458">
        <v>0</v>
      </c>
      <c r="Z403" s="458">
        <v>0</v>
      </c>
      <c r="AA403" s="458">
        <v>0</v>
      </c>
      <c r="AB403" s="458">
        <v>0</v>
      </c>
      <c r="AC403" s="458">
        <v>0</v>
      </c>
      <c r="AD403" s="458">
        <v>0</v>
      </c>
      <c r="AE403" s="458">
        <v>0</v>
      </c>
      <c r="AF403" s="458">
        <v>0</v>
      </c>
      <c r="AG403" s="458">
        <v>0</v>
      </c>
      <c r="AH403" s="458">
        <v>0</v>
      </c>
      <c r="AI403" s="458">
        <v>14315669</v>
      </c>
      <c r="AJ403" s="458">
        <v>0</v>
      </c>
      <c r="AK403" s="458">
        <v>719.04</v>
      </c>
      <c r="AL403" s="458">
        <v>0</v>
      </c>
      <c r="AM403" s="458">
        <v>0</v>
      </c>
      <c r="AN403" s="458">
        <v>0</v>
      </c>
      <c r="AO403" s="458">
        <v>0</v>
      </c>
      <c r="AP403" s="458">
        <v>0</v>
      </c>
      <c r="AQ403" s="458">
        <v>0</v>
      </c>
      <c r="AR403" s="458">
        <v>0</v>
      </c>
      <c r="AS403" s="458">
        <v>0</v>
      </c>
      <c r="AT403" s="458">
        <v>15348.42</v>
      </c>
      <c r="AU403" s="458">
        <v>0</v>
      </c>
      <c r="AV403" s="458">
        <v>0</v>
      </c>
      <c r="AW403" s="458">
        <v>0</v>
      </c>
      <c r="AX403" s="458">
        <v>0</v>
      </c>
      <c r="AY403" s="458">
        <v>0</v>
      </c>
      <c r="AZ403" s="458">
        <v>0</v>
      </c>
      <c r="BA403" s="458">
        <v>0</v>
      </c>
      <c r="BB403" s="458">
        <v>0</v>
      </c>
      <c r="BC403" s="458">
        <v>0</v>
      </c>
      <c r="BD403" s="458">
        <v>0</v>
      </c>
      <c r="BE403" s="458">
        <v>0</v>
      </c>
      <c r="BF403" s="458">
        <v>0</v>
      </c>
      <c r="BG403" s="458">
        <v>0</v>
      </c>
      <c r="BH403" s="458">
        <v>0</v>
      </c>
      <c r="BI403" s="458">
        <v>0</v>
      </c>
      <c r="BJ403" s="458">
        <v>0</v>
      </c>
      <c r="BK403" s="458">
        <v>0</v>
      </c>
      <c r="BL403" s="458">
        <v>0</v>
      </c>
      <c r="BM403" s="458">
        <v>3240</v>
      </c>
      <c r="BN403" s="458">
        <v>0</v>
      </c>
      <c r="BO403" s="458">
        <v>0</v>
      </c>
      <c r="BP403" s="458">
        <v>0</v>
      </c>
      <c r="BQ403" s="458">
        <v>0</v>
      </c>
      <c r="BR403" s="458">
        <v>0</v>
      </c>
      <c r="BS403" s="458">
        <v>0</v>
      </c>
      <c r="BT403" s="458">
        <v>0</v>
      </c>
      <c r="BU403" s="458">
        <v>0</v>
      </c>
      <c r="BV403" s="458">
        <v>0</v>
      </c>
      <c r="BW403" s="458">
        <v>0</v>
      </c>
      <c r="BX403" s="458">
        <v>0</v>
      </c>
      <c r="BY403" s="458">
        <v>0</v>
      </c>
      <c r="BZ403" s="458">
        <v>0</v>
      </c>
      <c r="CA403" s="458">
        <v>0</v>
      </c>
      <c r="CB403" s="458">
        <v>0</v>
      </c>
      <c r="CC403" s="336">
        <f t="shared" si="58"/>
        <v>17320390.900000002</v>
      </c>
    </row>
    <row r="404" spans="1:81" s="354" customFormat="1" ht="25.5" customHeight="1">
      <c r="A404" s="353" t="s">
        <v>477</v>
      </c>
      <c r="B404" s="330" t="s">
        <v>55</v>
      </c>
      <c r="C404" s="331" t="s">
        <v>56</v>
      </c>
      <c r="D404" s="332">
        <v>53010</v>
      </c>
      <c r="E404" s="356" t="s">
        <v>1276</v>
      </c>
      <c r="F404" s="333" t="s">
        <v>1291</v>
      </c>
      <c r="G404" s="334" t="s">
        <v>1292</v>
      </c>
      <c r="H404" s="335">
        <v>0</v>
      </c>
      <c r="I404" s="335">
        <v>0</v>
      </c>
      <c r="J404" s="335">
        <v>0</v>
      </c>
      <c r="K404" s="335">
        <v>0</v>
      </c>
      <c r="L404" s="335">
        <v>0</v>
      </c>
      <c r="M404" s="335">
        <v>0</v>
      </c>
      <c r="N404" s="335">
        <v>0</v>
      </c>
      <c r="O404" s="335">
        <v>0</v>
      </c>
      <c r="P404" s="335">
        <v>0</v>
      </c>
      <c r="Q404" s="335">
        <v>0</v>
      </c>
      <c r="R404" s="335">
        <v>0</v>
      </c>
      <c r="S404" s="335">
        <v>0</v>
      </c>
      <c r="T404" s="335">
        <v>0</v>
      </c>
      <c r="U404" s="335">
        <v>0</v>
      </c>
      <c r="V404" s="335">
        <v>0</v>
      </c>
      <c r="W404" s="335">
        <v>0</v>
      </c>
      <c r="X404" s="335">
        <v>0</v>
      </c>
      <c r="Y404" s="335">
        <v>0</v>
      </c>
      <c r="Z404" s="335">
        <v>0</v>
      </c>
      <c r="AA404" s="335">
        <v>0</v>
      </c>
      <c r="AB404" s="335">
        <v>0</v>
      </c>
      <c r="AC404" s="335">
        <v>0</v>
      </c>
      <c r="AD404" s="335">
        <v>0</v>
      </c>
      <c r="AE404" s="335">
        <v>0</v>
      </c>
      <c r="AF404" s="335">
        <v>0</v>
      </c>
      <c r="AG404" s="335">
        <v>0</v>
      </c>
      <c r="AH404" s="335">
        <v>0</v>
      </c>
      <c r="AI404" s="335">
        <v>0</v>
      </c>
      <c r="AJ404" s="335">
        <v>0</v>
      </c>
      <c r="AK404" s="335">
        <v>0</v>
      </c>
      <c r="AL404" s="335">
        <v>0</v>
      </c>
      <c r="AM404" s="335">
        <v>0</v>
      </c>
      <c r="AN404" s="335">
        <v>0</v>
      </c>
      <c r="AO404" s="335">
        <v>0</v>
      </c>
      <c r="AP404" s="335">
        <v>0</v>
      </c>
      <c r="AQ404" s="335">
        <v>0</v>
      </c>
      <c r="AR404" s="335">
        <v>0</v>
      </c>
      <c r="AS404" s="335">
        <v>0</v>
      </c>
      <c r="AT404" s="335">
        <v>0</v>
      </c>
      <c r="AU404" s="335">
        <v>0</v>
      </c>
      <c r="AV404" s="335">
        <v>0</v>
      </c>
      <c r="AW404" s="335">
        <v>0</v>
      </c>
      <c r="AX404" s="335">
        <v>0</v>
      </c>
      <c r="AY404" s="335">
        <v>0</v>
      </c>
      <c r="AZ404" s="335">
        <v>0</v>
      </c>
      <c r="BA404" s="335">
        <v>0</v>
      </c>
      <c r="BB404" s="335">
        <v>0</v>
      </c>
      <c r="BC404" s="335">
        <v>0</v>
      </c>
      <c r="BD404" s="335">
        <v>0</v>
      </c>
      <c r="BE404" s="335">
        <v>0</v>
      </c>
      <c r="BF404" s="335">
        <v>0</v>
      </c>
      <c r="BG404" s="335">
        <v>0</v>
      </c>
      <c r="BH404" s="335">
        <v>0</v>
      </c>
      <c r="BI404" s="335">
        <v>0</v>
      </c>
      <c r="BJ404" s="335">
        <v>0</v>
      </c>
      <c r="BK404" s="335">
        <v>0</v>
      </c>
      <c r="BL404" s="335">
        <v>0</v>
      </c>
      <c r="BM404" s="335">
        <v>0</v>
      </c>
      <c r="BN404" s="335">
        <v>0</v>
      </c>
      <c r="BO404" s="335">
        <v>0</v>
      </c>
      <c r="BP404" s="335">
        <v>0</v>
      </c>
      <c r="BQ404" s="335">
        <v>0</v>
      </c>
      <c r="BR404" s="335">
        <v>0</v>
      </c>
      <c r="BS404" s="335">
        <v>0</v>
      </c>
      <c r="BT404" s="335">
        <v>0</v>
      </c>
      <c r="BU404" s="335">
        <v>0</v>
      </c>
      <c r="BV404" s="335">
        <v>0</v>
      </c>
      <c r="BW404" s="335">
        <v>0</v>
      </c>
      <c r="BX404" s="335">
        <v>0</v>
      </c>
      <c r="BY404" s="335">
        <v>0</v>
      </c>
      <c r="BZ404" s="335">
        <v>0</v>
      </c>
      <c r="CA404" s="335">
        <v>0</v>
      </c>
      <c r="CB404" s="335">
        <v>0</v>
      </c>
      <c r="CC404" s="336">
        <f t="shared" si="58"/>
        <v>0</v>
      </c>
    </row>
    <row r="405" spans="1:81" s="354" customFormat="1" ht="25.5" customHeight="1">
      <c r="A405" s="353" t="s">
        <v>477</v>
      </c>
      <c r="B405" s="330" t="s">
        <v>55</v>
      </c>
      <c r="C405" s="331" t="s">
        <v>56</v>
      </c>
      <c r="D405" s="332">
        <v>53010</v>
      </c>
      <c r="E405" s="356" t="s">
        <v>1276</v>
      </c>
      <c r="F405" s="333" t="s">
        <v>1293</v>
      </c>
      <c r="G405" s="334" t="s">
        <v>1294</v>
      </c>
      <c r="H405" s="453">
        <v>0</v>
      </c>
      <c r="I405" s="453">
        <v>0</v>
      </c>
      <c r="J405" s="453">
        <v>0</v>
      </c>
      <c r="K405" s="453">
        <v>0</v>
      </c>
      <c r="L405" s="453">
        <v>0</v>
      </c>
      <c r="M405" s="453">
        <v>0</v>
      </c>
      <c r="N405" s="453">
        <v>44924.6</v>
      </c>
      <c r="O405" s="453">
        <v>0</v>
      </c>
      <c r="P405" s="453">
        <v>0</v>
      </c>
      <c r="Q405" s="453">
        <v>239048</v>
      </c>
      <c r="R405" s="453">
        <v>0</v>
      </c>
      <c r="S405" s="453">
        <v>0</v>
      </c>
      <c r="T405" s="453">
        <v>0</v>
      </c>
      <c r="U405" s="453">
        <v>16.72</v>
      </c>
      <c r="V405" s="453">
        <v>0</v>
      </c>
      <c r="W405" s="453">
        <v>0</v>
      </c>
      <c r="X405" s="453">
        <v>0</v>
      </c>
      <c r="Y405" s="453">
        <v>0</v>
      </c>
      <c r="Z405" s="453">
        <v>0</v>
      </c>
      <c r="AA405" s="453">
        <v>0</v>
      </c>
      <c r="AB405" s="453">
        <v>0</v>
      </c>
      <c r="AC405" s="453">
        <v>0</v>
      </c>
      <c r="AD405" s="453">
        <v>0</v>
      </c>
      <c r="AE405" s="453">
        <v>0</v>
      </c>
      <c r="AF405" s="453">
        <v>0</v>
      </c>
      <c r="AG405" s="453">
        <v>0</v>
      </c>
      <c r="AH405" s="453">
        <v>0</v>
      </c>
      <c r="AI405" s="453">
        <v>346840.68</v>
      </c>
      <c r="AJ405" s="453">
        <v>0</v>
      </c>
      <c r="AK405" s="453">
        <v>0</v>
      </c>
      <c r="AL405" s="453">
        <v>0</v>
      </c>
      <c r="AM405" s="453">
        <v>0</v>
      </c>
      <c r="AN405" s="453">
        <v>0</v>
      </c>
      <c r="AO405" s="453">
        <v>0</v>
      </c>
      <c r="AP405" s="453">
        <v>0</v>
      </c>
      <c r="AQ405" s="453">
        <v>0</v>
      </c>
      <c r="AR405" s="453">
        <v>0</v>
      </c>
      <c r="AS405" s="453">
        <v>0</v>
      </c>
      <c r="AT405" s="453">
        <v>0</v>
      </c>
      <c r="AU405" s="453">
        <v>75930.8</v>
      </c>
      <c r="AV405" s="453">
        <v>0</v>
      </c>
      <c r="AW405" s="453">
        <v>0</v>
      </c>
      <c r="AX405" s="453">
        <v>0</v>
      </c>
      <c r="AY405" s="453">
        <v>0</v>
      </c>
      <c r="AZ405" s="453">
        <v>0</v>
      </c>
      <c r="BA405" s="453">
        <v>0</v>
      </c>
      <c r="BB405" s="453">
        <v>0</v>
      </c>
      <c r="BC405" s="453">
        <v>0</v>
      </c>
      <c r="BD405" s="453">
        <v>0</v>
      </c>
      <c r="BE405" s="453">
        <v>0</v>
      </c>
      <c r="BF405" s="453">
        <v>0</v>
      </c>
      <c r="BG405" s="453">
        <v>0</v>
      </c>
      <c r="BH405" s="453">
        <v>0</v>
      </c>
      <c r="BI405" s="453">
        <v>0</v>
      </c>
      <c r="BJ405" s="453">
        <v>0</v>
      </c>
      <c r="BK405" s="453">
        <v>0</v>
      </c>
      <c r="BL405" s="453">
        <v>0</v>
      </c>
      <c r="BM405" s="453">
        <v>8469.6</v>
      </c>
      <c r="BN405" s="453">
        <v>0</v>
      </c>
      <c r="BO405" s="453">
        <v>0</v>
      </c>
      <c r="BP405" s="453">
        <v>0</v>
      </c>
      <c r="BQ405" s="453">
        <v>0</v>
      </c>
      <c r="BR405" s="453">
        <v>0</v>
      </c>
      <c r="BS405" s="453">
        <v>0</v>
      </c>
      <c r="BT405" s="453">
        <v>20948.419999999998</v>
      </c>
      <c r="BU405" s="453">
        <v>0</v>
      </c>
      <c r="BV405" s="453">
        <v>0</v>
      </c>
      <c r="BW405" s="453">
        <v>0</v>
      </c>
      <c r="BX405" s="453">
        <v>0</v>
      </c>
      <c r="BY405" s="453">
        <v>1941</v>
      </c>
      <c r="BZ405" s="453">
        <v>0</v>
      </c>
      <c r="CA405" s="453">
        <v>0</v>
      </c>
      <c r="CB405" s="453">
        <v>0</v>
      </c>
      <c r="CC405" s="336">
        <f t="shared" si="58"/>
        <v>738119.82000000007</v>
      </c>
    </row>
    <row r="406" spans="1:81" s="354" customFormat="1" ht="25.5" customHeight="1">
      <c r="A406" s="353" t="s">
        <v>477</v>
      </c>
      <c r="B406" s="330" t="s">
        <v>55</v>
      </c>
      <c r="C406" s="331" t="s">
        <v>56</v>
      </c>
      <c r="D406" s="332">
        <v>53010</v>
      </c>
      <c r="E406" s="356" t="s">
        <v>1276</v>
      </c>
      <c r="F406" s="333" t="s">
        <v>1295</v>
      </c>
      <c r="G406" s="334" t="s">
        <v>1296</v>
      </c>
      <c r="H406" s="453">
        <v>0</v>
      </c>
      <c r="I406" s="458">
        <v>0</v>
      </c>
      <c r="J406" s="458">
        <v>0</v>
      </c>
      <c r="K406" s="458">
        <v>0</v>
      </c>
      <c r="L406" s="458">
        <v>0</v>
      </c>
      <c r="M406" s="458">
        <v>0</v>
      </c>
      <c r="N406" s="458">
        <v>0</v>
      </c>
      <c r="O406" s="458">
        <v>0</v>
      </c>
      <c r="P406" s="458">
        <v>0</v>
      </c>
      <c r="Q406" s="458">
        <v>0</v>
      </c>
      <c r="R406" s="458">
        <v>0</v>
      </c>
      <c r="S406" s="458">
        <v>0</v>
      </c>
      <c r="T406" s="458">
        <v>0</v>
      </c>
      <c r="U406" s="458">
        <v>0</v>
      </c>
      <c r="V406" s="458">
        <v>0</v>
      </c>
      <c r="W406" s="458">
        <v>0</v>
      </c>
      <c r="X406" s="458">
        <v>0</v>
      </c>
      <c r="Y406" s="458">
        <v>0</v>
      </c>
      <c r="Z406" s="458">
        <v>0</v>
      </c>
      <c r="AA406" s="458">
        <v>0</v>
      </c>
      <c r="AB406" s="458">
        <v>0</v>
      </c>
      <c r="AC406" s="458">
        <v>0</v>
      </c>
      <c r="AD406" s="458">
        <v>0</v>
      </c>
      <c r="AE406" s="458">
        <v>0</v>
      </c>
      <c r="AF406" s="458">
        <v>0</v>
      </c>
      <c r="AG406" s="458">
        <v>0</v>
      </c>
      <c r="AH406" s="458">
        <v>0</v>
      </c>
      <c r="AI406" s="458">
        <v>95690</v>
      </c>
      <c r="AJ406" s="458">
        <v>0</v>
      </c>
      <c r="AK406" s="458">
        <v>0</v>
      </c>
      <c r="AL406" s="458">
        <v>0</v>
      </c>
      <c r="AM406" s="458">
        <v>0</v>
      </c>
      <c r="AN406" s="458">
        <v>0</v>
      </c>
      <c r="AO406" s="458">
        <v>0</v>
      </c>
      <c r="AP406" s="458">
        <v>0</v>
      </c>
      <c r="AQ406" s="458">
        <v>0</v>
      </c>
      <c r="AR406" s="458">
        <v>0</v>
      </c>
      <c r="AS406" s="458">
        <v>0</v>
      </c>
      <c r="AT406" s="458">
        <v>0</v>
      </c>
      <c r="AU406" s="458">
        <v>0</v>
      </c>
      <c r="AV406" s="458">
        <v>0</v>
      </c>
      <c r="AW406" s="458">
        <v>0</v>
      </c>
      <c r="AX406" s="458">
        <v>0</v>
      </c>
      <c r="AY406" s="458">
        <v>0</v>
      </c>
      <c r="AZ406" s="458">
        <v>0</v>
      </c>
      <c r="BA406" s="458">
        <v>0</v>
      </c>
      <c r="BB406" s="458">
        <v>0</v>
      </c>
      <c r="BC406" s="458">
        <v>0</v>
      </c>
      <c r="BD406" s="458">
        <v>0</v>
      </c>
      <c r="BE406" s="458">
        <v>0</v>
      </c>
      <c r="BF406" s="458">
        <v>0</v>
      </c>
      <c r="BG406" s="458">
        <v>0</v>
      </c>
      <c r="BH406" s="458">
        <v>0</v>
      </c>
      <c r="BI406" s="458">
        <v>0</v>
      </c>
      <c r="BJ406" s="458">
        <v>0</v>
      </c>
      <c r="BK406" s="458">
        <v>0</v>
      </c>
      <c r="BL406" s="458">
        <v>0</v>
      </c>
      <c r="BM406" s="458">
        <v>2016.71</v>
      </c>
      <c r="BN406" s="458">
        <v>0</v>
      </c>
      <c r="BO406" s="458">
        <v>0</v>
      </c>
      <c r="BP406" s="458">
        <v>0</v>
      </c>
      <c r="BQ406" s="458">
        <v>0</v>
      </c>
      <c r="BR406" s="458">
        <v>0</v>
      </c>
      <c r="BS406" s="458">
        <v>0</v>
      </c>
      <c r="BT406" s="458">
        <v>4407.26</v>
      </c>
      <c r="BU406" s="458">
        <v>0</v>
      </c>
      <c r="BV406" s="458">
        <v>0</v>
      </c>
      <c r="BW406" s="458">
        <v>0</v>
      </c>
      <c r="BX406" s="458">
        <v>0</v>
      </c>
      <c r="BY406" s="458">
        <v>0</v>
      </c>
      <c r="BZ406" s="458">
        <v>0</v>
      </c>
      <c r="CA406" s="458">
        <v>0</v>
      </c>
      <c r="CB406" s="458">
        <v>0</v>
      </c>
      <c r="CC406" s="336">
        <f t="shared" si="58"/>
        <v>102113.97</v>
      </c>
    </row>
    <row r="407" spans="1:81" s="354" customFormat="1" ht="25.5" customHeight="1">
      <c r="A407" s="353" t="s">
        <v>477</v>
      </c>
      <c r="B407" s="330" t="s">
        <v>55</v>
      </c>
      <c r="C407" s="331" t="s">
        <v>56</v>
      </c>
      <c r="D407" s="332">
        <v>53010</v>
      </c>
      <c r="E407" s="356" t="s">
        <v>1276</v>
      </c>
      <c r="F407" s="333" t="s">
        <v>1297</v>
      </c>
      <c r="G407" s="334" t="s">
        <v>1298</v>
      </c>
      <c r="H407" s="453">
        <v>0</v>
      </c>
      <c r="I407" s="453">
        <v>0</v>
      </c>
      <c r="J407" s="453">
        <v>0</v>
      </c>
      <c r="K407" s="453">
        <v>0</v>
      </c>
      <c r="L407" s="453">
        <v>0</v>
      </c>
      <c r="M407" s="453">
        <v>0</v>
      </c>
      <c r="N407" s="453">
        <v>0</v>
      </c>
      <c r="O407" s="453">
        <v>0</v>
      </c>
      <c r="P407" s="453">
        <v>0</v>
      </c>
      <c r="Q407" s="453">
        <v>0</v>
      </c>
      <c r="R407" s="453">
        <v>0</v>
      </c>
      <c r="S407" s="453">
        <v>0</v>
      </c>
      <c r="T407" s="453">
        <v>0</v>
      </c>
      <c r="U407" s="453">
        <v>0</v>
      </c>
      <c r="V407" s="453">
        <v>0</v>
      </c>
      <c r="W407" s="453">
        <v>0</v>
      </c>
      <c r="X407" s="453">
        <v>0</v>
      </c>
      <c r="Y407" s="453">
        <v>0</v>
      </c>
      <c r="Z407" s="453">
        <v>0</v>
      </c>
      <c r="AA407" s="453">
        <v>0</v>
      </c>
      <c r="AB407" s="453">
        <v>0</v>
      </c>
      <c r="AC407" s="453">
        <v>0</v>
      </c>
      <c r="AD407" s="453">
        <v>0</v>
      </c>
      <c r="AE407" s="453">
        <v>0</v>
      </c>
      <c r="AF407" s="453">
        <v>0</v>
      </c>
      <c r="AG407" s="453">
        <v>0</v>
      </c>
      <c r="AH407" s="453">
        <v>0</v>
      </c>
      <c r="AI407" s="453">
        <v>0</v>
      </c>
      <c r="AJ407" s="453">
        <v>0</v>
      </c>
      <c r="AK407" s="453">
        <v>0</v>
      </c>
      <c r="AL407" s="453">
        <v>0</v>
      </c>
      <c r="AM407" s="453">
        <v>0</v>
      </c>
      <c r="AN407" s="453">
        <v>0</v>
      </c>
      <c r="AO407" s="453">
        <v>0</v>
      </c>
      <c r="AP407" s="453">
        <v>0</v>
      </c>
      <c r="AQ407" s="453">
        <v>0</v>
      </c>
      <c r="AR407" s="453">
        <v>0</v>
      </c>
      <c r="AS407" s="453">
        <v>0</v>
      </c>
      <c r="AT407" s="453">
        <v>0</v>
      </c>
      <c r="AU407" s="453">
        <v>0</v>
      </c>
      <c r="AV407" s="453">
        <v>0</v>
      </c>
      <c r="AW407" s="453">
        <v>0</v>
      </c>
      <c r="AX407" s="453">
        <v>0</v>
      </c>
      <c r="AY407" s="453">
        <v>0</v>
      </c>
      <c r="AZ407" s="453">
        <v>0</v>
      </c>
      <c r="BA407" s="453">
        <v>0</v>
      </c>
      <c r="BB407" s="453">
        <v>0</v>
      </c>
      <c r="BC407" s="453">
        <v>0</v>
      </c>
      <c r="BD407" s="453">
        <v>0</v>
      </c>
      <c r="BE407" s="453">
        <v>0</v>
      </c>
      <c r="BF407" s="453">
        <v>0</v>
      </c>
      <c r="BG407" s="453">
        <v>0</v>
      </c>
      <c r="BH407" s="453">
        <v>0</v>
      </c>
      <c r="BI407" s="453">
        <v>0</v>
      </c>
      <c r="BJ407" s="453">
        <v>0</v>
      </c>
      <c r="BK407" s="453">
        <v>0</v>
      </c>
      <c r="BL407" s="453">
        <v>0</v>
      </c>
      <c r="BM407" s="453">
        <v>32854</v>
      </c>
      <c r="BN407" s="453">
        <v>0</v>
      </c>
      <c r="BO407" s="453">
        <v>0</v>
      </c>
      <c r="BP407" s="453">
        <v>0</v>
      </c>
      <c r="BQ407" s="453">
        <v>0</v>
      </c>
      <c r="BR407" s="453">
        <v>0</v>
      </c>
      <c r="BS407" s="453">
        <v>0</v>
      </c>
      <c r="BT407" s="453">
        <v>0</v>
      </c>
      <c r="BU407" s="453">
        <v>0</v>
      </c>
      <c r="BV407" s="453">
        <v>0</v>
      </c>
      <c r="BW407" s="453">
        <v>0</v>
      </c>
      <c r="BX407" s="453">
        <v>0</v>
      </c>
      <c r="BY407" s="453">
        <v>0</v>
      </c>
      <c r="BZ407" s="453">
        <v>0</v>
      </c>
      <c r="CA407" s="453">
        <v>0</v>
      </c>
      <c r="CB407" s="453">
        <v>0</v>
      </c>
      <c r="CC407" s="336">
        <f t="shared" si="58"/>
        <v>32854</v>
      </c>
    </row>
    <row r="408" spans="1:81" s="354" customFormat="1" ht="25.5" customHeight="1">
      <c r="A408" s="353" t="s">
        <v>477</v>
      </c>
      <c r="B408" s="330" t="s">
        <v>55</v>
      </c>
      <c r="C408" s="331" t="s">
        <v>56</v>
      </c>
      <c r="D408" s="332">
        <v>53010</v>
      </c>
      <c r="E408" s="356" t="s">
        <v>1276</v>
      </c>
      <c r="F408" s="333" t="s">
        <v>1299</v>
      </c>
      <c r="G408" s="334" t="s">
        <v>1300</v>
      </c>
      <c r="H408" s="453">
        <v>0</v>
      </c>
      <c r="I408" s="458">
        <v>579667.92000000004</v>
      </c>
      <c r="J408" s="458">
        <v>0</v>
      </c>
      <c r="K408" s="458">
        <v>26804.25</v>
      </c>
      <c r="L408" s="458">
        <v>115160.9</v>
      </c>
      <c r="M408" s="458">
        <v>134179.15</v>
      </c>
      <c r="N408" s="458">
        <v>2603473.06</v>
      </c>
      <c r="O408" s="458">
        <v>1441248.33</v>
      </c>
      <c r="P408" s="458">
        <v>65439.839999999997</v>
      </c>
      <c r="Q408" s="458">
        <v>0</v>
      </c>
      <c r="R408" s="458">
        <v>92879.52</v>
      </c>
      <c r="S408" s="458">
        <v>1890.48</v>
      </c>
      <c r="T408" s="458">
        <v>0</v>
      </c>
      <c r="U408" s="458">
        <v>0</v>
      </c>
      <c r="V408" s="458">
        <v>76687.94</v>
      </c>
      <c r="W408" s="458">
        <v>22824.74</v>
      </c>
      <c r="X408" s="458">
        <v>754167.95</v>
      </c>
      <c r="Y408" s="458">
        <v>38844.379999999997</v>
      </c>
      <c r="Z408" s="458">
        <v>0</v>
      </c>
      <c r="AA408" s="458">
        <v>1143785.68</v>
      </c>
      <c r="AB408" s="458">
        <v>39299.120000000003</v>
      </c>
      <c r="AC408" s="458">
        <v>3004251.15</v>
      </c>
      <c r="AD408" s="458">
        <v>306311.92</v>
      </c>
      <c r="AE408" s="458">
        <v>775231.35</v>
      </c>
      <c r="AF408" s="458">
        <v>104407.97</v>
      </c>
      <c r="AG408" s="458">
        <v>36083.660000000003</v>
      </c>
      <c r="AH408" s="458">
        <v>428347.04</v>
      </c>
      <c r="AI408" s="458">
        <v>0</v>
      </c>
      <c r="AJ408" s="458">
        <v>130342.56</v>
      </c>
      <c r="AK408" s="458">
        <v>2662.96</v>
      </c>
      <c r="AL408" s="458">
        <v>30885.84</v>
      </c>
      <c r="AM408" s="458">
        <v>39346.400000000001</v>
      </c>
      <c r="AN408" s="458">
        <v>2984.16</v>
      </c>
      <c r="AO408" s="458">
        <v>14059.36</v>
      </c>
      <c r="AP408" s="458">
        <v>1745.36</v>
      </c>
      <c r="AQ408" s="458">
        <v>8680.9599999999991</v>
      </c>
      <c r="AR408" s="458">
        <v>2124.7199999999998</v>
      </c>
      <c r="AS408" s="458">
        <v>86660.44</v>
      </c>
      <c r="AT408" s="458">
        <v>692.96</v>
      </c>
      <c r="AU408" s="458">
        <v>203563.26</v>
      </c>
      <c r="AV408" s="458">
        <v>18380.16</v>
      </c>
      <c r="AW408" s="458">
        <v>147772.24</v>
      </c>
      <c r="AX408" s="458">
        <v>30748.799999999999</v>
      </c>
      <c r="AY408" s="458">
        <v>4122.4399999999996</v>
      </c>
      <c r="AZ408" s="458">
        <v>0</v>
      </c>
      <c r="BA408" s="458">
        <v>5835.52</v>
      </c>
      <c r="BB408" s="458">
        <v>449381.23</v>
      </c>
      <c r="BC408" s="458">
        <v>0</v>
      </c>
      <c r="BD408" s="458">
        <v>200520.34</v>
      </c>
      <c r="BE408" s="458">
        <v>0</v>
      </c>
      <c r="BF408" s="458">
        <v>0</v>
      </c>
      <c r="BG408" s="458">
        <v>201142.55</v>
      </c>
      <c r="BH408" s="458">
        <v>498964.75</v>
      </c>
      <c r="BI408" s="458">
        <v>462532.46</v>
      </c>
      <c r="BJ408" s="458">
        <v>170026.4</v>
      </c>
      <c r="BK408" s="458">
        <v>69331.86</v>
      </c>
      <c r="BL408" s="458">
        <v>46611.22</v>
      </c>
      <c r="BM408" s="458">
        <v>1006.14</v>
      </c>
      <c r="BN408" s="458">
        <v>200625.04</v>
      </c>
      <c r="BO408" s="458">
        <v>197313.1</v>
      </c>
      <c r="BP408" s="458">
        <v>478713.1</v>
      </c>
      <c r="BQ408" s="458">
        <v>227035.8</v>
      </c>
      <c r="BR408" s="458">
        <v>376418.5</v>
      </c>
      <c r="BS408" s="458">
        <v>126416.5</v>
      </c>
      <c r="BT408" s="458">
        <v>25111.93</v>
      </c>
      <c r="BU408" s="458">
        <v>2986.62</v>
      </c>
      <c r="BV408" s="458">
        <v>4688.71</v>
      </c>
      <c r="BW408" s="458">
        <v>9559.6200000000008</v>
      </c>
      <c r="BX408" s="458">
        <v>9774.48</v>
      </c>
      <c r="BY408" s="458">
        <v>1487744.76</v>
      </c>
      <c r="BZ408" s="458">
        <v>7442.8</v>
      </c>
      <c r="CA408" s="458">
        <v>9467.36</v>
      </c>
      <c r="CB408" s="458">
        <v>8432.25</v>
      </c>
      <c r="CC408" s="336">
        <f t="shared" si="58"/>
        <v>17792842.010000005</v>
      </c>
    </row>
    <row r="409" spans="1:81" s="354" customFormat="1" ht="25.5" customHeight="1">
      <c r="A409" s="353" t="s">
        <v>477</v>
      </c>
      <c r="B409" s="330" t="s">
        <v>55</v>
      </c>
      <c r="C409" s="331" t="s">
        <v>56</v>
      </c>
      <c r="D409" s="332">
        <v>53010</v>
      </c>
      <c r="E409" s="356" t="s">
        <v>1276</v>
      </c>
      <c r="F409" s="333" t="s">
        <v>1301</v>
      </c>
      <c r="G409" s="334" t="s">
        <v>1302</v>
      </c>
      <c r="H409" s="453">
        <v>0</v>
      </c>
      <c r="I409" s="453">
        <v>0</v>
      </c>
      <c r="J409" s="453">
        <v>0</v>
      </c>
      <c r="K409" s="453">
        <v>153031.70000000001</v>
      </c>
      <c r="L409" s="453">
        <v>54279.15</v>
      </c>
      <c r="M409" s="453">
        <v>42153.279999999999</v>
      </c>
      <c r="N409" s="453">
        <v>626506.84</v>
      </c>
      <c r="O409" s="453">
        <v>3273414.29</v>
      </c>
      <c r="P409" s="453">
        <v>11142.24</v>
      </c>
      <c r="Q409" s="453">
        <v>0</v>
      </c>
      <c r="R409" s="453">
        <v>58832.88</v>
      </c>
      <c r="S409" s="453">
        <v>11204.06</v>
      </c>
      <c r="T409" s="453">
        <v>0</v>
      </c>
      <c r="U409" s="453">
        <v>0</v>
      </c>
      <c r="V409" s="453">
        <v>38913.4</v>
      </c>
      <c r="W409" s="453">
        <v>0</v>
      </c>
      <c r="X409" s="453">
        <v>634856.5</v>
      </c>
      <c r="Y409" s="453">
        <v>10731.66</v>
      </c>
      <c r="Z409" s="453">
        <v>0</v>
      </c>
      <c r="AA409" s="453">
        <v>1082679.8400000001</v>
      </c>
      <c r="AB409" s="453">
        <v>21976.99</v>
      </c>
      <c r="AC409" s="453">
        <v>9991640.2300000004</v>
      </c>
      <c r="AD409" s="453">
        <v>131466.92000000001</v>
      </c>
      <c r="AE409" s="453">
        <v>711135.35</v>
      </c>
      <c r="AF409" s="453">
        <v>57423.42</v>
      </c>
      <c r="AG409" s="453">
        <v>17950.66</v>
      </c>
      <c r="AH409" s="453">
        <v>0</v>
      </c>
      <c r="AI409" s="453">
        <v>7483.48</v>
      </c>
      <c r="AJ409" s="453">
        <v>29121.279999999999</v>
      </c>
      <c r="AK409" s="453">
        <v>8110.48</v>
      </c>
      <c r="AL409" s="453">
        <v>0</v>
      </c>
      <c r="AM409" s="453">
        <v>3149.52</v>
      </c>
      <c r="AN409" s="453">
        <v>59094.32</v>
      </c>
      <c r="AO409" s="453">
        <v>1999.12</v>
      </c>
      <c r="AP409" s="453">
        <v>1962.24</v>
      </c>
      <c r="AQ409" s="453">
        <v>14749.12</v>
      </c>
      <c r="AR409" s="453">
        <v>1291.76</v>
      </c>
      <c r="AS409" s="453">
        <v>112325.15</v>
      </c>
      <c r="AT409" s="453">
        <v>1389.2</v>
      </c>
      <c r="AU409" s="453">
        <v>3416615.23</v>
      </c>
      <c r="AV409" s="453">
        <v>29040.799999999999</v>
      </c>
      <c r="AW409" s="453">
        <v>0</v>
      </c>
      <c r="AX409" s="453">
        <v>15896.88</v>
      </c>
      <c r="AY409" s="453">
        <v>5942.4</v>
      </c>
      <c r="AZ409" s="453">
        <v>0</v>
      </c>
      <c r="BA409" s="453">
        <v>3884.8</v>
      </c>
      <c r="BB409" s="453">
        <v>2668599.5099999998</v>
      </c>
      <c r="BC409" s="453">
        <v>0</v>
      </c>
      <c r="BD409" s="453">
        <v>1072261.1200000001</v>
      </c>
      <c r="BE409" s="453">
        <v>0</v>
      </c>
      <c r="BF409" s="453">
        <v>0</v>
      </c>
      <c r="BG409" s="453">
        <v>730103.03</v>
      </c>
      <c r="BH409" s="453">
        <v>1070031.55</v>
      </c>
      <c r="BI409" s="453">
        <v>1450994.13</v>
      </c>
      <c r="BJ409" s="453">
        <v>140532.29999999999</v>
      </c>
      <c r="BK409" s="453">
        <v>22868.2</v>
      </c>
      <c r="BL409" s="453">
        <v>0</v>
      </c>
      <c r="BM409" s="453">
        <v>233451.43</v>
      </c>
      <c r="BN409" s="453">
        <v>473194.64</v>
      </c>
      <c r="BO409" s="453">
        <v>34529.65</v>
      </c>
      <c r="BP409" s="453">
        <v>463347.7</v>
      </c>
      <c r="BQ409" s="453">
        <v>8108.1</v>
      </c>
      <c r="BR409" s="453">
        <v>1685009.3</v>
      </c>
      <c r="BS409" s="453">
        <v>18080.400000000001</v>
      </c>
      <c r="BT409" s="453">
        <v>70065.88</v>
      </c>
      <c r="BU409" s="453">
        <v>1272.1600000000001</v>
      </c>
      <c r="BV409" s="453">
        <v>7051.28</v>
      </c>
      <c r="BW409" s="453">
        <v>39040.58</v>
      </c>
      <c r="BX409" s="453">
        <v>4720.88</v>
      </c>
      <c r="BY409" s="453">
        <v>2386698.04</v>
      </c>
      <c r="BZ409" s="453">
        <v>13183.92</v>
      </c>
      <c r="CA409" s="453">
        <v>13520.08</v>
      </c>
      <c r="CB409" s="453">
        <v>7193.76</v>
      </c>
      <c r="CC409" s="336">
        <f t="shared" si="58"/>
        <v>33255252.830000002</v>
      </c>
    </row>
    <row r="410" spans="1:81" s="354" customFormat="1" ht="25.5" customHeight="1">
      <c r="A410" s="353" t="s">
        <v>477</v>
      </c>
      <c r="B410" s="330" t="s">
        <v>55</v>
      </c>
      <c r="C410" s="331" t="s">
        <v>56</v>
      </c>
      <c r="D410" s="332">
        <v>53010</v>
      </c>
      <c r="E410" s="356" t="s">
        <v>1276</v>
      </c>
      <c r="F410" s="333" t="s">
        <v>1303</v>
      </c>
      <c r="G410" s="334" t="s">
        <v>1304</v>
      </c>
      <c r="H410" s="453">
        <v>0</v>
      </c>
      <c r="I410" s="453">
        <v>0</v>
      </c>
      <c r="J410" s="453">
        <v>0</v>
      </c>
      <c r="K410" s="453">
        <v>0</v>
      </c>
      <c r="L410" s="453">
        <v>0</v>
      </c>
      <c r="M410" s="453">
        <v>0</v>
      </c>
      <c r="N410" s="453">
        <v>4096890.75</v>
      </c>
      <c r="O410" s="453">
        <v>0</v>
      </c>
      <c r="P410" s="453">
        <v>0</v>
      </c>
      <c r="Q410" s="453">
        <v>0</v>
      </c>
      <c r="R410" s="453">
        <v>77430.03</v>
      </c>
      <c r="S410" s="453">
        <v>6568.32</v>
      </c>
      <c r="T410" s="453">
        <v>83454.509999999995</v>
      </c>
      <c r="U410" s="453">
        <v>10500.42</v>
      </c>
      <c r="V410" s="453">
        <v>0</v>
      </c>
      <c r="W410" s="453">
        <v>0</v>
      </c>
      <c r="X410" s="453">
        <v>0</v>
      </c>
      <c r="Y410" s="453">
        <v>9667.11</v>
      </c>
      <c r="Z410" s="453">
        <v>0</v>
      </c>
      <c r="AA410" s="453">
        <v>250927.38</v>
      </c>
      <c r="AB410" s="453">
        <v>3800.41</v>
      </c>
      <c r="AC410" s="453">
        <v>0</v>
      </c>
      <c r="AD410" s="453">
        <v>114398.31</v>
      </c>
      <c r="AE410" s="453">
        <v>0</v>
      </c>
      <c r="AF410" s="453">
        <v>609.33000000000004</v>
      </c>
      <c r="AG410" s="453">
        <v>0</v>
      </c>
      <c r="AH410" s="453">
        <v>0</v>
      </c>
      <c r="AI410" s="453">
        <v>721617.18</v>
      </c>
      <c r="AJ410" s="453">
        <v>15747.72</v>
      </c>
      <c r="AK410" s="453">
        <v>9126.2099999999991</v>
      </c>
      <c r="AL410" s="453">
        <v>1156.1400000000001</v>
      </c>
      <c r="AM410" s="453">
        <v>6198.33</v>
      </c>
      <c r="AN410" s="453">
        <v>4955.28</v>
      </c>
      <c r="AO410" s="453">
        <v>45015.66</v>
      </c>
      <c r="AP410" s="453">
        <v>2137.0500000000002</v>
      </c>
      <c r="AQ410" s="453">
        <v>1586.34</v>
      </c>
      <c r="AR410" s="453">
        <v>2387.04</v>
      </c>
      <c r="AS410" s="453">
        <v>0</v>
      </c>
      <c r="AT410" s="453">
        <v>3346.14</v>
      </c>
      <c r="AU410" s="453">
        <v>222444.97</v>
      </c>
      <c r="AV410" s="453">
        <v>0</v>
      </c>
      <c r="AW410" s="453">
        <v>6255.6</v>
      </c>
      <c r="AX410" s="453">
        <v>18049.5</v>
      </c>
      <c r="AY410" s="453">
        <v>5234.9399999999996</v>
      </c>
      <c r="AZ410" s="453">
        <v>1933.98</v>
      </c>
      <c r="BA410" s="453">
        <v>1658.79</v>
      </c>
      <c r="BB410" s="453">
        <v>0</v>
      </c>
      <c r="BC410" s="453">
        <v>0</v>
      </c>
      <c r="BD410" s="453">
        <v>123408.8</v>
      </c>
      <c r="BE410" s="453">
        <v>0</v>
      </c>
      <c r="BF410" s="453">
        <v>0</v>
      </c>
      <c r="BG410" s="453">
        <v>0</v>
      </c>
      <c r="BH410" s="453">
        <v>0</v>
      </c>
      <c r="BI410" s="453">
        <v>0</v>
      </c>
      <c r="BJ410" s="453">
        <v>0</v>
      </c>
      <c r="BK410" s="453">
        <v>0</v>
      </c>
      <c r="BL410" s="453">
        <v>0</v>
      </c>
      <c r="BM410" s="453">
        <v>1129264.0900000001</v>
      </c>
      <c r="BN410" s="453">
        <v>0</v>
      </c>
      <c r="BO410" s="453">
        <v>0</v>
      </c>
      <c r="BP410" s="453">
        <v>0</v>
      </c>
      <c r="BQ410" s="453">
        <v>0</v>
      </c>
      <c r="BR410" s="453">
        <v>0</v>
      </c>
      <c r="BS410" s="453">
        <v>0</v>
      </c>
      <c r="BT410" s="453">
        <v>473143.62</v>
      </c>
      <c r="BU410" s="453">
        <v>19189.97</v>
      </c>
      <c r="BV410" s="453">
        <v>4372.8900000000003</v>
      </c>
      <c r="BW410" s="453">
        <v>30800.95</v>
      </c>
      <c r="BX410" s="453">
        <v>4234.17</v>
      </c>
      <c r="BY410" s="453">
        <v>321351.76</v>
      </c>
      <c r="BZ410" s="453">
        <v>23441.67</v>
      </c>
      <c r="CA410" s="453">
        <v>2210.67</v>
      </c>
      <c r="CB410" s="453">
        <v>6595.69</v>
      </c>
      <c r="CC410" s="336">
        <f t="shared" si="58"/>
        <v>7861111.7199999979</v>
      </c>
    </row>
    <row r="411" spans="1:81" s="354" customFormat="1" ht="25.5" customHeight="1">
      <c r="A411" s="353" t="s">
        <v>477</v>
      </c>
      <c r="B411" s="330" t="s">
        <v>55</v>
      </c>
      <c r="C411" s="331" t="s">
        <v>56</v>
      </c>
      <c r="D411" s="332">
        <v>53010</v>
      </c>
      <c r="E411" s="356" t="s">
        <v>1276</v>
      </c>
      <c r="F411" s="333" t="s">
        <v>1305</v>
      </c>
      <c r="G411" s="334" t="s">
        <v>1306</v>
      </c>
      <c r="H411" s="335">
        <v>0</v>
      </c>
      <c r="I411" s="355">
        <v>0</v>
      </c>
      <c r="J411" s="355">
        <v>0</v>
      </c>
      <c r="K411" s="355">
        <v>0</v>
      </c>
      <c r="L411" s="355">
        <v>0</v>
      </c>
      <c r="M411" s="355">
        <v>0</v>
      </c>
      <c r="N411" s="355">
        <v>0</v>
      </c>
      <c r="O411" s="355">
        <v>0</v>
      </c>
      <c r="P411" s="355">
        <v>0</v>
      </c>
      <c r="Q411" s="355">
        <v>0</v>
      </c>
      <c r="R411" s="355">
        <v>0</v>
      </c>
      <c r="S411" s="355">
        <v>0</v>
      </c>
      <c r="T411" s="355">
        <v>0</v>
      </c>
      <c r="U411" s="355">
        <v>0</v>
      </c>
      <c r="V411" s="355">
        <v>0</v>
      </c>
      <c r="W411" s="355">
        <v>0</v>
      </c>
      <c r="X411" s="355">
        <v>0</v>
      </c>
      <c r="Y411" s="355">
        <v>0</v>
      </c>
      <c r="Z411" s="355">
        <v>0</v>
      </c>
      <c r="AA411" s="355">
        <v>0</v>
      </c>
      <c r="AB411" s="355">
        <v>0</v>
      </c>
      <c r="AC411" s="355">
        <v>0</v>
      </c>
      <c r="AD411" s="355">
        <v>0</v>
      </c>
      <c r="AE411" s="355">
        <v>0</v>
      </c>
      <c r="AF411" s="355">
        <v>0</v>
      </c>
      <c r="AG411" s="355">
        <v>0</v>
      </c>
      <c r="AH411" s="355">
        <v>0</v>
      </c>
      <c r="AI411" s="355">
        <v>0</v>
      </c>
      <c r="AJ411" s="355">
        <v>0</v>
      </c>
      <c r="AK411" s="355">
        <v>0</v>
      </c>
      <c r="AL411" s="355">
        <v>0</v>
      </c>
      <c r="AM411" s="355">
        <v>0</v>
      </c>
      <c r="AN411" s="355">
        <v>0</v>
      </c>
      <c r="AO411" s="355">
        <v>0</v>
      </c>
      <c r="AP411" s="355">
        <v>0</v>
      </c>
      <c r="AQ411" s="355">
        <v>0</v>
      </c>
      <c r="AR411" s="355">
        <v>0</v>
      </c>
      <c r="AS411" s="355">
        <v>0</v>
      </c>
      <c r="AT411" s="355">
        <v>0</v>
      </c>
      <c r="AU411" s="355">
        <v>0</v>
      </c>
      <c r="AV411" s="355">
        <v>0</v>
      </c>
      <c r="AW411" s="355">
        <v>0</v>
      </c>
      <c r="AX411" s="355">
        <v>0</v>
      </c>
      <c r="AY411" s="355">
        <v>0</v>
      </c>
      <c r="AZ411" s="355">
        <v>0</v>
      </c>
      <c r="BA411" s="355">
        <v>0</v>
      </c>
      <c r="BB411" s="355">
        <v>0</v>
      </c>
      <c r="BC411" s="355">
        <v>0</v>
      </c>
      <c r="BD411" s="355">
        <v>0</v>
      </c>
      <c r="BE411" s="355">
        <v>0</v>
      </c>
      <c r="BF411" s="355">
        <v>0</v>
      </c>
      <c r="BG411" s="355">
        <v>0</v>
      </c>
      <c r="BH411" s="355">
        <v>0</v>
      </c>
      <c r="BI411" s="355">
        <v>0</v>
      </c>
      <c r="BJ411" s="355">
        <v>0</v>
      </c>
      <c r="BK411" s="355">
        <v>0</v>
      </c>
      <c r="BL411" s="355">
        <v>0</v>
      </c>
      <c r="BM411" s="355">
        <v>0</v>
      </c>
      <c r="BN411" s="355">
        <v>0</v>
      </c>
      <c r="BO411" s="355">
        <v>0</v>
      </c>
      <c r="BP411" s="355">
        <v>0</v>
      </c>
      <c r="BQ411" s="355">
        <v>0</v>
      </c>
      <c r="BR411" s="355">
        <v>0</v>
      </c>
      <c r="BS411" s="355">
        <v>0</v>
      </c>
      <c r="BT411" s="355">
        <v>0</v>
      </c>
      <c r="BU411" s="355">
        <v>0</v>
      </c>
      <c r="BV411" s="355">
        <v>0</v>
      </c>
      <c r="BW411" s="355">
        <v>0</v>
      </c>
      <c r="BX411" s="355">
        <v>0</v>
      </c>
      <c r="BY411" s="355">
        <v>0</v>
      </c>
      <c r="BZ411" s="355">
        <v>0</v>
      </c>
      <c r="CA411" s="355">
        <v>0</v>
      </c>
      <c r="CB411" s="355">
        <v>0</v>
      </c>
      <c r="CC411" s="336">
        <f t="shared" si="58"/>
        <v>0</v>
      </c>
    </row>
    <row r="412" spans="1:81" s="348" customFormat="1" ht="25.5" customHeight="1">
      <c r="A412" s="346"/>
      <c r="B412" s="532" t="s">
        <v>1307</v>
      </c>
      <c r="C412" s="533"/>
      <c r="D412" s="533"/>
      <c r="E412" s="533"/>
      <c r="F412" s="533"/>
      <c r="G412" s="534"/>
      <c r="H412" s="347">
        <f>SUM(H397:H411)</f>
        <v>2801423</v>
      </c>
      <c r="I412" s="347">
        <f t="shared" ref="I412:BT412" si="61">SUM(I397:I411)</f>
        <v>1415504.76</v>
      </c>
      <c r="J412" s="347">
        <f t="shared" si="61"/>
        <v>0</v>
      </c>
      <c r="K412" s="347">
        <f t="shared" si="61"/>
        <v>179835.95</v>
      </c>
      <c r="L412" s="347">
        <f t="shared" si="61"/>
        <v>169440.05</v>
      </c>
      <c r="M412" s="347">
        <f t="shared" si="61"/>
        <v>176332.43</v>
      </c>
      <c r="N412" s="347">
        <f t="shared" si="61"/>
        <v>40708795.250000007</v>
      </c>
      <c r="O412" s="347">
        <f t="shared" si="61"/>
        <v>4714662.62</v>
      </c>
      <c r="P412" s="347">
        <f t="shared" si="61"/>
        <v>76582.080000000002</v>
      </c>
      <c r="Q412" s="347">
        <f t="shared" si="61"/>
        <v>423039.44</v>
      </c>
      <c r="R412" s="347">
        <f t="shared" si="61"/>
        <v>229142.43</v>
      </c>
      <c r="S412" s="347">
        <f t="shared" si="61"/>
        <v>588544.86</v>
      </c>
      <c r="T412" s="347">
        <f t="shared" si="61"/>
        <v>83454.509999999995</v>
      </c>
      <c r="U412" s="347">
        <f t="shared" si="61"/>
        <v>10517.14</v>
      </c>
      <c r="V412" s="347">
        <f t="shared" si="61"/>
        <v>115601.34</v>
      </c>
      <c r="W412" s="347">
        <f t="shared" si="61"/>
        <v>22824.74</v>
      </c>
      <c r="X412" s="347">
        <f t="shared" si="61"/>
        <v>1389024.45</v>
      </c>
      <c r="Y412" s="347">
        <f t="shared" si="61"/>
        <v>59243.149999999994</v>
      </c>
      <c r="Z412" s="347">
        <f t="shared" si="61"/>
        <v>0</v>
      </c>
      <c r="AA412" s="347">
        <f t="shared" si="61"/>
        <v>2477392.9</v>
      </c>
      <c r="AB412" s="347">
        <f t="shared" si="61"/>
        <v>65076.520000000004</v>
      </c>
      <c r="AC412" s="347">
        <f t="shared" si="61"/>
        <v>12995891.380000001</v>
      </c>
      <c r="AD412" s="347">
        <f t="shared" si="61"/>
        <v>552177.14999999991</v>
      </c>
      <c r="AE412" s="347">
        <f t="shared" si="61"/>
        <v>1486366.7</v>
      </c>
      <c r="AF412" s="347">
        <f t="shared" si="61"/>
        <v>162440.72</v>
      </c>
      <c r="AG412" s="347">
        <f t="shared" si="61"/>
        <v>54034.320000000007</v>
      </c>
      <c r="AH412" s="347">
        <f t="shared" si="61"/>
        <v>428347.04</v>
      </c>
      <c r="AI412" s="347">
        <f t="shared" si="61"/>
        <v>48268300.339999996</v>
      </c>
      <c r="AJ412" s="347">
        <f t="shared" si="61"/>
        <v>175211.56</v>
      </c>
      <c r="AK412" s="347">
        <f t="shared" si="61"/>
        <v>20618.689999999999</v>
      </c>
      <c r="AL412" s="347">
        <f t="shared" si="61"/>
        <v>32041.98</v>
      </c>
      <c r="AM412" s="347">
        <f t="shared" si="61"/>
        <v>48694.25</v>
      </c>
      <c r="AN412" s="347">
        <f t="shared" si="61"/>
        <v>67033.759999999995</v>
      </c>
      <c r="AO412" s="347">
        <f t="shared" si="61"/>
        <v>61074.14</v>
      </c>
      <c r="AP412" s="347">
        <f t="shared" si="61"/>
        <v>5844.65</v>
      </c>
      <c r="AQ412" s="347">
        <f t="shared" si="61"/>
        <v>25016.420000000002</v>
      </c>
      <c r="AR412" s="347">
        <f t="shared" si="61"/>
        <v>5803.5199999999995</v>
      </c>
      <c r="AS412" s="347">
        <f t="shared" si="61"/>
        <v>198985.59</v>
      </c>
      <c r="AT412" s="347">
        <f t="shared" si="61"/>
        <v>55195.719999999994</v>
      </c>
      <c r="AU412" s="347">
        <f t="shared" si="61"/>
        <v>3918554.2600000002</v>
      </c>
      <c r="AV412" s="347">
        <f t="shared" si="61"/>
        <v>47420.959999999999</v>
      </c>
      <c r="AW412" s="347">
        <f t="shared" si="61"/>
        <v>154027.84</v>
      </c>
      <c r="AX412" s="347">
        <f t="shared" si="61"/>
        <v>64695.18</v>
      </c>
      <c r="AY412" s="347">
        <f t="shared" si="61"/>
        <v>15299.779999999999</v>
      </c>
      <c r="AZ412" s="347">
        <f t="shared" si="61"/>
        <v>1933.98</v>
      </c>
      <c r="BA412" s="347">
        <f t="shared" si="61"/>
        <v>11379.11</v>
      </c>
      <c r="BB412" s="347">
        <f t="shared" si="61"/>
        <v>3117980.7399999998</v>
      </c>
      <c r="BC412" s="347">
        <f t="shared" si="61"/>
        <v>0</v>
      </c>
      <c r="BD412" s="347">
        <f t="shared" si="61"/>
        <v>1396190.2600000002</v>
      </c>
      <c r="BE412" s="347">
        <f t="shared" si="61"/>
        <v>1008266.75</v>
      </c>
      <c r="BF412" s="347">
        <f t="shared" si="61"/>
        <v>0</v>
      </c>
      <c r="BG412" s="347">
        <f t="shared" si="61"/>
        <v>931245.58000000007</v>
      </c>
      <c r="BH412" s="347">
        <f t="shared" si="61"/>
        <v>1568996.3</v>
      </c>
      <c r="BI412" s="347">
        <f t="shared" si="61"/>
        <v>1913526.5899999999</v>
      </c>
      <c r="BJ412" s="347">
        <f t="shared" si="61"/>
        <v>310558.69999999995</v>
      </c>
      <c r="BK412" s="347">
        <f t="shared" si="61"/>
        <v>92200.06</v>
      </c>
      <c r="BL412" s="347">
        <f t="shared" si="61"/>
        <v>46611.22</v>
      </c>
      <c r="BM412" s="347">
        <f t="shared" si="61"/>
        <v>15228608.210000001</v>
      </c>
      <c r="BN412" s="347">
        <f t="shared" si="61"/>
        <v>673819.68</v>
      </c>
      <c r="BO412" s="347">
        <f t="shared" si="61"/>
        <v>231842.75</v>
      </c>
      <c r="BP412" s="347">
        <f t="shared" si="61"/>
        <v>942060.8</v>
      </c>
      <c r="BQ412" s="347">
        <f t="shared" si="61"/>
        <v>235143.9</v>
      </c>
      <c r="BR412" s="347">
        <f t="shared" si="61"/>
        <v>2061427.8</v>
      </c>
      <c r="BS412" s="347">
        <f t="shared" si="61"/>
        <v>144496.9</v>
      </c>
      <c r="BT412" s="347">
        <f t="shared" si="61"/>
        <v>593677.11</v>
      </c>
      <c r="BU412" s="347">
        <f t="shared" ref="BU412:CB412" si="62">SUM(BU397:BU411)</f>
        <v>23448.75</v>
      </c>
      <c r="BV412" s="347">
        <f t="shared" si="62"/>
        <v>16112.880000000001</v>
      </c>
      <c r="BW412" s="347">
        <f t="shared" si="62"/>
        <v>79401.150000000009</v>
      </c>
      <c r="BX412" s="347">
        <f t="shared" si="62"/>
        <v>18729.53</v>
      </c>
      <c r="BY412" s="347">
        <f t="shared" si="62"/>
        <v>4197735.5599999996</v>
      </c>
      <c r="BZ412" s="347">
        <f t="shared" si="62"/>
        <v>44068.39</v>
      </c>
      <c r="CA412" s="347">
        <f t="shared" si="62"/>
        <v>25198.11</v>
      </c>
      <c r="CB412" s="347">
        <f t="shared" si="62"/>
        <v>22221.7</v>
      </c>
      <c r="CC412" s="347">
        <f>SUM(CC397:CC411)</f>
        <v>159486396.08000001</v>
      </c>
    </row>
    <row r="413" spans="1:81" s="354" customFormat="1" ht="25.5" customHeight="1">
      <c r="A413" s="353" t="s">
        <v>477</v>
      </c>
      <c r="B413" s="330" t="s">
        <v>57</v>
      </c>
      <c r="C413" s="331" t="s">
        <v>58</v>
      </c>
      <c r="D413" s="332">
        <v>52100</v>
      </c>
      <c r="E413" s="356" t="s">
        <v>1308</v>
      </c>
      <c r="F413" s="333" t="s">
        <v>1309</v>
      </c>
      <c r="G413" s="334" t="s">
        <v>1310</v>
      </c>
      <c r="H413" s="457">
        <v>0</v>
      </c>
      <c r="I413" s="457">
        <v>0</v>
      </c>
      <c r="J413" s="457">
        <v>235.39</v>
      </c>
      <c r="K413" s="457">
        <v>0</v>
      </c>
      <c r="L413" s="457">
        <v>0</v>
      </c>
      <c r="M413" s="457">
        <v>0</v>
      </c>
      <c r="N413" s="457">
        <v>800</v>
      </c>
      <c r="O413" s="457">
        <v>0</v>
      </c>
      <c r="P413" s="456">
        <v>0</v>
      </c>
      <c r="Q413" s="457">
        <v>0</v>
      </c>
      <c r="R413" s="457">
        <v>0</v>
      </c>
      <c r="S413" s="457">
        <v>0</v>
      </c>
      <c r="T413" s="457">
        <v>44000</v>
      </c>
      <c r="U413" s="457">
        <v>0</v>
      </c>
      <c r="V413" s="456">
        <v>0</v>
      </c>
      <c r="W413" s="457">
        <v>0</v>
      </c>
      <c r="X413" s="457">
        <v>0</v>
      </c>
      <c r="Y413" s="457">
        <v>0</v>
      </c>
      <c r="Z413" s="457">
        <v>1585263.7</v>
      </c>
      <c r="AA413" s="457">
        <v>0</v>
      </c>
      <c r="AB413" s="457">
        <v>0</v>
      </c>
      <c r="AC413" s="457">
        <v>0</v>
      </c>
      <c r="AD413" s="457">
        <v>0</v>
      </c>
      <c r="AE413" s="457">
        <v>0</v>
      </c>
      <c r="AF413" s="456">
        <v>0</v>
      </c>
      <c r="AG413" s="456">
        <v>0</v>
      </c>
      <c r="AH413" s="456">
        <v>0</v>
      </c>
      <c r="AI413" s="457">
        <v>0</v>
      </c>
      <c r="AJ413" s="457">
        <v>0</v>
      </c>
      <c r="AK413" s="456">
        <v>0</v>
      </c>
      <c r="AL413" s="456">
        <v>0</v>
      </c>
      <c r="AM413" s="457">
        <v>0</v>
      </c>
      <c r="AN413" s="457">
        <v>0</v>
      </c>
      <c r="AO413" s="457">
        <v>346.1</v>
      </c>
      <c r="AP413" s="457">
        <v>0</v>
      </c>
      <c r="AQ413" s="457">
        <v>0</v>
      </c>
      <c r="AR413" s="456">
        <v>0</v>
      </c>
      <c r="AS413" s="457">
        <v>0</v>
      </c>
      <c r="AT413" s="457">
        <v>0</v>
      </c>
      <c r="AU413" s="457">
        <v>0</v>
      </c>
      <c r="AV413" s="457">
        <v>0</v>
      </c>
      <c r="AW413" s="457">
        <v>0</v>
      </c>
      <c r="AX413" s="457">
        <v>0</v>
      </c>
      <c r="AY413" s="456">
        <v>0</v>
      </c>
      <c r="AZ413" s="456">
        <v>0</v>
      </c>
      <c r="BA413" s="457">
        <v>0</v>
      </c>
      <c r="BB413" s="457">
        <v>0</v>
      </c>
      <c r="BC413" s="456">
        <v>0</v>
      </c>
      <c r="BD413" s="456">
        <v>1600</v>
      </c>
      <c r="BE413" s="457">
        <v>0</v>
      </c>
      <c r="BF413" s="457">
        <v>0</v>
      </c>
      <c r="BG413" s="456">
        <v>0</v>
      </c>
      <c r="BH413" s="457">
        <v>0</v>
      </c>
      <c r="BI413" s="457">
        <v>0</v>
      </c>
      <c r="BJ413" s="457">
        <v>0</v>
      </c>
      <c r="BK413" s="456">
        <v>0</v>
      </c>
      <c r="BL413" s="456">
        <v>0</v>
      </c>
      <c r="BM413" s="457">
        <v>0</v>
      </c>
      <c r="BN413" s="457">
        <v>0</v>
      </c>
      <c r="BO413" s="457">
        <v>13543.15</v>
      </c>
      <c r="BP413" s="457">
        <v>0</v>
      </c>
      <c r="BQ413" s="457">
        <v>0</v>
      </c>
      <c r="BR413" s="457">
        <v>0</v>
      </c>
      <c r="BS413" s="457">
        <v>0</v>
      </c>
      <c r="BT413" s="457">
        <v>0</v>
      </c>
      <c r="BU413" s="457">
        <v>0</v>
      </c>
      <c r="BV413" s="457">
        <v>0</v>
      </c>
      <c r="BW413" s="457">
        <v>0</v>
      </c>
      <c r="BX413" s="457">
        <v>0</v>
      </c>
      <c r="BY413" s="457">
        <v>0</v>
      </c>
      <c r="BZ413" s="457">
        <v>0</v>
      </c>
      <c r="CA413" s="456">
        <v>0</v>
      </c>
      <c r="CB413" s="457">
        <v>0</v>
      </c>
      <c r="CC413" s="336">
        <f t="shared" si="58"/>
        <v>1645788.3399999999</v>
      </c>
    </row>
    <row r="414" spans="1:81" s="354" customFormat="1" ht="25.5" customHeight="1">
      <c r="A414" s="353" t="s">
        <v>838</v>
      </c>
      <c r="B414" s="330" t="s">
        <v>57</v>
      </c>
      <c r="C414" s="331" t="s">
        <v>58</v>
      </c>
      <c r="D414" s="332">
        <v>51140</v>
      </c>
      <c r="E414" s="343" t="s">
        <v>1311</v>
      </c>
      <c r="F414" s="333" t="s">
        <v>1312</v>
      </c>
      <c r="G414" s="334" t="s">
        <v>1313</v>
      </c>
      <c r="H414" s="456">
        <v>0</v>
      </c>
      <c r="I414" s="456">
        <v>70845.94</v>
      </c>
      <c r="J414" s="456">
        <v>0</v>
      </c>
      <c r="K414" s="457">
        <v>9250</v>
      </c>
      <c r="L414" s="456">
        <v>6300</v>
      </c>
      <c r="M414" s="457">
        <v>0</v>
      </c>
      <c r="N414" s="456">
        <v>0</v>
      </c>
      <c r="O414" s="456">
        <v>0</v>
      </c>
      <c r="P414" s="456">
        <v>271952.5</v>
      </c>
      <c r="Q414" s="456">
        <v>72499.899999999994</v>
      </c>
      <c r="R414" s="456">
        <v>0</v>
      </c>
      <c r="S414" s="456">
        <v>34000</v>
      </c>
      <c r="T414" s="456">
        <v>0</v>
      </c>
      <c r="U414" s="456">
        <v>59566</v>
      </c>
      <c r="V414" s="456">
        <v>0</v>
      </c>
      <c r="W414" s="456">
        <v>218257.09</v>
      </c>
      <c r="X414" s="456">
        <v>0</v>
      </c>
      <c r="Y414" s="457">
        <v>0</v>
      </c>
      <c r="Z414" s="456">
        <v>0</v>
      </c>
      <c r="AA414" s="456">
        <v>17976</v>
      </c>
      <c r="AB414" s="457">
        <v>0</v>
      </c>
      <c r="AC414" s="456">
        <v>0</v>
      </c>
      <c r="AD414" s="456">
        <v>91450</v>
      </c>
      <c r="AE414" s="457">
        <v>0</v>
      </c>
      <c r="AF414" s="456">
        <v>173577</v>
      </c>
      <c r="AG414" s="457">
        <v>44100</v>
      </c>
      <c r="AH414" s="457">
        <v>0</v>
      </c>
      <c r="AI414" s="456">
        <v>344346.9</v>
      </c>
      <c r="AJ414" s="456">
        <v>0</v>
      </c>
      <c r="AK414" s="456">
        <v>0</v>
      </c>
      <c r="AL414" s="457">
        <v>142910</v>
      </c>
      <c r="AM414" s="457">
        <v>0</v>
      </c>
      <c r="AN414" s="456">
        <v>85400</v>
      </c>
      <c r="AO414" s="456">
        <v>125980</v>
      </c>
      <c r="AP414" s="456">
        <v>90500</v>
      </c>
      <c r="AQ414" s="456">
        <v>0</v>
      </c>
      <c r="AR414" s="456">
        <v>87140</v>
      </c>
      <c r="AS414" s="456">
        <v>88825</v>
      </c>
      <c r="AT414" s="457">
        <v>67036</v>
      </c>
      <c r="AU414" s="456">
        <v>1530988.1</v>
      </c>
      <c r="AV414" s="456">
        <v>0</v>
      </c>
      <c r="AW414" s="456">
        <v>0</v>
      </c>
      <c r="AX414" s="457">
        <v>0</v>
      </c>
      <c r="AY414" s="456">
        <v>98790</v>
      </c>
      <c r="AZ414" s="457">
        <v>0</v>
      </c>
      <c r="BA414" s="456">
        <v>0</v>
      </c>
      <c r="BB414" s="456">
        <v>181265</v>
      </c>
      <c r="BC414" s="456">
        <v>389230</v>
      </c>
      <c r="BD414" s="456">
        <v>0</v>
      </c>
      <c r="BE414" s="457">
        <v>391910.99</v>
      </c>
      <c r="BF414" s="456">
        <v>1890</v>
      </c>
      <c r="BG414" s="456">
        <v>0</v>
      </c>
      <c r="BH414" s="456">
        <v>384739</v>
      </c>
      <c r="BI414" s="457">
        <v>0</v>
      </c>
      <c r="BJ414" s="456">
        <v>38780</v>
      </c>
      <c r="BK414" s="456">
        <v>0</v>
      </c>
      <c r="BL414" s="456">
        <v>0</v>
      </c>
      <c r="BM414" s="456">
        <v>144720</v>
      </c>
      <c r="BN414" s="456">
        <v>602328.5</v>
      </c>
      <c r="BO414" s="456">
        <v>1458487.33</v>
      </c>
      <c r="BP414" s="457">
        <v>401955</v>
      </c>
      <c r="BQ414" s="457">
        <v>1143789.5</v>
      </c>
      <c r="BR414" s="456">
        <v>577997</v>
      </c>
      <c r="BS414" s="457">
        <v>247000</v>
      </c>
      <c r="BT414" s="456">
        <v>100122.6</v>
      </c>
      <c r="BU414" s="456">
        <v>534133.25</v>
      </c>
      <c r="BV414" s="457">
        <v>48200</v>
      </c>
      <c r="BW414" s="456">
        <v>0</v>
      </c>
      <c r="BX414" s="456">
        <v>827303</v>
      </c>
      <c r="BY414" s="457">
        <v>80408.5</v>
      </c>
      <c r="BZ414" s="457">
        <v>0</v>
      </c>
      <c r="CA414" s="457">
        <v>26300</v>
      </c>
      <c r="CB414" s="457">
        <v>112100</v>
      </c>
      <c r="CC414" s="336">
        <f t="shared" si="58"/>
        <v>11424350.1</v>
      </c>
    </row>
    <row r="415" spans="1:81" s="354" customFormat="1" ht="25.5" customHeight="1">
      <c r="A415" s="353" t="s">
        <v>838</v>
      </c>
      <c r="B415" s="330" t="s">
        <v>57</v>
      </c>
      <c r="C415" s="331" t="s">
        <v>58</v>
      </c>
      <c r="D415" s="332">
        <v>53040</v>
      </c>
      <c r="E415" s="343" t="s">
        <v>1314</v>
      </c>
      <c r="F415" s="333" t="s">
        <v>1315</v>
      </c>
      <c r="G415" s="334" t="s">
        <v>1316</v>
      </c>
      <c r="H415" s="456">
        <v>0</v>
      </c>
      <c r="I415" s="457">
        <v>0</v>
      </c>
      <c r="J415" s="456">
        <v>10810</v>
      </c>
      <c r="K415" s="456">
        <v>0</v>
      </c>
      <c r="L415" s="457">
        <v>0</v>
      </c>
      <c r="M415" s="456">
        <v>0</v>
      </c>
      <c r="N415" s="457">
        <v>0</v>
      </c>
      <c r="O415" s="456">
        <v>0</v>
      </c>
      <c r="P415" s="457">
        <v>0</v>
      </c>
      <c r="Q415" s="457">
        <v>1451922</v>
      </c>
      <c r="R415" s="456">
        <v>307870</v>
      </c>
      <c r="S415" s="457">
        <v>710465.13</v>
      </c>
      <c r="T415" s="457">
        <v>0</v>
      </c>
      <c r="U415" s="457">
        <v>919934.92</v>
      </c>
      <c r="V415" s="457">
        <v>0</v>
      </c>
      <c r="W415" s="457">
        <v>31219.919999999998</v>
      </c>
      <c r="X415" s="457">
        <v>428625</v>
      </c>
      <c r="Y415" s="457">
        <v>218001.8</v>
      </c>
      <c r="Z415" s="456">
        <v>18630</v>
      </c>
      <c r="AA415" s="457">
        <v>56210</v>
      </c>
      <c r="AB415" s="457">
        <v>83910</v>
      </c>
      <c r="AC415" s="457">
        <v>128060</v>
      </c>
      <c r="AD415" s="457">
        <v>7440</v>
      </c>
      <c r="AE415" s="457">
        <v>0</v>
      </c>
      <c r="AF415" s="456">
        <v>0</v>
      </c>
      <c r="AG415" s="457">
        <v>109044.36</v>
      </c>
      <c r="AH415" s="456">
        <v>0</v>
      </c>
      <c r="AI415" s="457">
        <v>0</v>
      </c>
      <c r="AJ415" s="456">
        <v>0</v>
      </c>
      <c r="AK415" s="457">
        <v>0</v>
      </c>
      <c r="AL415" s="456">
        <v>78800</v>
      </c>
      <c r="AM415" s="456">
        <v>463555.82</v>
      </c>
      <c r="AN415" s="457">
        <v>342798.5</v>
      </c>
      <c r="AO415" s="456">
        <v>0</v>
      </c>
      <c r="AP415" s="457">
        <v>139470</v>
      </c>
      <c r="AQ415" s="457">
        <v>301400</v>
      </c>
      <c r="AR415" s="457">
        <v>294820</v>
      </c>
      <c r="AS415" s="457">
        <v>73860</v>
      </c>
      <c r="AT415" s="456">
        <v>121862</v>
      </c>
      <c r="AU415" s="456">
        <v>63130</v>
      </c>
      <c r="AV415" s="457">
        <v>0</v>
      </c>
      <c r="AW415" s="457">
        <v>38036</v>
      </c>
      <c r="AX415" s="457">
        <v>413300</v>
      </c>
      <c r="AY415" s="457">
        <v>19250</v>
      </c>
      <c r="AZ415" s="457">
        <v>53875</v>
      </c>
      <c r="BA415" s="456">
        <v>99987.22</v>
      </c>
      <c r="BB415" s="456">
        <v>0</v>
      </c>
      <c r="BC415" s="457">
        <v>170194.39</v>
      </c>
      <c r="BD415" s="456">
        <v>222413</v>
      </c>
      <c r="BE415" s="457">
        <v>0</v>
      </c>
      <c r="BF415" s="456">
        <v>0</v>
      </c>
      <c r="BG415" s="457">
        <v>95939.09</v>
      </c>
      <c r="BH415" s="456">
        <v>1176224.92</v>
      </c>
      <c r="BI415" s="457">
        <v>387666.93</v>
      </c>
      <c r="BJ415" s="457">
        <v>225930</v>
      </c>
      <c r="BK415" s="457">
        <v>16139.1</v>
      </c>
      <c r="BL415" s="457">
        <v>0</v>
      </c>
      <c r="BM415" s="457">
        <v>0</v>
      </c>
      <c r="BN415" s="456">
        <v>56514</v>
      </c>
      <c r="BO415" s="457">
        <v>18620</v>
      </c>
      <c r="BP415" s="457">
        <v>56820</v>
      </c>
      <c r="BQ415" s="456">
        <v>99680</v>
      </c>
      <c r="BR415" s="457">
        <v>7940</v>
      </c>
      <c r="BS415" s="457">
        <v>69250</v>
      </c>
      <c r="BT415" s="457">
        <v>0</v>
      </c>
      <c r="BU415" s="457">
        <v>62400</v>
      </c>
      <c r="BV415" s="456">
        <v>119705.4</v>
      </c>
      <c r="BW415" s="456">
        <v>227100</v>
      </c>
      <c r="BX415" s="457">
        <v>303700</v>
      </c>
      <c r="BY415" s="457">
        <v>0</v>
      </c>
      <c r="BZ415" s="457">
        <v>112628</v>
      </c>
      <c r="CA415" s="456">
        <v>79937.649999999994</v>
      </c>
      <c r="CB415" s="457">
        <v>121745</v>
      </c>
      <c r="CC415" s="336">
        <f t="shared" si="58"/>
        <v>10616835.15</v>
      </c>
    </row>
    <row r="416" spans="1:81" s="354" customFormat="1" ht="25.5" customHeight="1">
      <c r="A416" s="353" t="s">
        <v>838</v>
      </c>
      <c r="B416" s="330" t="s">
        <v>57</v>
      </c>
      <c r="C416" s="331" t="s">
        <v>58</v>
      </c>
      <c r="D416" s="332">
        <v>53040</v>
      </c>
      <c r="E416" s="343" t="s">
        <v>1314</v>
      </c>
      <c r="F416" s="333" t="s">
        <v>1317</v>
      </c>
      <c r="G416" s="334" t="s">
        <v>1318</v>
      </c>
      <c r="H416" s="453">
        <v>2083087.5</v>
      </c>
      <c r="I416" s="458">
        <v>2035898.44</v>
      </c>
      <c r="J416" s="458">
        <v>131387</v>
      </c>
      <c r="K416" s="458">
        <v>278175</v>
      </c>
      <c r="L416" s="458">
        <v>399950</v>
      </c>
      <c r="M416" s="458">
        <v>58700</v>
      </c>
      <c r="N416" s="458">
        <v>1104632</v>
      </c>
      <c r="O416" s="458">
        <v>109200</v>
      </c>
      <c r="P416" s="458">
        <v>18475</v>
      </c>
      <c r="Q416" s="458">
        <v>413320</v>
      </c>
      <c r="R416" s="458">
        <v>231977</v>
      </c>
      <c r="S416" s="458">
        <v>112982</v>
      </c>
      <c r="T416" s="458">
        <v>189426</v>
      </c>
      <c r="U416" s="458">
        <v>1352432.37</v>
      </c>
      <c r="V416" s="458">
        <v>19385</v>
      </c>
      <c r="W416" s="458">
        <v>123326</v>
      </c>
      <c r="X416" s="458">
        <v>700663</v>
      </c>
      <c r="Y416" s="458">
        <v>40800</v>
      </c>
      <c r="Z416" s="458">
        <v>12560541.73</v>
      </c>
      <c r="AA416" s="458">
        <v>348374.1</v>
      </c>
      <c r="AB416" s="458">
        <v>140135</v>
      </c>
      <c r="AC416" s="458">
        <v>714616.5</v>
      </c>
      <c r="AD416" s="458">
        <v>333817.15999999997</v>
      </c>
      <c r="AE416" s="458">
        <v>1382464.3</v>
      </c>
      <c r="AF416" s="458">
        <v>273385</v>
      </c>
      <c r="AG416" s="458">
        <v>532314.17000000004</v>
      </c>
      <c r="AH416" s="458">
        <v>0</v>
      </c>
      <c r="AI416" s="458">
        <v>92412.5</v>
      </c>
      <c r="AJ416" s="458">
        <v>0</v>
      </c>
      <c r="AK416" s="458">
        <v>245658</v>
      </c>
      <c r="AL416" s="458">
        <v>87355</v>
      </c>
      <c r="AM416" s="458">
        <v>100470</v>
      </c>
      <c r="AN416" s="458">
        <v>0</v>
      </c>
      <c r="AO416" s="458">
        <v>0</v>
      </c>
      <c r="AP416" s="458">
        <v>408755</v>
      </c>
      <c r="AQ416" s="458">
        <v>193300</v>
      </c>
      <c r="AR416" s="458">
        <v>39497</v>
      </c>
      <c r="AS416" s="458">
        <v>380834</v>
      </c>
      <c r="AT416" s="458">
        <v>0</v>
      </c>
      <c r="AU416" s="458">
        <v>1551138</v>
      </c>
      <c r="AV416" s="458">
        <v>73000</v>
      </c>
      <c r="AW416" s="458">
        <v>366354.7</v>
      </c>
      <c r="AX416" s="458">
        <v>652311</v>
      </c>
      <c r="AY416" s="458">
        <v>95950</v>
      </c>
      <c r="AZ416" s="458">
        <v>68195</v>
      </c>
      <c r="BA416" s="458">
        <v>224700</v>
      </c>
      <c r="BB416" s="458">
        <v>3259717</v>
      </c>
      <c r="BC416" s="458">
        <v>81601</v>
      </c>
      <c r="BD416" s="458">
        <v>809015</v>
      </c>
      <c r="BE416" s="458">
        <v>794395.5</v>
      </c>
      <c r="BF416" s="458">
        <v>58600</v>
      </c>
      <c r="BG416" s="458">
        <v>565313.05000000005</v>
      </c>
      <c r="BH416" s="458">
        <v>125656</v>
      </c>
      <c r="BI416" s="458">
        <v>458524.25</v>
      </c>
      <c r="BJ416" s="458">
        <v>258429</v>
      </c>
      <c r="BK416" s="458">
        <v>191497.3</v>
      </c>
      <c r="BL416" s="458">
        <v>112846.6</v>
      </c>
      <c r="BM416" s="458">
        <v>2433175.98</v>
      </c>
      <c r="BN416" s="458">
        <v>77100</v>
      </c>
      <c r="BO416" s="458">
        <v>25266.2</v>
      </c>
      <c r="BP416" s="458">
        <v>0</v>
      </c>
      <c r="BQ416" s="458">
        <v>0</v>
      </c>
      <c r="BR416" s="458">
        <v>437691.17</v>
      </c>
      <c r="BS416" s="458">
        <v>0</v>
      </c>
      <c r="BT416" s="458">
        <v>3389273.6</v>
      </c>
      <c r="BU416" s="458">
        <v>0</v>
      </c>
      <c r="BV416" s="458">
        <v>87583.6</v>
      </c>
      <c r="BW416" s="458">
        <v>767583.5</v>
      </c>
      <c r="BX416" s="458">
        <v>621663</v>
      </c>
      <c r="BY416" s="458">
        <v>246210</v>
      </c>
      <c r="BZ416" s="458">
        <v>573790</v>
      </c>
      <c r="CA416" s="458">
        <v>392367</v>
      </c>
      <c r="CB416" s="458">
        <v>565297</v>
      </c>
      <c r="CC416" s="336">
        <f t="shared" si="58"/>
        <v>46601990.219999999</v>
      </c>
    </row>
    <row r="417" spans="1:81" s="354" customFormat="1" ht="25.5" customHeight="1">
      <c r="A417" s="353" t="s">
        <v>477</v>
      </c>
      <c r="B417" s="330" t="s">
        <v>57</v>
      </c>
      <c r="C417" s="331" t="s">
        <v>58</v>
      </c>
      <c r="D417" s="332"/>
      <c r="E417" s="356"/>
      <c r="F417" s="333" t="s">
        <v>1319</v>
      </c>
      <c r="G417" s="334" t="s">
        <v>1320</v>
      </c>
      <c r="H417" s="453">
        <v>21821220.5</v>
      </c>
      <c r="I417" s="458">
        <v>3296964</v>
      </c>
      <c r="J417" s="458">
        <v>11286549.1</v>
      </c>
      <c r="K417" s="458">
        <v>11561956.5</v>
      </c>
      <c r="L417" s="458">
        <v>11548206.890000001</v>
      </c>
      <c r="M417" s="458">
        <v>7192951.75</v>
      </c>
      <c r="N417" s="458">
        <v>1242099.25</v>
      </c>
      <c r="O417" s="458">
        <v>11658072.4</v>
      </c>
      <c r="P417" s="458">
        <v>372754.75</v>
      </c>
      <c r="Q417" s="458">
        <v>11308887.43</v>
      </c>
      <c r="R417" s="458">
        <v>3348633</v>
      </c>
      <c r="S417" s="458">
        <v>12892843.949999999</v>
      </c>
      <c r="T417" s="458">
        <v>15221050.75</v>
      </c>
      <c r="U417" s="458">
        <v>5310516.25</v>
      </c>
      <c r="V417" s="458">
        <v>181216.35</v>
      </c>
      <c r="W417" s="458">
        <v>7060736.75</v>
      </c>
      <c r="X417" s="458">
        <v>7648818.5999999996</v>
      </c>
      <c r="Y417" s="458">
        <v>2507872.1</v>
      </c>
      <c r="Z417" s="458">
        <v>482481.25</v>
      </c>
      <c r="AA417" s="458">
        <v>3383605.12</v>
      </c>
      <c r="AB417" s="458">
        <v>6156830.5</v>
      </c>
      <c r="AC417" s="458">
        <v>5795111.7000000002</v>
      </c>
      <c r="AD417" s="458">
        <v>7819060.1100000003</v>
      </c>
      <c r="AE417" s="458">
        <v>9598436.1500000004</v>
      </c>
      <c r="AF417" s="458">
        <v>3884673.7</v>
      </c>
      <c r="AG417" s="458">
        <v>0</v>
      </c>
      <c r="AH417" s="458">
        <v>4455494.2</v>
      </c>
      <c r="AI417" s="458">
        <v>725330</v>
      </c>
      <c r="AJ417" s="458">
        <v>28522169</v>
      </c>
      <c r="AK417" s="458">
        <v>20334460.25</v>
      </c>
      <c r="AL417" s="458">
        <v>9962420</v>
      </c>
      <c r="AM417" s="458">
        <v>13134606</v>
      </c>
      <c r="AN417" s="458">
        <v>16787591.75</v>
      </c>
      <c r="AO417" s="458">
        <v>16214171.5</v>
      </c>
      <c r="AP417" s="458">
        <v>14934246</v>
      </c>
      <c r="AQ417" s="458">
        <v>22978430</v>
      </c>
      <c r="AR417" s="458">
        <v>18620076.5</v>
      </c>
      <c r="AS417" s="458">
        <v>18386292</v>
      </c>
      <c r="AT417" s="458">
        <v>16824218</v>
      </c>
      <c r="AU417" s="458">
        <v>5589496.8300000001</v>
      </c>
      <c r="AV417" s="458">
        <v>6500026.04</v>
      </c>
      <c r="AW417" s="458">
        <v>17600645.809999999</v>
      </c>
      <c r="AX417" s="458">
        <v>9012093.1199999992</v>
      </c>
      <c r="AY417" s="458">
        <v>7597559.1399999997</v>
      </c>
      <c r="AZ417" s="458">
        <v>682231.75</v>
      </c>
      <c r="BA417" s="458">
        <v>2406234.25</v>
      </c>
      <c r="BB417" s="458">
        <v>3097305.08</v>
      </c>
      <c r="BC417" s="458">
        <v>4295487.45</v>
      </c>
      <c r="BD417" s="458">
        <v>8339970.5</v>
      </c>
      <c r="BE417" s="458">
        <v>10510613.75</v>
      </c>
      <c r="BF417" s="458">
        <v>8263324.25</v>
      </c>
      <c r="BG417" s="458">
        <v>371151.25</v>
      </c>
      <c r="BH417" s="458">
        <v>12304344.140000001</v>
      </c>
      <c r="BI417" s="458">
        <v>5617873.75</v>
      </c>
      <c r="BJ417" s="458">
        <v>3252514.3</v>
      </c>
      <c r="BK417" s="458">
        <v>2434166.5</v>
      </c>
      <c r="BL417" s="458">
        <v>3198289</v>
      </c>
      <c r="BM417" s="458">
        <v>275796</v>
      </c>
      <c r="BN417" s="458">
        <v>12161676.199999999</v>
      </c>
      <c r="BO417" s="458">
        <v>5151603.25</v>
      </c>
      <c r="BP417" s="458">
        <v>10352612.82</v>
      </c>
      <c r="BQ417" s="458">
        <v>16541819</v>
      </c>
      <c r="BR417" s="458">
        <v>20588044.649999999</v>
      </c>
      <c r="BS417" s="458">
        <v>5678233.2999999998</v>
      </c>
      <c r="BT417" s="458">
        <v>1998722.5</v>
      </c>
      <c r="BU417" s="458">
        <v>4288571.1500000004</v>
      </c>
      <c r="BV417" s="458">
        <v>7703025.5</v>
      </c>
      <c r="BW417" s="458">
        <v>5426402</v>
      </c>
      <c r="BX417" s="458">
        <v>20169359.5</v>
      </c>
      <c r="BY417" s="458">
        <v>6428274.25</v>
      </c>
      <c r="BZ417" s="458">
        <v>5926712.5999999996</v>
      </c>
      <c r="CA417" s="458">
        <v>1463072.15</v>
      </c>
      <c r="CB417" s="458">
        <v>2514763.6</v>
      </c>
      <c r="CC417" s="336">
        <f t="shared" si="58"/>
        <v>622203069.42999983</v>
      </c>
    </row>
    <row r="418" spans="1:81" s="354" customFormat="1" ht="25.5" customHeight="1">
      <c r="A418" s="353" t="s">
        <v>477</v>
      </c>
      <c r="B418" s="330" t="s">
        <v>57</v>
      </c>
      <c r="C418" s="331" t="s">
        <v>58</v>
      </c>
      <c r="D418" s="332">
        <v>52100</v>
      </c>
      <c r="E418" s="356" t="s">
        <v>1308</v>
      </c>
      <c r="F418" s="333" t="s">
        <v>1321</v>
      </c>
      <c r="G418" s="334" t="s">
        <v>1322</v>
      </c>
      <c r="H418" s="453">
        <v>29215474.989999998</v>
      </c>
      <c r="I418" s="453">
        <v>3469749.25</v>
      </c>
      <c r="J418" s="453">
        <v>8031674.8099999996</v>
      </c>
      <c r="K418" s="453">
        <v>7613091.0599999996</v>
      </c>
      <c r="L418" s="453">
        <v>6414200</v>
      </c>
      <c r="M418" s="453">
        <v>3446288.5</v>
      </c>
      <c r="N418" s="453">
        <v>2273327.5</v>
      </c>
      <c r="O418" s="453">
        <v>2723752.45</v>
      </c>
      <c r="P418" s="453">
        <v>401233</v>
      </c>
      <c r="Q418" s="453">
        <v>15379854.449999999</v>
      </c>
      <c r="R418" s="453">
        <v>650517.5</v>
      </c>
      <c r="S418" s="453">
        <v>1476179.5</v>
      </c>
      <c r="T418" s="453">
        <v>1843518.5</v>
      </c>
      <c r="U418" s="453">
        <v>5603878.1299999999</v>
      </c>
      <c r="V418" s="453">
        <v>459947.5</v>
      </c>
      <c r="W418" s="453">
        <v>3950586.8</v>
      </c>
      <c r="X418" s="453">
        <v>543593</v>
      </c>
      <c r="Y418" s="453">
        <v>427946.5</v>
      </c>
      <c r="Z418" s="453">
        <v>0</v>
      </c>
      <c r="AA418" s="453">
        <v>453812</v>
      </c>
      <c r="AB418" s="453">
        <v>0</v>
      </c>
      <c r="AC418" s="453">
        <v>10380</v>
      </c>
      <c r="AD418" s="453">
        <v>0</v>
      </c>
      <c r="AE418" s="453">
        <v>0</v>
      </c>
      <c r="AF418" s="453">
        <v>939096.53</v>
      </c>
      <c r="AG418" s="453">
        <v>0</v>
      </c>
      <c r="AH418" s="453">
        <v>0</v>
      </c>
      <c r="AI418" s="453">
        <v>3848436.65</v>
      </c>
      <c r="AJ418" s="453">
        <v>939103</v>
      </c>
      <c r="AK418" s="453">
        <v>0</v>
      </c>
      <c r="AL418" s="453">
        <v>324934.75</v>
      </c>
      <c r="AM418" s="453">
        <v>0</v>
      </c>
      <c r="AN418" s="453">
        <v>261002</v>
      </c>
      <c r="AO418" s="453">
        <v>0</v>
      </c>
      <c r="AP418" s="453">
        <v>429737.25</v>
      </c>
      <c r="AQ418" s="453">
        <v>506209.5</v>
      </c>
      <c r="AR418" s="453">
        <v>581719.25</v>
      </c>
      <c r="AS418" s="453">
        <v>675235.5</v>
      </c>
      <c r="AT418" s="453">
        <v>370212.5</v>
      </c>
      <c r="AU418" s="453">
        <v>0</v>
      </c>
      <c r="AV418" s="453">
        <v>0</v>
      </c>
      <c r="AW418" s="453">
        <v>0</v>
      </c>
      <c r="AX418" s="453">
        <v>0</v>
      </c>
      <c r="AY418" s="453">
        <v>665925.25</v>
      </c>
      <c r="AZ418" s="453">
        <v>0</v>
      </c>
      <c r="BA418" s="453">
        <v>0</v>
      </c>
      <c r="BB418" s="453">
        <v>6833313.6500000004</v>
      </c>
      <c r="BC418" s="453">
        <v>339705.56</v>
      </c>
      <c r="BD418" s="453">
        <v>950485.25</v>
      </c>
      <c r="BE418" s="453">
        <v>3323362</v>
      </c>
      <c r="BF418" s="453">
        <v>0</v>
      </c>
      <c r="BG418" s="453">
        <v>2004848.25</v>
      </c>
      <c r="BH418" s="453">
        <v>0</v>
      </c>
      <c r="BI418" s="453">
        <v>1512407.65</v>
      </c>
      <c r="BJ418" s="453">
        <v>724834.5</v>
      </c>
      <c r="BK418" s="453">
        <v>0</v>
      </c>
      <c r="BL418" s="453">
        <v>181794.75</v>
      </c>
      <c r="BM418" s="453">
        <v>5523740.3499999996</v>
      </c>
      <c r="BN418" s="453">
        <v>0</v>
      </c>
      <c r="BO418" s="453">
        <v>532160.63</v>
      </c>
      <c r="BP418" s="453">
        <v>166050</v>
      </c>
      <c r="BQ418" s="453">
        <v>2326227.75</v>
      </c>
      <c r="BR418" s="453">
        <v>0</v>
      </c>
      <c r="BS418" s="453">
        <v>218621</v>
      </c>
      <c r="BT418" s="453">
        <v>5660688.75</v>
      </c>
      <c r="BU418" s="453">
        <v>5590.75</v>
      </c>
      <c r="BV418" s="453">
        <v>7191.19</v>
      </c>
      <c r="BW418" s="453">
        <v>672773.5</v>
      </c>
      <c r="BX418" s="453">
        <v>3786820</v>
      </c>
      <c r="BY418" s="453">
        <v>12407.75</v>
      </c>
      <c r="BZ418" s="453">
        <v>6447</v>
      </c>
      <c r="CA418" s="453">
        <v>2068.5</v>
      </c>
      <c r="CB418" s="453">
        <v>1537.5</v>
      </c>
      <c r="CC418" s="336">
        <f t="shared" si="58"/>
        <v>138723693.90000001</v>
      </c>
    </row>
    <row r="419" spans="1:81" s="354" customFormat="1" ht="25.5" customHeight="1">
      <c r="A419" s="353" t="s">
        <v>477</v>
      </c>
      <c r="B419" s="330" t="s">
        <v>57</v>
      </c>
      <c r="C419" s="331" t="s">
        <v>58</v>
      </c>
      <c r="D419" s="332"/>
      <c r="E419" s="356"/>
      <c r="F419" s="360" t="s">
        <v>1323</v>
      </c>
      <c r="G419" s="361" t="s">
        <v>1324</v>
      </c>
      <c r="H419" s="453">
        <v>0</v>
      </c>
      <c r="I419" s="453">
        <v>39522.71</v>
      </c>
      <c r="J419" s="453">
        <v>0</v>
      </c>
      <c r="K419" s="453">
        <v>0</v>
      </c>
      <c r="L419" s="453">
        <v>0</v>
      </c>
      <c r="M419" s="453">
        <v>0</v>
      </c>
      <c r="N419" s="453">
        <v>0</v>
      </c>
      <c r="O419" s="453">
        <v>0</v>
      </c>
      <c r="P419" s="453">
        <v>0</v>
      </c>
      <c r="Q419" s="453">
        <v>0</v>
      </c>
      <c r="R419" s="453">
        <v>0</v>
      </c>
      <c r="S419" s="453">
        <v>0</v>
      </c>
      <c r="T419" s="453">
        <v>0</v>
      </c>
      <c r="U419" s="453">
        <v>0</v>
      </c>
      <c r="V419" s="453">
        <v>0</v>
      </c>
      <c r="W419" s="453">
        <v>0</v>
      </c>
      <c r="X419" s="453">
        <v>0</v>
      </c>
      <c r="Y419" s="453">
        <v>850</v>
      </c>
      <c r="Z419" s="453">
        <v>53600.3</v>
      </c>
      <c r="AA419" s="453">
        <v>39954.68</v>
      </c>
      <c r="AB419" s="453">
        <v>0</v>
      </c>
      <c r="AC419" s="453">
        <v>0</v>
      </c>
      <c r="AD419" s="453">
        <v>50</v>
      </c>
      <c r="AE419" s="453">
        <v>0</v>
      </c>
      <c r="AF419" s="453">
        <v>49639</v>
      </c>
      <c r="AG419" s="453">
        <v>0</v>
      </c>
      <c r="AH419" s="453">
        <v>0</v>
      </c>
      <c r="AI419" s="453">
        <v>0</v>
      </c>
      <c r="AJ419" s="453">
        <v>0</v>
      </c>
      <c r="AK419" s="453">
        <v>0</v>
      </c>
      <c r="AL419" s="453">
        <v>0</v>
      </c>
      <c r="AM419" s="453">
        <v>0</v>
      </c>
      <c r="AN419" s="453">
        <v>0</v>
      </c>
      <c r="AO419" s="453">
        <v>0</v>
      </c>
      <c r="AP419" s="453">
        <v>0</v>
      </c>
      <c r="AQ419" s="453">
        <v>0</v>
      </c>
      <c r="AR419" s="453">
        <v>0</v>
      </c>
      <c r="AS419" s="453">
        <v>0</v>
      </c>
      <c r="AT419" s="453">
        <v>0</v>
      </c>
      <c r="AU419" s="453">
        <v>0</v>
      </c>
      <c r="AV419" s="453">
        <v>0</v>
      </c>
      <c r="AW419" s="453">
        <v>0</v>
      </c>
      <c r="AX419" s="453">
        <v>0</v>
      </c>
      <c r="AY419" s="453">
        <v>63497.15</v>
      </c>
      <c r="AZ419" s="453">
        <v>26022</v>
      </c>
      <c r="BA419" s="453">
        <v>0</v>
      </c>
      <c r="BB419" s="453">
        <v>0</v>
      </c>
      <c r="BC419" s="453">
        <v>594140</v>
      </c>
      <c r="BD419" s="453">
        <v>0</v>
      </c>
      <c r="BE419" s="453">
        <v>250</v>
      </c>
      <c r="BF419" s="453">
        <v>711598</v>
      </c>
      <c r="BG419" s="453">
        <v>0</v>
      </c>
      <c r="BH419" s="453">
        <v>95430</v>
      </c>
      <c r="BI419" s="453">
        <v>30400</v>
      </c>
      <c r="BJ419" s="453">
        <v>1065</v>
      </c>
      <c r="BK419" s="453">
        <v>0</v>
      </c>
      <c r="BL419" s="453">
        <v>0</v>
      </c>
      <c r="BM419" s="453">
        <v>0</v>
      </c>
      <c r="BN419" s="453">
        <v>0</v>
      </c>
      <c r="BO419" s="453">
        <v>0</v>
      </c>
      <c r="BP419" s="453">
        <v>0</v>
      </c>
      <c r="BQ419" s="453">
        <v>540</v>
      </c>
      <c r="BR419" s="453">
        <v>0</v>
      </c>
      <c r="BS419" s="453">
        <v>0</v>
      </c>
      <c r="BT419" s="453">
        <v>0</v>
      </c>
      <c r="BU419" s="453">
        <v>0</v>
      </c>
      <c r="BV419" s="453">
        <v>0</v>
      </c>
      <c r="BW419" s="453">
        <v>0</v>
      </c>
      <c r="BX419" s="453">
        <v>0</v>
      </c>
      <c r="BY419" s="453">
        <v>0</v>
      </c>
      <c r="BZ419" s="453">
        <v>0</v>
      </c>
      <c r="CA419" s="453">
        <v>64115.79</v>
      </c>
      <c r="CB419" s="453">
        <v>0</v>
      </c>
      <c r="CC419" s="336">
        <f t="shared" si="58"/>
        <v>1770674.63</v>
      </c>
    </row>
    <row r="420" spans="1:81" s="354" customFormat="1" ht="25.5" customHeight="1">
      <c r="A420" s="353" t="s">
        <v>477</v>
      </c>
      <c r="B420" s="330" t="s">
        <v>57</v>
      </c>
      <c r="C420" s="331" t="s">
        <v>58</v>
      </c>
      <c r="D420" s="332">
        <v>53040</v>
      </c>
      <c r="E420" s="356" t="s">
        <v>1314</v>
      </c>
      <c r="F420" s="333" t="s">
        <v>1325</v>
      </c>
      <c r="G420" s="334" t="s">
        <v>1326</v>
      </c>
      <c r="H420" s="453">
        <v>0</v>
      </c>
      <c r="I420" s="453">
        <v>0</v>
      </c>
      <c r="J420" s="453">
        <v>0</v>
      </c>
      <c r="K420" s="453">
        <v>0</v>
      </c>
      <c r="L420" s="453">
        <v>0</v>
      </c>
      <c r="M420" s="453">
        <v>0</v>
      </c>
      <c r="N420" s="453">
        <v>0</v>
      </c>
      <c r="O420" s="453">
        <v>0</v>
      </c>
      <c r="P420" s="453">
        <v>0</v>
      </c>
      <c r="Q420" s="453">
        <v>0</v>
      </c>
      <c r="R420" s="453">
        <v>0</v>
      </c>
      <c r="S420" s="453">
        <v>0</v>
      </c>
      <c r="T420" s="453">
        <v>0</v>
      </c>
      <c r="U420" s="453">
        <v>1767300</v>
      </c>
      <c r="V420" s="453">
        <v>0</v>
      </c>
      <c r="W420" s="453">
        <v>0</v>
      </c>
      <c r="X420" s="453">
        <v>0</v>
      </c>
      <c r="Y420" s="453">
        <v>0</v>
      </c>
      <c r="Z420" s="453">
        <v>0</v>
      </c>
      <c r="AA420" s="453">
        <v>0</v>
      </c>
      <c r="AB420" s="453">
        <v>0</v>
      </c>
      <c r="AC420" s="453">
        <v>0</v>
      </c>
      <c r="AD420" s="453">
        <v>0</v>
      </c>
      <c r="AE420" s="453">
        <v>0</v>
      </c>
      <c r="AF420" s="453">
        <v>0</v>
      </c>
      <c r="AG420" s="453">
        <v>0</v>
      </c>
      <c r="AH420" s="453">
        <v>0</v>
      </c>
      <c r="AI420" s="453">
        <v>0</v>
      </c>
      <c r="AJ420" s="453">
        <v>0</v>
      </c>
      <c r="AK420" s="453">
        <v>0</v>
      </c>
      <c r="AL420" s="453">
        <v>0</v>
      </c>
      <c r="AM420" s="453">
        <v>0</v>
      </c>
      <c r="AN420" s="453">
        <v>1045800</v>
      </c>
      <c r="AO420" s="453">
        <v>0</v>
      </c>
      <c r="AP420" s="453">
        <v>0</v>
      </c>
      <c r="AQ420" s="453">
        <v>0</v>
      </c>
      <c r="AR420" s="453">
        <v>0</v>
      </c>
      <c r="AS420" s="453">
        <v>0</v>
      </c>
      <c r="AT420" s="453">
        <v>0</v>
      </c>
      <c r="AU420" s="453">
        <v>664970</v>
      </c>
      <c r="AV420" s="453">
        <v>0</v>
      </c>
      <c r="AW420" s="453">
        <v>0</v>
      </c>
      <c r="AX420" s="453">
        <v>0</v>
      </c>
      <c r="AY420" s="453">
        <v>0</v>
      </c>
      <c r="AZ420" s="453">
        <v>0</v>
      </c>
      <c r="BA420" s="453">
        <v>0</v>
      </c>
      <c r="BB420" s="453">
        <v>0</v>
      </c>
      <c r="BC420" s="453">
        <v>111384</v>
      </c>
      <c r="BD420" s="453">
        <v>0</v>
      </c>
      <c r="BE420" s="453">
        <v>0</v>
      </c>
      <c r="BF420" s="453">
        <v>0</v>
      </c>
      <c r="BG420" s="453">
        <v>0</v>
      </c>
      <c r="BH420" s="453">
        <v>0</v>
      </c>
      <c r="BI420" s="453">
        <v>0</v>
      </c>
      <c r="BJ420" s="453">
        <v>0</v>
      </c>
      <c r="BK420" s="453">
        <v>0</v>
      </c>
      <c r="BL420" s="453">
        <v>0</v>
      </c>
      <c r="BM420" s="453">
        <v>0</v>
      </c>
      <c r="BN420" s="453">
        <v>21230</v>
      </c>
      <c r="BO420" s="453">
        <v>0</v>
      </c>
      <c r="BP420" s="453">
        <v>0</v>
      </c>
      <c r="BQ420" s="453">
        <v>0</v>
      </c>
      <c r="BR420" s="453">
        <v>271477.5</v>
      </c>
      <c r="BS420" s="453">
        <v>510</v>
      </c>
      <c r="BT420" s="453">
        <v>0</v>
      </c>
      <c r="BU420" s="453">
        <v>0</v>
      </c>
      <c r="BV420" s="453">
        <v>0</v>
      </c>
      <c r="BW420" s="453">
        <v>0</v>
      </c>
      <c r="BX420" s="453">
        <v>0</v>
      </c>
      <c r="BY420" s="453">
        <v>0</v>
      </c>
      <c r="BZ420" s="453">
        <v>0</v>
      </c>
      <c r="CA420" s="453">
        <v>0</v>
      </c>
      <c r="CB420" s="453">
        <v>0</v>
      </c>
      <c r="CC420" s="336">
        <f t="shared" si="58"/>
        <v>3882671.5</v>
      </c>
    </row>
    <row r="421" spans="1:81" s="354" customFormat="1" ht="25.5" customHeight="1">
      <c r="A421" s="353" t="s">
        <v>477</v>
      </c>
      <c r="B421" s="330" t="s">
        <v>57</v>
      </c>
      <c r="C421" s="331" t="s">
        <v>58</v>
      </c>
      <c r="D421" s="332">
        <v>53050</v>
      </c>
      <c r="E421" s="331" t="s">
        <v>1327</v>
      </c>
      <c r="F421" s="333" t="s">
        <v>1328</v>
      </c>
      <c r="G421" s="334" t="s">
        <v>1329</v>
      </c>
      <c r="H421" s="335">
        <v>0</v>
      </c>
      <c r="I421" s="335">
        <v>0</v>
      </c>
      <c r="J421" s="335">
        <v>0</v>
      </c>
      <c r="K421" s="335">
        <v>0</v>
      </c>
      <c r="L421" s="335">
        <v>0</v>
      </c>
      <c r="M421" s="335">
        <v>0</v>
      </c>
      <c r="N421" s="335">
        <v>0</v>
      </c>
      <c r="O421" s="335">
        <v>0</v>
      </c>
      <c r="P421" s="335">
        <v>0</v>
      </c>
      <c r="Q421" s="335">
        <v>0</v>
      </c>
      <c r="R421" s="335">
        <v>0</v>
      </c>
      <c r="S421" s="335">
        <v>0</v>
      </c>
      <c r="T421" s="335">
        <v>0</v>
      </c>
      <c r="U421" s="335">
        <v>0</v>
      </c>
      <c r="V421" s="335">
        <v>0</v>
      </c>
      <c r="W421" s="335">
        <v>0</v>
      </c>
      <c r="X421" s="335">
        <v>0</v>
      </c>
      <c r="Y421" s="335">
        <v>0</v>
      </c>
      <c r="Z421" s="335">
        <v>0</v>
      </c>
      <c r="AA421" s="335">
        <v>0</v>
      </c>
      <c r="AB421" s="335">
        <v>0</v>
      </c>
      <c r="AC421" s="335">
        <v>0</v>
      </c>
      <c r="AD421" s="335">
        <v>0</v>
      </c>
      <c r="AE421" s="335">
        <v>0</v>
      </c>
      <c r="AF421" s="335">
        <v>0</v>
      </c>
      <c r="AG421" s="335">
        <v>0</v>
      </c>
      <c r="AH421" s="335">
        <v>0</v>
      </c>
      <c r="AI421" s="335">
        <v>0</v>
      </c>
      <c r="AJ421" s="335">
        <v>0</v>
      </c>
      <c r="AK421" s="335">
        <v>0</v>
      </c>
      <c r="AL421" s="335">
        <v>0</v>
      </c>
      <c r="AM421" s="335">
        <v>0</v>
      </c>
      <c r="AN421" s="335">
        <v>0</v>
      </c>
      <c r="AO421" s="335">
        <v>0</v>
      </c>
      <c r="AP421" s="335">
        <v>0</v>
      </c>
      <c r="AQ421" s="335">
        <v>0</v>
      </c>
      <c r="AR421" s="335">
        <v>0</v>
      </c>
      <c r="AS421" s="335">
        <v>0</v>
      </c>
      <c r="AT421" s="335">
        <v>0</v>
      </c>
      <c r="AU421" s="335">
        <v>0</v>
      </c>
      <c r="AV421" s="335">
        <v>0</v>
      </c>
      <c r="AW421" s="335">
        <v>0</v>
      </c>
      <c r="AX421" s="335">
        <v>0</v>
      </c>
      <c r="AY421" s="335">
        <v>0</v>
      </c>
      <c r="AZ421" s="335">
        <v>0</v>
      </c>
      <c r="BA421" s="335">
        <v>0</v>
      </c>
      <c r="BB421" s="335">
        <v>0</v>
      </c>
      <c r="BC421" s="335">
        <v>0</v>
      </c>
      <c r="BD421" s="335">
        <v>0</v>
      </c>
      <c r="BE421" s="335">
        <v>0</v>
      </c>
      <c r="BF421" s="335">
        <v>0</v>
      </c>
      <c r="BG421" s="335">
        <v>0</v>
      </c>
      <c r="BH421" s="335">
        <v>0</v>
      </c>
      <c r="BI421" s="335">
        <v>0</v>
      </c>
      <c r="BJ421" s="335">
        <v>0</v>
      </c>
      <c r="BK421" s="335">
        <v>0</v>
      </c>
      <c r="BL421" s="335">
        <v>0</v>
      </c>
      <c r="BM421" s="335">
        <v>0</v>
      </c>
      <c r="BN421" s="335">
        <v>0</v>
      </c>
      <c r="BO421" s="335">
        <v>0</v>
      </c>
      <c r="BP421" s="335">
        <v>0</v>
      </c>
      <c r="BQ421" s="335">
        <v>0</v>
      </c>
      <c r="BR421" s="335">
        <v>0</v>
      </c>
      <c r="BS421" s="335">
        <v>0</v>
      </c>
      <c r="BT421" s="335">
        <v>0</v>
      </c>
      <c r="BU421" s="335">
        <v>0</v>
      </c>
      <c r="BV421" s="335">
        <v>0</v>
      </c>
      <c r="BW421" s="335">
        <v>0</v>
      </c>
      <c r="BX421" s="335">
        <v>0</v>
      </c>
      <c r="BY421" s="335">
        <v>0</v>
      </c>
      <c r="BZ421" s="335">
        <v>0</v>
      </c>
      <c r="CA421" s="335">
        <v>0</v>
      </c>
      <c r="CB421" s="335">
        <v>0</v>
      </c>
      <c r="CC421" s="336">
        <f t="shared" si="58"/>
        <v>0</v>
      </c>
    </row>
    <row r="422" spans="1:81" s="354" customFormat="1" ht="25.5" customHeight="1">
      <c r="A422" s="353" t="s">
        <v>477</v>
      </c>
      <c r="B422" s="330" t="s">
        <v>57</v>
      </c>
      <c r="C422" s="331" t="s">
        <v>58</v>
      </c>
      <c r="D422" s="332">
        <v>53050</v>
      </c>
      <c r="E422" s="331" t="s">
        <v>1327</v>
      </c>
      <c r="F422" s="333" t="s">
        <v>1330</v>
      </c>
      <c r="G422" s="334" t="s">
        <v>1331</v>
      </c>
      <c r="H422" s="457">
        <v>0</v>
      </c>
      <c r="I422" s="457">
        <v>0</v>
      </c>
      <c r="J422" s="457">
        <v>2419.5</v>
      </c>
      <c r="K422" s="457">
        <v>0</v>
      </c>
      <c r="L422" s="456">
        <v>0</v>
      </c>
      <c r="M422" s="457">
        <v>0</v>
      </c>
      <c r="N422" s="457">
        <v>670</v>
      </c>
      <c r="O422" s="456">
        <v>0</v>
      </c>
      <c r="P422" s="456">
        <v>0</v>
      </c>
      <c r="Q422" s="457">
        <v>17088.5</v>
      </c>
      <c r="R422" s="457">
        <v>7807.5</v>
      </c>
      <c r="S422" s="456">
        <v>0</v>
      </c>
      <c r="T422" s="456">
        <v>7625</v>
      </c>
      <c r="U422" s="457">
        <v>3720</v>
      </c>
      <c r="V422" s="456">
        <v>0</v>
      </c>
      <c r="W422" s="456">
        <v>0</v>
      </c>
      <c r="X422" s="457">
        <v>1958</v>
      </c>
      <c r="Y422" s="456">
        <v>0</v>
      </c>
      <c r="Z422" s="456">
        <v>2235</v>
      </c>
      <c r="AA422" s="456">
        <v>2349.5</v>
      </c>
      <c r="AB422" s="457">
        <v>1264.5</v>
      </c>
      <c r="AC422" s="456">
        <v>2725</v>
      </c>
      <c r="AD422" s="456">
        <v>6123.5</v>
      </c>
      <c r="AE422" s="456">
        <v>2273</v>
      </c>
      <c r="AF422" s="456">
        <v>0</v>
      </c>
      <c r="AG422" s="456">
        <v>0</v>
      </c>
      <c r="AH422" s="456">
        <v>0</v>
      </c>
      <c r="AI422" s="457">
        <v>0</v>
      </c>
      <c r="AJ422" s="457">
        <v>0</v>
      </c>
      <c r="AK422" s="457">
        <v>0</v>
      </c>
      <c r="AL422" s="457">
        <v>0</v>
      </c>
      <c r="AM422" s="457">
        <v>0</v>
      </c>
      <c r="AN422" s="456">
        <v>0</v>
      </c>
      <c r="AO422" s="456">
        <v>0</v>
      </c>
      <c r="AP422" s="457">
        <v>0</v>
      </c>
      <c r="AQ422" s="457">
        <v>0</v>
      </c>
      <c r="AR422" s="456">
        <v>0</v>
      </c>
      <c r="AS422" s="457">
        <v>0</v>
      </c>
      <c r="AT422" s="456">
        <v>0</v>
      </c>
      <c r="AU422" s="456">
        <v>199748.5</v>
      </c>
      <c r="AV422" s="457">
        <v>541018.75</v>
      </c>
      <c r="AW422" s="456">
        <v>12386.5</v>
      </c>
      <c r="AX422" s="457">
        <v>97981.7</v>
      </c>
      <c r="AY422" s="457">
        <v>50777.5</v>
      </c>
      <c r="AZ422" s="456">
        <v>3877</v>
      </c>
      <c r="BA422" s="456">
        <v>29679.75</v>
      </c>
      <c r="BB422" s="457">
        <v>2195</v>
      </c>
      <c r="BC422" s="456">
        <v>0</v>
      </c>
      <c r="BD422" s="456">
        <v>0</v>
      </c>
      <c r="BE422" s="456">
        <v>0</v>
      </c>
      <c r="BF422" s="457">
        <v>0</v>
      </c>
      <c r="BG422" s="456">
        <v>0</v>
      </c>
      <c r="BH422" s="456">
        <v>76360</v>
      </c>
      <c r="BI422" s="456">
        <v>350</v>
      </c>
      <c r="BJ422" s="456">
        <v>0</v>
      </c>
      <c r="BK422" s="456">
        <v>0</v>
      </c>
      <c r="BL422" s="456">
        <v>0</v>
      </c>
      <c r="BM422" s="457">
        <v>0</v>
      </c>
      <c r="BN422" s="456">
        <v>0</v>
      </c>
      <c r="BO422" s="457">
        <v>0</v>
      </c>
      <c r="BP422" s="456">
        <v>0</v>
      </c>
      <c r="BQ422" s="456">
        <v>0</v>
      </c>
      <c r="BR422" s="456">
        <v>0</v>
      </c>
      <c r="BS422" s="457">
        <v>0</v>
      </c>
      <c r="BT422" s="457">
        <v>0</v>
      </c>
      <c r="BU422" s="456">
        <v>0</v>
      </c>
      <c r="BV422" s="457">
        <v>5497</v>
      </c>
      <c r="BW422" s="456">
        <v>35852.75</v>
      </c>
      <c r="BX422" s="456">
        <v>0</v>
      </c>
      <c r="BY422" s="456">
        <v>7051.25</v>
      </c>
      <c r="BZ422" s="456">
        <v>0</v>
      </c>
      <c r="CA422" s="456">
        <v>0</v>
      </c>
      <c r="CB422" s="457">
        <v>1075</v>
      </c>
      <c r="CC422" s="336">
        <f t="shared" si="58"/>
        <v>1122109.7</v>
      </c>
    </row>
    <row r="423" spans="1:81" s="354" customFormat="1" ht="25.5" customHeight="1">
      <c r="A423" s="353" t="s">
        <v>477</v>
      </c>
      <c r="B423" s="330" t="s">
        <v>57</v>
      </c>
      <c r="C423" s="331" t="s">
        <v>58</v>
      </c>
      <c r="D423" s="332"/>
      <c r="E423" s="331"/>
      <c r="F423" s="333" t="s">
        <v>1332</v>
      </c>
      <c r="G423" s="334" t="s">
        <v>1333</v>
      </c>
      <c r="H423" s="453">
        <v>0</v>
      </c>
      <c r="I423" s="453">
        <v>671875</v>
      </c>
      <c r="J423" s="453">
        <v>6454625</v>
      </c>
      <c r="K423" s="453">
        <v>0</v>
      </c>
      <c r="L423" s="453">
        <v>731065</v>
      </c>
      <c r="M423" s="453">
        <v>1435187.5</v>
      </c>
      <c r="N423" s="453">
        <v>463815</v>
      </c>
      <c r="O423" s="453">
        <v>0</v>
      </c>
      <c r="P423" s="453">
        <v>3569500</v>
      </c>
      <c r="Q423" s="453">
        <v>87322083.019999996</v>
      </c>
      <c r="R423" s="453">
        <v>2586625</v>
      </c>
      <c r="S423" s="453">
        <v>930750</v>
      </c>
      <c r="T423" s="453">
        <v>2929570</v>
      </c>
      <c r="U423" s="453">
        <v>8034742</v>
      </c>
      <c r="V423" s="453">
        <v>0</v>
      </c>
      <c r="W423" s="453">
        <v>0</v>
      </c>
      <c r="X423" s="453">
        <v>0</v>
      </c>
      <c r="Y423" s="453">
        <v>1098375</v>
      </c>
      <c r="Z423" s="453">
        <v>0</v>
      </c>
      <c r="AA423" s="453">
        <v>6182963.2000000002</v>
      </c>
      <c r="AB423" s="453">
        <v>337000</v>
      </c>
      <c r="AC423" s="453">
        <v>135460</v>
      </c>
      <c r="AD423" s="453">
        <v>214812.5</v>
      </c>
      <c r="AE423" s="453">
        <v>0</v>
      </c>
      <c r="AF423" s="453">
        <v>0</v>
      </c>
      <c r="AG423" s="453">
        <v>0</v>
      </c>
      <c r="AH423" s="453">
        <v>0</v>
      </c>
      <c r="AI423" s="453">
        <v>0</v>
      </c>
      <c r="AJ423" s="453">
        <v>0</v>
      </c>
      <c r="AK423" s="453">
        <v>0</v>
      </c>
      <c r="AL423" s="453">
        <v>689625</v>
      </c>
      <c r="AM423" s="453">
        <v>0</v>
      </c>
      <c r="AN423" s="453">
        <v>199500</v>
      </c>
      <c r="AO423" s="453">
        <v>0</v>
      </c>
      <c r="AP423" s="453">
        <v>0</v>
      </c>
      <c r="AQ423" s="453">
        <v>1839250</v>
      </c>
      <c r="AR423" s="453">
        <v>115750</v>
      </c>
      <c r="AS423" s="453">
        <v>0</v>
      </c>
      <c r="AT423" s="453">
        <v>0</v>
      </c>
      <c r="AU423" s="453">
        <v>343450.05</v>
      </c>
      <c r="AV423" s="453">
        <v>0</v>
      </c>
      <c r="AW423" s="453">
        <v>0</v>
      </c>
      <c r="AX423" s="453">
        <v>0</v>
      </c>
      <c r="AY423" s="453">
        <v>0</v>
      </c>
      <c r="AZ423" s="453">
        <v>0</v>
      </c>
      <c r="BA423" s="453">
        <v>0</v>
      </c>
      <c r="BB423" s="453">
        <v>0</v>
      </c>
      <c r="BC423" s="453">
        <v>0</v>
      </c>
      <c r="BD423" s="453">
        <v>0</v>
      </c>
      <c r="BE423" s="453">
        <v>0</v>
      </c>
      <c r="BF423" s="453">
        <v>0</v>
      </c>
      <c r="BG423" s="453">
        <v>0</v>
      </c>
      <c r="BH423" s="453">
        <v>0</v>
      </c>
      <c r="BI423" s="453">
        <v>0</v>
      </c>
      <c r="BJ423" s="453">
        <v>0</v>
      </c>
      <c r="BK423" s="453">
        <v>0</v>
      </c>
      <c r="BL423" s="453">
        <v>0</v>
      </c>
      <c r="BM423" s="453">
        <v>0</v>
      </c>
      <c r="BN423" s="453">
        <v>0</v>
      </c>
      <c r="BO423" s="453">
        <v>0</v>
      </c>
      <c r="BP423" s="453">
        <v>0</v>
      </c>
      <c r="BQ423" s="453">
        <v>0</v>
      </c>
      <c r="BR423" s="453">
        <v>0</v>
      </c>
      <c r="BS423" s="453">
        <v>0</v>
      </c>
      <c r="BT423" s="453">
        <v>0</v>
      </c>
      <c r="BU423" s="453">
        <v>824562.5</v>
      </c>
      <c r="BV423" s="453">
        <v>426500</v>
      </c>
      <c r="BW423" s="453">
        <v>860750</v>
      </c>
      <c r="BX423" s="453">
        <v>1106625</v>
      </c>
      <c r="BY423" s="453">
        <v>0</v>
      </c>
      <c r="BZ423" s="453">
        <v>276500</v>
      </c>
      <c r="CA423" s="453">
        <v>0</v>
      </c>
      <c r="CB423" s="453">
        <v>416875</v>
      </c>
      <c r="CC423" s="336">
        <f t="shared" si="58"/>
        <v>130197835.77</v>
      </c>
    </row>
    <row r="424" spans="1:81" s="354" customFormat="1" ht="25.5" customHeight="1">
      <c r="A424" s="353" t="s">
        <v>477</v>
      </c>
      <c r="B424" s="330" t="s">
        <v>57</v>
      </c>
      <c r="C424" s="331" t="s">
        <v>58</v>
      </c>
      <c r="D424" s="332">
        <v>53050</v>
      </c>
      <c r="E424" s="331" t="s">
        <v>1327</v>
      </c>
      <c r="F424" s="333" t="s">
        <v>1334</v>
      </c>
      <c r="G424" s="334" t="s">
        <v>1335</v>
      </c>
      <c r="H424" s="453">
        <v>600000</v>
      </c>
      <c r="I424" s="453">
        <v>0</v>
      </c>
      <c r="J424" s="453">
        <v>22644183.100000001</v>
      </c>
      <c r="K424" s="453">
        <v>0</v>
      </c>
      <c r="L424" s="453">
        <v>0</v>
      </c>
      <c r="M424" s="453">
        <v>0</v>
      </c>
      <c r="N424" s="453">
        <v>33337000</v>
      </c>
      <c r="O424" s="453">
        <v>0</v>
      </c>
      <c r="P424" s="453">
        <v>270000</v>
      </c>
      <c r="Q424" s="453">
        <v>0</v>
      </c>
      <c r="R424" s="453">
        <v>0</v>
      </c>
      <c r="S424" s="453">
        <v>1380000</v>
      </c>
      <c r="T424" s="453">
        <v>0</v>
      </c>
      <c r="U424" s="453">
        <v>1765865.25</v>
      </c>
      <c r="V424" s="453">
        <v>0</v>
      </c>
      <c r="W424" s="453">
        <v>1520700</v>
      </c>
      <c r="X424" s="453">
        <v>0</v>
      </c>
      <c r="Y424" s="453">
        <v>0</v>
      </c>
      <c r="Z424" s="453">
        <v>194641.75</v>
      </c>
      <c r="AA424" s="453">
        <v>334200</v>
      </c>
      <c r="AB424" s="453">
        <v>0</v>
      </c>
      <c r="AC424" s="453">
        <v>0</v>
      </c>
      <c r="AD424" s="453">
        <v>0</v>
      </c>
      <c r="AE424" s="453">
        <v>0</v>
      </c>
      <c r="AF424" s="453">
        <v>0</v>
      </c>
      <c r="AG424" s="453">
        <v>0</v>
      </c>
      <c r="AH424" s="453">
        <v>0</v>
      </c>
      <c r="AI424" s="453">
        <v>0</v>
      </c>
      <c r="AJ424" s="453">
        <v>0</v>
      </c>
      <c r="AK424" s="453">
        <v>0</v>
      </c>
      <c r="AL424" s="453">
        <v>0</v>
      </c>
      <c r="AM424" s="453">
        <v>0</v>
      </c>
      <c r="AN424" s="453">
        <v>0</v>
      </c>
      <c r="AO424" s="453">
        <v>0</v>
      </c>
      <c r="AP424" s="453">
        <v>0</v>
      </c>
      <c r="AQ424" s="453">
        <v>0</v>
      </c>
      <c r="AR424" s="453">
        <v>0</v>
      </c>
      <c r="AS424" s="453">
        <v>0</v>
      </c>
      <c r="AT424" s="453">
        <v>0</v>
      </c>
      <c r="AU424" s="453">
        <v>0</v>
      </c>
      <c r="AV424" s="453">
        <v>0</v>
      </c>
      <c r="AW424" s="453">
        <v>0</v>
      </c>
      <c r="AX424" s="453">
        <v>0</v>
      </c>
      <c r="AY424" s="453">
        <v>0</v>
      </c>
      <c r="AZ424" s="453">
        <v>0</v>
      </c>
      <c r="BA424" s="453">
        <v>0</v>
      </c>
      <c r="BB424" s="453">
        <v>26460000</v>
      </c>
      <c r="BC424" s="453">
        <v>0</v>
      </c>
      <c r="BD424" s="453">
        <v>0</v>
      </c>
      <c r="BE424" s="453">
        <v>0</v>
      </c>
      <c r="BF424" s="453">
        <v>0</v>
      </c>
      <c r="BG424" s="453">
        <v>0</v>
      </c>
      <c r="BH424" s="453">
        <v>0</v>
      </c>
      <c r="BI424" s="453">
        <v>0</v>
      </c>
      <c r="BJ424" s="453">
        <v>0</v>
      </c>
      <c r="BK424" s="453">
        <v>0</v>
      </c>
      <c r="BL424" s="453">
        <v>0</v>
      </c>
      <c r="BM424" s="453">
        <v>4081.91</v>
      </c>
      <c r="BN424" s="453">
        <v>1663319.98</v>
      </c>
      <c r="BO424" s="453">
        <v>0</v>
      </c>
      <c r="BP424" s="453">
        <v>0</v>
      </c>
      <c r="BQ424" s="453">
        <v>22000</v>
      </c>
      <c r="BR424" s="453">
        <v>0</v>
      </c>
      <c r="BS424" s="453">
        <v>0</v>
      </c>
      <c r="BT424" s="453">
        <v>40000</v>
      </c>
      <c r="BU424" s="453">
        <v>0</v>
      </c>
      <c r="BV424" s="453">
        <v>0</v>
      </c>
      <c r="BW424" s="453">
        <v>0</v>
      </c>
      <c r="BX424" s="453">
        <v>0</v>
      </c>
      <c r="BY424" s="453">
        <v>0</v>
      </c>
      <c r="BZ424" s="453">
        <v>0</v>
      </c>
      <c r="CA424" s="453">
        <v>0</v>
      </c>
      <c r="CB424" s="453">
        <v>0</v>
      </c>
      <c r="CC424" s="336">
        <f t="shared" si="58"/>
        <v>90235991.989999995</v>
      </c>
    </row>
    <row r="425" spans="1:81" s="354" customFormat="1" ht="25.5" customHeight="1">
      <c r="A425" s="353" t="s">
        <v>477</v>
      </c>
      <c r="B425" s="330" t="s">
        <v>57</v>
      </c>
      <c r="C425" s="331" t="s">
        <v>58</v>
      </c>
      <c r="D425" s="332">
        <v>53050</v>
      </c>
      <c r="E425" s="331" t="s">
        <v>1327</v>
      </c>
      <c r="F425" s="333" t="s">
        <v>1336</v>
      </c>
      <c r="G425" s="334" t="s">
        <v>1337</v>
      </c>
      <c r="H425" s="453">
        <v>6719721.0800000001</v>
      </c>
      <c r="I425" s="453">
        <v>0</v>
      </c>
      <c r="J425" s="453">
        <v>110</v>
      </c>
      <c r="K425" s="453">
        <v>0</v>
      </c>
      <c r="L425" s="453">
        <v>0</v>
      </c>
      <c r="M425" s="453">
        <v>0</v>
      </c>
      <c r="N425" s="453">
        <v>0</v>
      </c>
      <c r="O425" s="453">
        <v>0</v>
      </c>
      <c r="P425" s="453">
        <v>0</v>
      </c>
      <c r="Q425" s="453">
        <v>840896</v>
      </c>
      <c r="R425" s="453">
        <v>169642</v>
      </c>
      <c r="S425" s="453">
        <v>0</v>
      </c>
      <c r="T425" s="453">
        <v>0</v>
      </c>
      <c r="U425" s="453">
        <v>2086469.88</v>
      </c>
      <c r="V425" s="453">
        <v>0</v>
      </c>
      <c r="W425" s="453">
        <v>20175</v>
      </c>
      <c r="X425" s="453">
        <v>0</v>
      </c>
      <c r="Y425" s="453">
        <v>45047</v>
      </c>
      <c r="Z425" s="453">
        <v>4026868.75</v>
      </c>
      <c r="AA425" s="453">
        <v>12530</v>
      </c>
      <c r="AB425" s="453">
        <v>15084.85</v>
      </c>
      <c r="AC425" s="453">
        <v>0</v>
      </c>
      <c r="AD425" s="453">
        <v>0</v>
      </c>
      <c r="AE425" s="453">
        <v>572194</v>
      </c>
      <c r="AF425" s="453">
        <v>0</v>
      </c>
      <c r="AG425" s="453">
        <v>0</v>
      </c>
      <c r="AH425" s="453">
        <v>0</v>
      </c>
      <c r="AI425" s="453">
        <v>1723821</v>
      </c>
      <c r="AJ425" s="453">
        <v>0</v>
      </c>
      <c r="AK425" s="453">
        <v>4070</v>
      </c>
      <c r="AL425" s="453">
        <v>18365</v>
      </c>
      <c r="AM425" s="453">
        <v>1220</v>
      </c>
      <c r="AN425" s="453">
        <v>238855</v>
      </c>
      <c r="AO425" s="453">
        <v>0</v>
      </c>
      <c r="AP425" s="453">
        <v>0</v>
      </c>
      <c r="AQ425" s="453">
        <v>349643</v>
      </c>
      <c r="AR425" s="453">
        <v>0</v>
      </c>
      <c r="AS425" s="453">
        <v>0</v>
      </c>
      <c r="AT425" s="453">
        <v>52898</v>
      </c>
      <c r="AU425" s="453">
        <v>0</v>
      </c>
      <c r="AV425" s="453">
        <v>0</v>
      </c>
      <c r="AW425" s="453">
        <v>0</v>
      </c>
      <c r="AX425" s="453">
        <v>22740</v>
      </c>
      <c r="AY425" s="453">
        <v>601504</v>
      </c>
      <c r="AZ425" s="453">
        <v>0</v>
      </c>
      <c r="BA425" s="453">
        <v>128046</v>
      </c>
      <c r="BB425" s="453">
        <v>2306897</v>
      </c>
      <c r="BC425" s="453">
        <v>0</v>
      </c>
      <c r="BD425" s="453">
        <v>0</v>
      </c>
      <c r="BE425" s="453">
        <v>0</v>
      </c>
      <c r="BF425" s="453">
        <v>6686943</v>
      </c>
      <c r="BG425" s="453">
        <v>0</v>
      </c>
      <c r="BH425" s="453">
        <v>0</v>
      </c>
      <c r="BI425" s="453">
        <v>178760</v>
      </c>
      <c r="BJ425" s="453">
        <v>97426</v>
      </c>
      <c r="BK425" s="453">
        <v>0</v>
      </c>
      <c r="BL425" s="453">
        <v>3848</v>
      </c>
      <c r="BM425" s="453">
        <v>348615.75</v>
      </c>
      <c r="BN425" s="453">
        <v>0</v>
      </c>
      <c r="BO425" s="453">
        <v>1000</v>
      </c>
      <c r="BP425" s="453">
        <v>0</v>
      </c>
      <c r="BQ425" s="453">
        <v>0</v>
      </c>
      <c r="BR425" s="453">
        <v>0</v>
      </c>
      <c r="BS425" s="453">
        <v>0</v>
      </c>
      <c r="BT425" s="453">
        <v>5000</v>
      </c>
      <c r="BU425" s="453">
        <v>0</v>
      </c>
      <c r="BV425" s="453">
        <v>0</v>
      </c>
      <c r="BW425" s="453">
        <v>0</v>
      </c>
      <c r="BX425" s="453">
        <v>0</v>
      </c>
      <c r="BY425" s="453">
        <v>0</v>
      </c>
      <c r="BZ425" s="453">
        <v>0</v>
      </c>
      <c r="CA425" s="453">
        <v>0</v>
      </c>
      <c r="CB425" s="453">
        <v>0</v>
      </c>
      <c r="CC425" s="336">
        <f t="shared" si="58"/>
        <v>27278390.310000002</v>
      </c>
    </row>
    <row r="426" spans="1:81" s="354" customFormat="1" ht="25.5" customHeight="1">
      <c r="A426" s="353" t="s">
        <v>477</v>
      </c>
      <c r="B426" s="330" t="s">
        <v>57</v>
      </c>
      <c r="C426" s="331" t="s">
        <v>58</v>
      </c>
      <c r="D426" s="332">
        <v>53050</v>
      </c>
      <c r="E426" s="331" t="s">
        <v>1327</v>
      </c>
      <c r="F426" s="333" t="s">
        <v>1338</v>
      </c>
      <c r="G426" s="334" t="s">
        <v>1339</v>
      </c>
      <c r="H426" s="335">
        <v>0</v>
      </c>
      <c r="I426" s="335">
        <v>0</v>
      </c>
      <c r="J426" s="335">
        <v>0</v>
      </c>
      <c r="K426" s="335">
        <v>0</v>
      </c>
      <c r="L426" s="335">
        <v>0</v>
      </c>
      <c r="M426" s="335">
        <v>0</v>
      </c>
      <c r="N426" s="335">
        <v>0</v>
      </c>
      <c r="O426" s="335">
        <v>0</v>
      </c>
      <c r="P426" s="335">
        <v>0</v>
      </c>
      <c r="Q426" s="335">
        <v>0</v>
      </c>
      <c r="R426" s="335">
        <v>0</v>
      </c>
      <c r="S426" s="335">
        <v>0</v>
      </c>
      <c r="T426" s="335">
        <v>0</v>
      </c>
      <c r="U426" s="335">
        <v>0</v>
      </c>
      <c r="V426" s="335">
        <v>0</v>
      </c>
      <c r="W426" s="335">
        <v>0</v>
      </c>
      <c r="X426" s="335">
        <v>0</v>
      </c>
      <c r="Y426" s="335">
        <v>0</v>
      </c>
      <c r="Z426" s="335">
        <v>0</v>
      </c>
      <c r="AA426" s="335">
        <v>0</v>
      </c>
      <c r="AB426" s="335">
        <v>0</v>
      </c>
      <c r="AC426" s="335">
        <v>0</v>
      </c>
      <c r="AD426" s="335">
        <v>0</v>
      </c>
      <c r="AE426" s="335">
        <v>0</v>
      </c>
      <c r="AF426" s="335">
        <v>0</v>
      </c>
      <c r="AG426" s="335">
        <v>0</v>
      </c>
      <c r="AH426" s="335">
        <v>0</v>
      </c>
      <c r="AI426" s="335">
        <v>0</v>
      </c>
      <c r="AJ426" s="335">
        <v>0</v>
      </c>
      <c r="AK426" s="335">
        <v>0</v>
      </c>
      <c r="AL426" s="335">
        <v>0</v>
      </c>
      <c r="AM426" s="335">
        <v>0</v>
      </c>
      <c r="AN426" s="335">
        <v>0</v>
      </c>
      <c r="AO426" s="335">
        <v>0</v>
      </c>
      <c r="AP426" s="335">
        <v>0</v>
      </c>
      <c r="AQ426" s="335">
        <v>0</v>
      </c>
      <c r="AR426" s="335">
        <v>0</v>
      </c>
      <c r="AS426" s="335">
        <v>0</v>
      </c>
      <c r="AT426" s="335">
        <v>0</v>
      </c>
      <c r="AU426" s="335">
        <v>0</v>
      </c>
      <c r="AV426" s="335">
        <v>0</v>
      </c>
      <c r="AW426" s="335">
        <v>0</v>
      </c>
      <c r="AX426" s="335">
        <v>0</v>
      </c>
      <c r="AY426" s="335">
        <v>0</v>
      </c>
      <c r="AZ426" s="335">
        <v>0</v>
      </c>
      <c r="BA426" s="335">
        <v>0</v>
      </c>
      <c r="BB426" s="335">
        <v>0</v>
      </c>
      <c r="BC426" s="335">
        <v>0</v>
      </c>
      <c r="BD426" s="335">
        <v>0</v>
      </c>
      <c r="BE426" s="335">
        <v>0</v>
      </c>
      <c r="BF426" s="335">
        <v>0</v>
      </c>
      <c r="BG426" s="335">
        <v>0</v>
      </c>
      <c r="BH426" s="335">
        <v>0</v>
      </c>
      <c r="BI426" s="335">
        <v>0</v>
      </c>
      <c r="BJ426" s="335">
        <v>0</v>
      </c>
      <c r="BK426" s="335">
        <v>0</v>
      </c>
      <c r="BL426" s="335">
        <v>0</v>
      </c>
      <c r="BM426" s="335">
        <v>0</v>
      </c>
      <c r="BN426" s="335">
        <v>0</v>
      </c>
      <c r="BO426" s="335">
        <v>0</v>
      </c>
      <c r="BP426" s="335">
        <v>0</v>
      </c>
      <c r="BQ426" s="335">
        <v>0</v>
      </c>
      <c r="BR426" s="335">
        <v>0</v>
      </c>
      <c r="BS426" s="335">
        <v>0</v>
      </c>
      <c r="BT426" s="335">
        <v>0</v>
      </c>
      <c r="BU426" s="335">
        <v>0</v>
      </c>
      <c r="BV426" s="335">
        <v>0</v>
      </c>
      <c r="BW426" s="335">
        <v>0</v>
      </c>
      <c r="BX426" s="335">
        <v>0</v>
      </c>
      <c r="BY426" s="335">
        <v>0</v>
      </c>
      <c r="BZ426" s="335">
        <v>0</v>
      </c>
      <c r="CA426" s="335">
        <v>0</v>
      </c>
      <c r="CB426" s="335">
        <v>0</v>
      </c>
      <c r="CC426" s="336">
        <f t="shared" si="58"/>
        <v>0</v>
      </c>
    </row>
    <row r="427" spans="1:81" s="354" customFormat="1" ht="25.5" customHeight="1">
      <c r="A427" s="353" t="s">
        <v>477</v>
      </c>
      <c r="B427" s="330" t="s">
        <v>57</v>
      </c>
      <c r="C427" s="331" t="s">
        <v>58</v>
      </c>
      <c r="D427" s="332">
        <v>53050</v>
      </c>
      <c r="E427" s="331" t="s">
        <v>1327</v>
      </c>
      <c r="F427" s="333" t="s">
        <v>1340</v>
      </c>
      <c r="G427" s="334" t="s">
        <v>1341</v>
      </c>
      <c r="H427" s="335">
        <v>0</v>
      </c>
      <c r="I427" s="335">
        <v>0</v>
      </c>
      <c r="J427" s="335">
        <v>0</v>
      </c>
      <c r="K427" s="335">
        <v>0</v>
      </c>
      <c r="L427" s="335">
        <v>0</v>
      </c>
      <c r="M427" s="335">
        <v>0</v>
      </c>
      <c r="N427" s="335">
        <v>0</v>
      </c>
      <c r="O427" s="335">
        <v>0</v>
      </c>
      <c r="P427" s="335">
        <v>0</v>
      </c>
      <c r="Q427" s="335">
        <v>0</v>
      </c>
      <c r="R427" s="335">
        <v>0</v>
      </c>
      <c r="S427" s="335">
        <v>0</v>
      </c>
      <c r="T427" s="335">
        <v>0</v>
      </c>
      <c r="U427" s="335">
        <v>0</v>
      </c>
      <c r="V427" s="335">
        <v>0</v>
      </c>
      <c r="W427" s="335">
        <v>0</v>
      </c>
      <c r="X427" s="335">
        <v>0</v>
      </c>
      <c r="Y427" s="335">
        <v>0</v>
      </c>
      <c r="Z427" s="335">
        <v>0</v>
      </c>
      <c r="AA427" s="335">
        <v>0</v>
      </c>
      <c r="AB427" s="335">
        <v>0</v>
      </c>
      <c r="AC427" s="335">
        <v>0</v>
      </c>
      <c r="AD427" s="335">
        <v>0</v>
      </c>
      <c r="AE427" s="335">
        <v>0</v>
      </c>
      <c r="AF427" s="335">
        <v>0</v>
      </c>
      <c r="AG427" s="335">
        <v>0</v>
      </c>
      <c r="AH427" s="335">
        <v>0</v>
      </c>
      <c r="AI427" s="335">
        <v>0</v>
      </c>
      <c r="AJ427" s="335">
        <v>0</v>
      </c>
      <c r="AK427" s="335">
        <v>0</v>
      </c>
      <c r="AL427" s="335">
        <v>0</v>
      </c>
      <c r="AM427" s="335">
        <v>0</v>
      </c>
      <c r="AN427" s="335">
        <v>0</v>
      </c>
      <c r="AO427" s="335">
        <v>0</v>
      </c>
      <c r="AP427" s="335">
        <v>0</v>
      </c>
      <c r="AQ427" s="335">
        <v>0</v>
      </c>
      <c r="AR427" s="335">
        <v>0</v>
      </c>
      <c r="AS427" s="335">
        <v>0</v>
      </c>
      <c r="AT427" s="335">
        <v>0</v>
      </c>
      <c r="AU427" s="335">
        <v>0</v>
      </c>
      <c r="AV427" s="335">
        <v>0</v>
      </c>
      <c r="AW427" s="335">
        <v>0</v>
      </c>
      <c r="AX427" s="335">
        <v>0</v>
      </c>
      <c r="AY427" s="335">
        <v>0</v>
      </c>
      <c r="AZ427" s="335">
        <v>0</v>
      </c>
      <c r="BA427" s="335">
        <v>0</v>
      </c>
      <c r="BB427" s="335">
        <v>0</v>
      </c>
      <c r="BC427" s="335">
        <v>0</v>
      </c>
      <c r="BD427" s="335">
        <v>0</v>
      </c>
      <c r="BE427" s="335">
        <v>0</v>
      </c>
      <c r="BF427" s="335">
        <v>0</v>
      </c>
      <c r="BG427" s="335">
        <v>0</v>
      </c>
      <c r="BH427" s="335">
        <v>0</v>
      </c>
      <c r="BI427" s="335">
        <v>0</v>
      </c>
      <c r="BJ427" s="335">
        <v>0</v>
      </c>
      <c r="BK427" s="335">
        <v>0</v>
      </c>
      <c r="BL427" s="335">
        <v>0</v>
      </c>
      <c r="BM427" s="335">
        <v>0</v>
      </c>
      <c r="BN427" s="335">
        <v>0</v>
      </c>
      <c r="BO427" s="335">
        <v>0</v>
      </c>
      <c r="BP427" s="335">
        <v>0</v>
      </c>
      <c r="BQ427" s="335">
        <v>0</v>
      </c>
      <c r="BR427" s="335">
        <v>0</v>
      </c>
      <c r="BS427" s="335">
        <v>0</v>
      </c>
      <c r="BT427" s="335">
        <v>0</v>
      </c>
      <c r="BU427" s="335">
        <v>0</v>
      </c>
      <c r="BV427" s="335">
        <v>0</v>
      </c>
      <c r="BW427" s="335">
        <v>0</v>
      </c>
      <c r="BX427" s="335">
        <v>0</v>
      </c>
      <c r="BY427" s="335">
        <v>0</v>
      </c>
      <c r="BZ427" s="335">
        <v>0</v>
      </c>
      <c r="CA427" s="335">
        <v>0</v>
      </c>
      <c r="CB427" s="335">
        <v>0</v>
      </c>
      <c r="CC427" s="336">
        <f t="shared" si="58"/>
        <v>0</v>
      </c>
    </row>
    <row r="428" spans="1:81" s="354" customFormat="1" ht="25.5" customHeight="1">
      <c r="A428" s="353" t="s">
        <v>477</v>
      </c>
      <c r="B428" s="330" t="s">
        <v>57</v>
      </c>
      <c r="C428" s="331" t="s">
        <v>58</v>
      </c>
      <c r="D428" s="332">
        <v>53050</v>
      </c>
      <c r="E428" s="331" t="s">
        <v>1327</v>
      </c>
      <c r="F428" s="333" t="s">
        <v>1342</v>
      </c>
      <c r="G428" s="334" t="s">
        <v>1343</v>
      </c>
      <c r="H428" s="335">
        <v>0</v>
      </c>
      <c r="I428" s="335">
        <v>0</v>
      </c>
      <c r="J428" s="335">
        <v>0</v>
      </c>
      <c r="K428" s="335">
        <v>0</v>
      </c>
      <c r="L428" s="335">
        <v>0</v>
      </c>
      <c r="M428" s="335">
        <v>0</v>
      </c>
      <c r="N428" s="335">
        <v>0</v>
      </c>
      <c r="O428" s="335">
        <v>0</v>
      </c>
      <c r="P428" s="335">
        <v>0</v>
      </c>
      <c r="Q428" s="335">
        <v>0</v>
      </c>
      <c r="R428" s="335">
        <v>0</v>
      </c>
      <c r="S428" s="335">
        <v>0</v>
      </c>
      <c r="T428" s="335">
        <v>0</v>
      </c>
      <c r="U428" s="335">
        <v>0</v>
      </c>
      <c r="V428" s="335">
        <v>0</v>
      </c>
      <c r="W428" s="335">
        <v>0</v>
      </c>
      <c r="X428" s="335">
        <v>0</v>
      </c>
      <c r="Y428" s="335">
        <v>0</v>
      </c>
      <c r="Z428" s="335">
        <v>0</v>
      </c>
      <c r="AA428" s="335">
        <v>0</v>
      </c>
      <c r="AB428" s="335">
        <v>0</v>
      </c>
      <c r="AC428" s="335">
        <v>0</v>
      </c>
      <c r="AD428" s="335">
        <v>0</v>
      </c>
      <c r="AE428" s="335">
        <v>0</v>
      </c>
      <c r="AF428" s="335">
        <v>0</v>
      </c>
      <c r="AG428" s="335">
        <v>0</v>
      </c>
      <c r="AH428" s="335">
        <v>0</v>
      </c>
      <c r="AI428" s="335">
        <v>0</v>
      </c>
      <c r="AJ428" s="335">
        <v>0</v>
      </c>
      <c r="AK428" s="335">
        <v>0</v>
      </c>
      <c r="AL428" s="335">
        <v>0</v>
      </c>
      <c r="AM428" s="335">
        <v>0</v>
      </c>
      <c r="AN428" s="335">
        <v>0</v>
      </c>
      <c r="AO428" s="335">
        <v>0</v>
      </c>
      <c r="AP428" s="335">
        <v>0</v>
      </c>
      <c r="AQ428" s="335">
        <v>0</v>
      </c>
      <c r="AR428" s="335">
        <v>0</v>
      </c>
      <c r="AS428" s="335">
        <v>0</v>
      </c>
      <c r="AT428" s="335">
        <v>0</v>
      </c>
      <c r="AU428" s="335">
        <v>0</v>
      </c>
      <c r="AV428" s="335">
        <v>0</v>
      </c>
      <c r="AW428" s="335">
        <v>0</v>
      </c>
      <c r="AX428" s="335">
        <v>0</v>
      </c>
      <c r="AY428" s="335">
        <v>0</v>
      </c>
      <c r="AZ428" s="335">
        <v>0</v>
      </c>
      <c r="BA428" s="335">
        <v>0</v>
      </c>
      <c r="BB428" s="335">
        <v>0</v>
      </c>
      <c r="BC428" s="335">
        <v>0</v>
      </c>
      <c r="BD428" s="335">
        <v>0</v>
      </c>
      <c r="BE428" s="335">
        <v>0</v>
      </c>
      <c r="BF428" s="335">
        <v>0</v>
      </c>
      <c r="BG428" s="335">
        <v>0</v>
      </c>
      <c r="BH428" s="335">
        <v>0</v>
      </c>
      <c r="BI428" s="335">
        <v>0</v>
      </c>
      <c r="BJ428" s="335">
        <v>0</v>
      </c>
      <c r="BK428" s="335">
        <v>0</v>
      </c>
      <c r="BL428" s="335">
        <v>0</v>
      </c>
      <c r="BM428" s="335">
        <v>0</v>
      </c>
      <c r="BN428" s="335">
        <v>0</v>
      </c>
      <c r="BO428" s="335">
        <v>0</v>
      </c>
      <c r="BP428" s="335">
        <v>0</v>
      </c>
      <c r="BQ428" s="335">
        <v>0</v>
      </c>
      <c r="BR428" s="335">
        <v>0</v>
      </c>
      <c r="BS428" s="335">
        <v>0</v>
      </c>
      <c r="BT428" s="335">
        <v>0</v>
      </c>
      <c r="BU428" s="335">
        <v>0</v>
      </c>
      <c r="BV428" s="335">
        <v>0</v>
      </c>
      <c r="BW428" s="335">
        <v>0</v>
      </c>
      <c r="BX428" s="335">
        <v>0</v>
      </c>
      <c r="BY428" s="335">
        <v>0</v>
      </c>
      <c r="BZ428" s="335">
        <v>0</v>
      </c>
      <c r="CA428" s="335">
        <v>0</v>
      </c>
      <c r="CB428" s="335">
        <v>0</v>
      </c>
      <c r="CC428" s="336">
        <f t="shared" si="58"/>
        <v>0</v>
      </c>
    </row>
    <row r="429" spans="1:81" s="354" customFormat="1" ht="25.5" customHeight="1">
      <c r="A429" s="353" t="s">
        <v>477</v>
      </c>
      <c r="B429" s="330" t="s">
        <v>57</v>
      </c>
      <c r="C429" s="331" t="s">
        <v>58</v>
      </c>
      <c r="D429" s="332">
        <v>53050</v>
      </c>
      <c r="E429" s="331" t="s">
        <v>1327</v>
      </c>
      <c r="F429" s="333" t="s">
        <v>1344</v>
      </c>
      <c r="G429" s="334" t="s">
        <v>1345</v>
      </c>
      <c r="H429" s="335">
        <v>0</v>
      </c>
      <c r="I429" s="335">
        <v>0</v>
      </c>
      <c r="J429" s="335">
        <v>0</v>
      </c>
      <c r="K429" s="335">
        <v>0</v>
      </c>
      <c r="L429" s="335">
        <v>0</v>
      </c>
      <c r="M429" s="335">
        <v>0</v>
      </c>
      <c r="N429" s="335">
        <v>0</v>
      </c>
      <c r="O429" s="335">
        <v>0</v>
      </c>
      <c r="P429" s="335">
        <v>0</v>
      </c>
      <c r="Q429" s="335">
        <v>0</v>
      </c>
      <c r="R429" s="335">
        <v>0</v>
      </c>
      <c r="S429" s="335">
        <v>0</v>
      </c>
      <c r="T429" s="335">
        <v>0</v>
      </c>
      <c r="U429" s="335">
        <v>0</v>
      </c>
      <c r="V429" s="335">
        <v>0</v>
      </c>
      <c r="W429" s="335">
        <v>0</v>
      </c>
      <c r="X429" s="335">
        <v>0</v>
      </c>
      <c r="Y429" s="335">
        <v>0</v>
      </c>
      <c r="Z429" s="335">
        <v>0</v>
      </c>
      <c r="AA429" s="335">
        <v>0</v>
      </c>
      <c r="AB429" s="335">
        <v>0</v>
      </c>
      <c r="AC429" s="335">
        <v>0</v>
      </c>
      <c r="AD429" s="335">
        <v>0</v>
      </c>
      <c r="AE429" s="335">
        <v>0</v>
      </c>
      <c r="AF429" s="335">
        <v>0</v>
      </c>
      <c r="AG429" s="335">
        <v>0</v>
      </c>
      <c r="AH429" s="335">
        <v>0</v>
      </c>
      <c r="AI429" s="335">
        <v>0</v>
      </c>
      <c r="AJ429" s="335">
        <v>0</v>
      </c>
      <c r="AK429" s="335">
        <v>0</v>
      </c>
      <c r="AL429" s="335">
        <v>0</v>
      </c>
      <c r="AM429" s="335">
        <v>0</v>
      </c>
      <c r="AN429" s="335">
        <v>0</v>
      </c>
      <c r="AO429" s="335">
        <v>0</v>
      </c>
      <c r="AP429" s="335">
        <v>0</v>
      </c>
      <c r="AQ429" s="335">
        <v>0</v>
      </c>
      <c r="AR429" s="335">
        <v>0</v>
      </c>
      <c r="AS429" s="335">
        <v>0</v>
      </c>
      <c r="AT429" s="335">
        <v>0</v>
      </c>
      <c r="AU429" s="335">
        <v>0</v>
      </c>
      <c r="AV429" s="335">
        <v>0</v>
      </c>
      <c r="AW429" s="335">
        <v>0</v>
      </c>
      <c r="AX429" s="335">
        <v>0</v>
      </c>
      <c r="AY429" s="335">
        <v>0</v>
      </c>
      <c r="AZ429" s="335">
        <v>0</v>
      </c>
      <c r="BA429" s="335">
        <v>0</v>
      </c>
      <c r="BB429" s="335">
        <v>0</v>
      </c>
      <c r="BC429" s="335">
        <v>0</v>
      </c>
      <c r="BD429" s="335">
        <v>0</v>
      </c>
      <c r="BE429" s="335">
        <v>0</v>
      </c>
      <c r="BF429" s="335">
        <v>0</v>
      </c>
      <c r="BG429" s="335">
        <v>0</v>
      </c>
      <c r="BH429" s="335">
        <v>0</v>
      </c>
      <c r="BI429" s="335">
        <v>0</v>
      </c>
      <c r="BJ429" s="335">
        <v>0</v>
      </c>
      <c r="BK429" s="335">
        <v>0</v>
      </c>
      <c r="BL429" s="335">
        <v>0</v>
      </c>
      <c r="BM429" s="335">
        <v>0</v>
      </c>
      <c r="BN429" s="335">
        <v>0</v>
      </c>
      <c r="BO429" s="335">
        <v>0</v>
      </c>
      <c r="BP429" s="335">
        <v>0</v>
      </c>
      <c r="BQ429" s="335">
        <v>0</v>
      </c>
      <c r="BR429" s="335">
        <v>0</v>
      </c>
      <c r="BS429" s="335">
        <v>0</v>
      </c>
      <c r="BT429" s="335">
        <v>0</v>
      </c>
      <c r="BU429" s="335">
        <v>0</v>
      </c>
      <c r="BV429" s="335">
        <v>0</v>
      </c>
      <c r="BW429" s="335">
        <v>0</v>
      </c>
      <c r="BX429" s="335">
        <v>0</v>
      </c>
      <c r="BY429" s="335">
        <v>0</v>
      </c>
      <c r="BZ429" s="335">
        <v>0</v>
      </c>
      <c r="CA429" s="335">
        <v>0</v>
      </c>
      <c r="CB429" s="335">
        <v>0</v>
      </c>
      <c r="CC429" s="336">
        <f t="shared" si="58"/>
        <v>0</v>
      </c>
    </row>
    <row r="430" spans="1:81" s="354" customFormat="1" ht="25.5" customHeight="1">
      <c r="A430" s="353" t="s">
        <v>477</v>
      </c>
      <c r="B430" s="330" t="s">
        <v>57</v>
      </c>
      <c r="C430" s="331" t="s">
        <v>58</v>
      </c>
      <c r="D430" s="332">
        <v>53050</v>
      </c>
      <c r="E430" s="331" t="s">
        <v>1327</v>
      </c>
      <c r="F430" s="333" t="s">
        <v>1346</v>
      </c>
      <c r="G430" s="334" t="s">
        <v>1347</v>
      </c>
      <c r="H430" s="335">
        <v>0</v>
      </c>
      <c r="I430" s="335">
        <v>0</v>
      </c>
      <c r="J430" s="335">
        <v>0</v>
      </c>
      <c r="K430" s="335">
        <v>0</v>
      </c>
      <c r="L430" s="335">
        <v>0</v>
      </c>
      <c r="M430" s="335">
        <v>0</v>
      </c>
      <c r="N430" s="335">
        <v>0</v>
      </c>
      <c r="O430" s="335">
        <v>0</v>
      </c>
      <c r="P430" s="335">
        <v>0</v>
      </c>
      <c r="Q430" s="335">
        <v>0</v>
      </c>
      <c r="R430" s="335">
        <v>0</v>
      </c>
      <c r="S430" s="335">
        <v>0</v>
      </c>
      <c r="T430" s="335">
        <v>0</v>
      </c>
      <c r="U430" s="335">
        <v>0</v>
      </c>
      <c r="V430" s="335">
        <v>0</v>
      </c>
      <c r="W430" s="335">
        <v>0</v>
      </c>
      <c r="X430" s="335">
        <v>0</v>
      </c>
      <c r="Y430" s="335">
        <v>0</v>
      </c>
      <c r="Z430" s="335">
        <v>0</v>
      </c>
      <c r="AA430" s="335">
        <v>0</v>
      </c>
      <c r="AB430" s="335">
        <v>0</v>
      </c>
      <c r="AC430" s="335">
        <v>0</v>
      </c>
      <c r="AD430" s="335">
        <v>0</v>
      </c>
      <c r="AE430" s="335">
        <v>0</v>
      </c>
      <c r="AF430" s="335">
        <v>0</v>
      </c>
      <c r="AG430" s="335">
        <v>0</v>
      </c>
      <c r="AH430" s="335">
        <v>0</v>
      </c>
      <c r="AI430" s="335">
        <v>0</v>
      </c>
      <c r="AJ430" s="335">
        <v>0</v>
      </c>
      <c r="AK430" s="335">
        <v>0</v>
      </c>
      <c r="AL430" s="335">
        <v>0</v>
      </c>
      <c r="AM430" s="335">
        <v>0</v>
      </c>
      <c r="AN430" s="335">
        <v>0</v>
      </c>
      <c r="AO430" s="335">
        <v>0</v>
      </c>
      <c r="AP430" s="335">
        <v>0</v>
      </c>
      <c r="AQ430" s="335">
        <v>0</v>
      </c>
      <c r="AR430" s="335">
        <v>0</v>
      </c>
      <c r="AS430" s="335">
        <v>0</v>
      </c>
      <c r="AT430" s="335">
        <v>0</v>
      </c>
      <c r="AU430" s="335">
        <v>0</v>
      </c>
      <c r="AV430" s="335">
        <v>0</v>
      </c>
      <c r="AW430" s="335">
        <v>0</v>
      </c>
      <c r="AX430" s="335">
        <v>0</v>
      </c>
      <c r="AY430" s="335">
        <v>0</v>
      </c>
      <c r="AZ430" s="335">
        <v>0</v>
      </c>
      <c r="BA430" s="335">
        <v>0</v>
      </c>
      <c r="BB430" s="335">
        <v>0</v>
      </c>
      <c r="BC430" s="335">
        <v>0</v>
      </c>
      <c r="BD430" s="335">
        <v>0</v>
      </c>
      <c r="BE430" s="335">
        <v>0</v>
      </c>
      <c r="BF430" s="335">
        <v>0</v>
      </c>
      <c r="BG430" s="335">
        <v>0</v>
      </c>
      <c r="BH430" s="335">
        <v>0</v>
      </c>
      <c r="BI430" s="335">
        <v>0</v>
      </c>
      <c r="BJ430" s="335">
        <v>0</v>
      </c>
      <c r="BK430" s="335">
        <v>0</v>
      </c>
      <c r="BL430" s="335">
        <v>0</v>
      </c>
      <c r="BM430" s="335">
        <v>0</v>
      </c>
      <c r="BN430" s="335">
        <v>0</v>
      </c>
      <c r="BO430" s="335">
        <v>0</v>
      </c>
      <c r="BP430" s="335">
        <v>0</v>
      </c>
      <c r="BQ430" s="335">
        <v>0</v>
      </c>
      <c r="BR430" s="335">
        <v>0</v>
      </c>
      <c r="BS430" s="335">
        <v>0</v>
      </c>
      <c r="BT430" s="335">
        <v>0</v>
      </c>
      <c r="BU430" s="335">
        <v>0</v>
      </c>
      <c r="BV430" s="335">
        <v>0</v>
      </c>
      <c r="BW430" s="335">
        <v>0</v>
      </c>
      <c r="BX430" s="335">
        <v>0</v>
      </c>
      <c r="BY430" s="335">
        <v>0</v>
      </c>
      <c r="BZ430" s="335">
        <v>0</v>
      </c>
      <c r="CA430" s="335">
        <v>0</v>
      </c>
      <c r="CB430" s="335">
        <v>0</v>
      </c>
      <c r="CC430" s="336">
        <f t="shared" si="58"/>
        <v>0</v>
      </c>
    </row>
    <row r="431" spans="1:81" s="354" customFormat="1" ht="25.5" customHeight="1">
      <c r="A431" s="353" t="s">
        <v>477</v>
      </c>
      <c r="B431" s="330" t="s">
        <v>57</v>
      </c>
      <c r="C431" s="331" t="s">
        <v>58</v>
      </c>
      <c r="D431" s="332">
        <v>53050</v>
      </c>
      <c r="E431" s="331" t="s">
        <v>1327</v>
      </c>
      <c r="F431" s="333" t="s">
        <v>1348</v>
      </c>
      <c r="G431" s="334" t="s">
        <v>1349</v>
      </c>
      <c r="H431" s="453">
        <v>3</v>
      </c>
      <c r="I431" s="453">
        <v>0</v>
      </c>
      <c r="J431" s="453">
        <v>0</v>
      </c>
      <c r="K431" s="453">
        <v>0</v>
      </c>
      <c r="L431" s="453">
        <v>0</v>
      </c>
      <c r="M431" s="453">
        <v>0</v>
      </c>
      <c r="N431" s="453">
        <v>0</v>
      </c>
      <c r="O431" s="453">
        <v>0</v>
      </c>
      <c r="P431" s="453">
        <v>0</v>
      </c>
      <c r="Q431" s="453">
        <v>0</v>
      </c>
      <c r="R431" s="453">
        <v>0</v>
      </c>
      <c r="S431" s="453">
        <v>2</v>
      </c>
      <c r="T431" s="453">
        <v>0</v>
      </c>
      <c r="U431" s="453">
        <v>0</v>
      </c>
      <c r="V431" s="453">
        <v>0</v>
      </c>
      <c r="W431" s="453">
        <v>0</v>
      </c>
      <c r="X431" s="453">
        <v>0</v>
      </c>
      <c r="Y431" s="453">
        <v>0</v>
      </c>
      <c r="Z431" s="453">
        <v>0</v>
      </c>
      <c r="AA431" s="453">
        <v>0</v>
      </c>
      <c r="AB431" s="453">
        <v>0</v>
      </c>
      <c r="AC431" s="453">
        <v>0</v>
      </c>
      <c r="AD431" s="453">
        <v>0</v>
      </c>
      <c r="AE431" s="453">
        <v>0</v>
      </c>
      <c r="AF431" s="453">
        <v>0</v>
      </c>
      <c r="AG431" s="453">
        <v>0</v>
      </c>
      <c r="AH431" s="453">
        <v>0</v>
      </c>
      <c r="AI431" s="453">
        <v>0</v>
      </c>
      <c r="AJ431" s="453">
        <v>0</v>
      </c>
      <c r="AK431" s="453">
        <v>0</v>
      </c>
      <c r="AL431" s="453">
        <v>0</v>
      </c>
      <c r="AM431" s="453">
        <v>0</v>
      </c>
      <c r="AN431" s="453">
        <v>0</v>
      </c>
      <c r="AO431" s="453">
        <v>0</v>
      </c>
      <c r="AP431" s="453">
        <v>0</v>
      </c>
      <c r="AQ431" s="453">
        <v>0</v>
      </c>
      <c r="AR431" s="453">
        <v>0</v>
      </c>
      <c r="AS431" s="453">
        <v>0</v>
      </c>
      <c r="AT431" s="453">
        <v>0</v>
      </c>
      <c r="AU431" s="453">
        <v>21</v>
      </c>
      <c r="AV431" s="453">
        <v>14.01</v>
      </c>
      <c r="AW431" s="453">
        <v>0</v>
      </c>
      <c r="AX431" s="453">
        <v>0</v>
      </c>
      <c r="AY431" s="453">
        <v>0</v>
      </c>
      <c r="AZ431" s="453">
        <v>0</v>
      </c>
      <c r="BA431" s="453">
        <v>0</v>
      </c>
      <c r="BB431" s="453">
        <v>0</v>
      </c>
      <c r="BC431" s="453">
        <v>0</v>
      </c>
      <c r="BD431" s="453">
        <v>0</v>
      </c>
      <c r="BE431" s="453">
        <v>0</v>
      </c>
      <c r="BF431" s="453">
        <v>0</v>
      </c>
      <c r="BG431" s="453">
        <v>0</v>
      </c>
      <c r="BH431" s="453">
        <v>12</v>
      </c>
      <c r="BI431" s="453">
        <v>0</v>
      </c>
      <c r="BJ431" s="453">
        <v>6</v>
      </c>
      <c r="BK431" s="453">
        <v>0</v>
      </c>
      <c r="BL431" s="453">
        <v>0</v>
      </c>
      <c r="BM431" s="453">
        <v>0</v>
      </c>
      <c r="BN431" s="453">
        <v>0</v>
      </c>
      <c r="BO431" s="453">
        <v>0</v>
      </c>
      <c r="BP431" s="453">
        <v>0</v>
      </c>
      <c r="BQ431" s="453">
        <v>0</v>
      </c>
      <c r="BR431" s="453">
        <v>0</v>
      </c>
      <c r="BS431" s="453">
        <v>0</v>
      </c>
      <c r="BT431" s="453">
        <v>0</v>
      </c>
      <c r="BU431" s="453">
        <v>0</v>
      </c>
      <c r="BV431" s="453">
        <v>5</v>
      </c>
      <c r="BW431" s="453">
        <v>0</v>
      </c>
      <c r="BX431" s="453">
        <v>0</v>
      </c>
      <c r="BY431" s="453">
        <v>0</v>
      </c>
      <c r="BZ431" s="453">
        <v>0</v>
      </c>
      <c r="CA431" s="453">
        <v>0</v>
      </c>
      <c r="CB431" s="453">
        <v>0</v>
      </c>
      <c r="CC431" s="336">
        <f t="shared" si="58"/>
        <v>63.01</v>
      </c>
    </row>
    <row r="432" spans="1:81" s="354" customFormat="1" ht="25.5" customHeight="1">
      <c r="A432" s="353" t="s">
        <v>477</v>
      </c>
      <c r="B432" s="330" t="s">
        <v>57</v>
      </c>
      <c r="C432" s="331" t="s">
        <v>58</v>
      </c>
      <c r="D432" s="332">
        <v>53050</v>
      </c>
      <c r="E432" s="331" t="s">
        <v>1327</v>
      </c>
      <c r="F432" s="333" t="s">
        <v>1350</v>
      </c>
      <c r="G432" s="334" t="s">
        <v>1351</v>
      </c>
      <c r="H432" s="453">
        <v>3</v>
      </c>
      <c r="I432" s="453">
        <v>0</v>
      </c>
      <c r="J432" s="453">
        <v>0</v>
      </c>
      <c r="K432" s="453">
        <v>0</v>
      </c>
      <c r="L432" s="453">
        <v>0</v>
      </c>
      <c r="M432" s="453">
        <v>0</v>
      </c>
      <c r="N432" s="453">
        <v>0</v>
      </c>
      <c r="O432" s="453">
        <v>1</v>
      </c>
      <c r="P432" s="453">
        <v>0</v>
      </c>
      <c r="Q432" s="453">
        <v>0</v>
      </c>
      <c r="R432" s="453">
        <v>0</v>
      </c>
      <c r="S432" s="453">
        <v>0</v>
      </c>
      <c r="T432" s="453">
        <v>0</v>
      </c>
      <c r="U432" s="453">
        <v>0</v>
      </c>
      <c r="V432" s="453">
        <v>0</v>
      </c>
      <c r="W432" s="453">
        <v>0</v>
      </c>
      <c r="X432" s="453">
        <v>0</v>
      </c>
      <c r="Y432" s="453">
        <v>0</v>
      </c>
      <c r="Z432" s="453">
        <v>0</v>
      </c>
      <c r="AA432" s="453">
        <v>0</v>
      </c>
      <c r="AB432" s="453">
        <v>0</v>
      </c>
      <c r="AC432" s="453">
        <v>0</v>
      </c>
      <c r="AD432" s="453">
        <v>0</v>
      </c>
      <c r="AE432" s="453">
        <v>0</v>
      </c>
      <c r="AF432" s="453">
        <v>0</v>
      </c>
      <c r="AG432" s="453">
        <v>0</v>
      </c>
      <c r="AH432" s="453">
        <v>0</v>
      </c>
      <c r="AI432" s="453">
        <v>0</v>
      </c>
      <c r="AJ432" s="453">
        <v>0</v>
      </c>
      <c r="AK432" s="453">
        <v>0</v>
      </c>
      <c r="AL432" s="453">
        <v>0</v>
      </c>
      <c r="AM432" s="453">
        <v>0</v>
      </c>
      <c r="AN432" s="453">
        <v>0</v>
      </c>
      <c r="AO432" s="453">
        <v>0</v>
      </c>
      <c r="AP432" s="453">
        <v>0</v>
      </c>
      <c r="AQ432" s="453">
        <v>0</v>
      </c>
      <c r="AR432" s="453">
        <v>0</v>
      </c>
      <c r="AS432" s="453">
        <v>0</v>
      </c>
      <c r="AT432" s="453">
        <v>0</v>
      </c>
      <c r="AU432" s="453">
        <v>0</v>
      </c>
      <c r="AV432" s="453">
        <v>2</v>
      </c>
      <c r="AW432" s="453">
        <v>0</v>
      </c>
      <c r="AX432" s="453">
        <v>0</v>
      </c>
      <c r="AY432" s="453">
        <v>0</v>
      </c>
      <c r="AZ432" s="453">
        <v>2</v>
      </c>
      <c r="BA432" s="453">
        <v>0</v>
      </c>
      <c r="BB432" s="453">
        <v>0</v>
      </c>
      <c r="BC432" s="453">
        <v>0</v>
      </c>
      <c r="BD432" s="453">
        <v>1</v>
      </c>
      <c r="BE432" s="453">
        <v>0</v>
      </c>
      <c r="BF432" s="453">
        <v>0</v>
      </c>
      <c r="BG432" s="453">
        <v>0</v>
      </c>
      <c r="BH432" s="453">
        <v>0</v>
      </c>
      <c r="BI432" s="453">
        <v>0</v>
      </c>
      <c r="BJ432" s="453">
        <v>1</v>
      </c>
      <c r="BK432" s="453">
        <v>0</v>
      </c>
      <c r="BL432" s="453">
        <v>0</v>
      </c>
      <c r="BM432" s="453">
        <v>0</v>
      </c>
      <c r="BN432" s="453">
        <v>0</v>
      </c>
      <c r="BO432" s="453">
        <v>0</v>
      </c>
      <c r="BP432" s="453">
        <v>0</v>
      </c>
      <c r="BQ432" s="453">
        <v>0</v>
      </c>
      <c r="BR432" s="453">
        <v>0</v>
      </c>
      <c r="BS432" s="453">
        <v>0</v>
      </c>
      <c r="BT432" s="453">
        <v>0</v>
      </c>
      <c r="BU432" s="453">
        <v>0</v>
      </c>
      <c r="BV432" s="453">
        <v>0</v>
      </c>
      <c r="BW432" s="453">
        <v>0</v>
      </c>
      <c r="BX432" s="453">
        <v>0</v>
      </c>
      <c r="BY432" s="453">
        <v>0</v>
      </c>
      <c r="BZ432" s="453">
        <v>5</v>
      </c>
      <c r="CA432" s="453">
        <v>0</v>
      </c>
      <c r="CB432" s="453">
        <v>0</v>
      </c>
      <c r="CC432" s="336">
        <f t="shared" si="58"/>
        <v>15</v>
      </c>
    </row>
    <row r="433" spans="1:81" s="354" customFormat="1" ht="25.5" customHeight="1">
      <c r="A433" s="353" t="s">
        <v>477</v>
      </c>
      <c r="B433" s="330" t="s">
        <v>57</v>
      </c>
      <c r="C433" s="331" t="s">
        <v>58</v>
      </c>
      <c r="D433" s="332">
        <v>53050</v>
      </c>
      <c r="E433" s="331" t="s">
        <v>1327</v>
      </c>
      <c r="F433" s="333" t="s">
        <v>1352</v>
      </c>
      <c r="G433" s="334" t="s">
        <v>1353</v>
      </c>
      <c r="H433" s="453">
        <v>0</v>
      </c>
      <c r="I433" s="453">
        <v>0</v>
      </c>
      <c r="J433" s="453">
        <v>0</v>
      </c>
      <c r="K433" s="453">
        <v>0</v>
      </c>
      <c r="L433" s="453">
        <v>0</v>
      </c>
      <c r="M433" s="453">
        <v>0</v>
      </c>
      <c r="N433" s="453">
        <v>0</v>
      </c>
      <c r="O433" s="453">
        <v>0</v>
      </c>
      <c r="P433" s="453">
        <v>0</v>
      </c>
      <c r="Q433" s="453">
        <v>0</v>
      </c>
      <c r="R433" s="453">
        <v>0</v>
      </c>
      <c r="S433" s="453">
        <v>0</v>
      </c>
      <c r="T433" s="453">
        <v>0</v>
      </c>
      <c r="U433" s="453">
        <v>0</v>
      </c>
      <c r="V433" s="453">
        <v>0</v>
      </c>
      <c r="W433" s="453">
        <v>0</v>
      </c>
      <c r="X433" s="453">
        <v>0</v>
      </c>
      <c r="Y433" s="453">
        <v>0</v>
      </c>
      <c r="Z433" s="453">
        <v>0</v>
      </c>
      <c r="AA433" s="453">
        <v>0</v>
      </c>
      <c r="AB433" s="453">
        <v>0</v>
      </c>
      <c r="AC433" s="453">
        <v>0</v>
      </c>
      <c r="AD433" s="453">
        <v>0</v>
      </c>
      <c r="AE433" s="453">
        <v>0</v>
      </c>
      <c r="AF433" s="453">
        <v>0</v>
      </c>
      <c r="AG433" s="453">
        <v>0</v>
      </c>
      <c r="AH433" s="453">
        <v>0</v>
      </c>
      <c r="AI433" s="453">
        <v>0</v>
      </c>
      <c r="AJ433" s="453">
        <v>0</v>
      </c>
      <c r="AK433" s="453">
        <v>0</v>
      </c>
      <c r="AL433" s="453">
        <v>0</v>
      </c>
      <c r="AM433" s="453">
        <v>0</v>
      </c>
      <c r="AN433" s="453">
        <v>0</v>
      </c>
      <c r="AO433" s="453">
        <v>0</v>
      </c>
      <c r="AP433" s="453">
        <v>0</v>
      </c>
      <c r="AQ433" s="453">
        <v>0</v>
      </c>
      <c r="AR433" s="453">
        <v>0</v>
      </c>
      <c r="AS433" s="453">
        <v>0</v>
      </c>
      <c r="AT433" s="453">
        <v>0</v>
      </c>
      <c r="AU433" s="453">
        <v>1634.43</v>
      </c>
      <c r="AV433" s="453">
        <v>0</v>
      </c>
      <c r="AW433" s="453">
        <v>0</v>
      </c>
      <c r="AX433" s="453">
        <v>0</v>
      </c>
      <c r="AY433" s="453">
        <v>0</v>
      </c>
      <c r="AZ433" s="453">
        <v>0</v>
      </c>
      <c r="BA433" s="453">
        <v>0</v>
      </c>
      <c r="BB433" s="453">
        <v>0</v>
      </c>
      <c r="BC433" s="453">
        <v>0</v>
      </c>
      <c r="BD433" s="453">
        <v>0</v>
      </c>
      <c r="BE433" s="453">
        <v>0</v>
      </c>
      <c r="BF433" s="453">
        <v>0</v>
      </c>
      <c r="BG433" s="453">
        <v>0</v>
      </c>
      <c r="BH433" s="453">
        <v>0</v>
      </c>
      <c r="BI433" s="453">
        <v>0</v>
      </c>
      <c r="BJ433" s="453">
        <v>1</v>
      </c>
      <c r="BK433" s="453">
        <v>0</v>
      </c>
      <c r="BL433" s="453">
        <v>0</v>
      </c>
      <c r="BM433" s="453">
        <v>0</v>
      </c>
      <c r="BN433" s="453">
        <v>0</v>
      </c>
      <c r="BO433" s="453">
        <v>0</v>
      </c>
      <c r="BP433" s="453">
        <v>0</v>
      </c>
      <c r="BQ433" s="453">
        <v>0</v>
      </c>
      <c r="BR433" s="453">
        <v>0</v>
      </c>
      <c r="BS433" s="453">
        <v>0</v>
      </c>
      <c r="BT433" s="453">
        <v>0</v>
      </c>
      <c r="BU433" s="453">
        <v>0</v>
      </c>
      <c r="BV433" s="453">
        <v>2</v>
      </c>
      <c r="BW433" s="453">
        <v>0</v>
      </c>
      <c r="BX433" s="453">
        <v>0</v>
      </c>
      <c r="BY433" s="453">
        <v>0</v>
      </c>
      <c r="BZ433" s="453">
        <v>0</v>
      </c>
      <c r="CA433" s="453">
        <v>0</v>
      </c>
      <c r="CB433" s="453">
        <v>0</v>
      </c>
      <c r="CC433" s="336">
        <f t="shared" si="58"/>
        <v>1637.43</v>
      </c>
    </row>
    <row r="434" spans="1:81" s="354" customFormat="1" ht="25.5" customHeight="1">
      <c r="A434" s="353" t="s">
        <v>477</v>
      </c>
      <c r="B434" s="330" t="s">
        <v>57</v>
      </c>
      <c r="C434" s="331" t="s">
        <v>58</v>
      </c>
      <c r="D434" s="332">
        <v>53050</v>
      </c>
      <c r="E434" s="331" t="s">
        <v>1327</v>
      </c>
      <c r="F434" s="333" t="s">
        <v>1354</v>
      </c>
      <c r="G434" s="334" t="s">
        <v>1355</v>
      </c>
      <c r="H434" s="453">
        <v>0</v>
      </c>
      <c r="I434" s="453">
        <v>0</v>
      </c>
      <c r="J434" s="453">
        <v>0</v>
      </c>
      <c r="K434" s="453">
        <v>0</v>
      </c>
      <c r="L434" s="453">
        <v>0</v>
      </c>
      <c r="M434" s="453">
        <v>0</v>
      </c>
      <c r="N434" s="453">
        <v>0</v>
      </c>
      <c r="O434" s="453">
        <v>0</v>
      </c>
      <c r="P434" s="453">
        <v>0</v>
      </c>
      <c r="Q434" s="453">
        <v>0</v>
      </c>
      <c r="R434" s="453">
        <v>0</v>
      </c>
      <c r="S434" s="453">
        <v>2</v>
      </c>
      <c r="T434" s="453">
        <v>0</v>
      </c>
      <c r="U434" s="453">
        <v>1</v>
      </c>
      <c r="V434" s="453">
        <v>0</v>
      </c>
      <c r="W434" s="453">
        <v>0</v>
      </c>
      <c r="X434" s="453">
        <v>0</v>
      </c>
      <c r="Y434" s="453">
        <v>0</v>
      </c>
      <c r="Z434" s="453">
        <v>0</v>
      </c>
      <c r="AA434" s="453">
        <v>0</v>
      </c>
      <c r="AB434" s="453">
        <v>0</v>
      </c>
      <c r="AC434" s="453">
        <v>0</v>
      </c>
      <c r="AD434" s="453">
        <v>0</v>
      </c>
      <c r="AE434" s="453">
        <v>0</v>
      </c>
      <c r="AF434" s="453">
        <v>0</v>
      </c>
      <c r="AG434" s="453">
        <v>0</v>
      </c>
      <c r="AH434" s="453">
        <v>0</v>
      </c>
      <c r="AI434" s="453">
        <v>0</v>
      </c>
      <c r="AJ434" s="453">
        <v>0</v>
      </c>
      <c r="AK434" s="453">
        <v>0</v>
      </c>
      <c r="AL434" s="453">
        <v>0</v>
      </c>
      <c r="AM434" s="453">
        <v>0</v>
      </c>
      <c r="AN434" s="453">
        <v>0</v>
      </c>
      <c r="AO434" s="453">
        <v>0</v>
      </c>
      <c r="AP434" s="453">
        <v>0</v>
      </c>
      <c r="AQ434" s="453">
        <v>0</v>
      </c>
      <c r="AR434" s="453">
        <v>0</v>
      </c>
      <c r="AS434" s="453">
        <v>0</v>
      </c>
      <c r="AT434" s="453">
        <v>0</v>
      </c>
      <c r="AU434" s="453">
        <v>36</v>
      </c>
      <c r="AV434" s="453">
        <v>3828.48</v>
      </c>
      <c r="AW434" s="453">
        <v>0</v>
      </c>
      <c r="AX434" s="453">
        <v>0</v>
      </c>
      <c r="AY434" s="453">
        <v>0</v>
      </c>
      <c r="AZ434" s="453">
        <v>4</v>
      </c>
      <c r="BA434" s="453">
        <v>0</v>
      </c>
      <c r="BB434" s="453">
        <v>0</v>
      </c>
      <c r="BC434" s="453">
        <v>1</v>
      </c>
      <c r="BD434" s="453">
        <v>0</v>
      </c>
      <c r="BE434" s="453">
        <v>0</v>
      </c>
      <c r="BF434" s="453">
        <v>0</v>
      </c>
      <c r="BG434" s="453">
        <v>0</v>
      </c>
      <c r="BH434" s="453">
        <v>3</v>
      </c>
      <c r="BI434" s="453">
        <v>0</v>
      </c>
      <c r="BJ434" s="453">
        <v>0</v>
      </c>
      <c r="BK434" s="453">
        <v>0</v>
      </c>
      <c r="BL434" s="453">
        <v>0</v>
      </c>
      <c r="BM434" s="453">
        <v>0</v>
      </c>
      <c r="BN434" s="453">
        <v>0</v>
      </c>
      <c r="BO434" s="453">
        <v>0</v>
      </c>
      <c r="BP434" s="453">
        <v>0</v>
      </c>
      <c r="BQ434" s="453">
        <v>0</v>
      </c>
      <c r="BR434" s="453">
        <v>0</v>
      </c>
      <c r="BS434" s="453">
        <v>0</v>
      </c>
      <c r="BT434" s="453">
        <v>0</v>
      </c>
      <c r="BU434" s="453">
        <v>0</v>
      </c>
      <c r="BV434" s="453">
        <v>1</v>
      </c>
      <c r="BW434" s="453">
        <v>0</v>
      </c>
      <c r="BX434" s="453">
        <v>0</v>
      </c>
      <c r="BY434" s="453">
        <v>0</v>
      </c>
      <c r="BZ434" s="453">
        <v>0</v>
      </c>
      <c r="CA434" s="453">
        <v>0</v>
      </c>
      <c r="CB434" s="453">
        <v>0</v>
      </c>
      <c r="CC434" s="336">
        <f t="shared" si="58"/>
        <v>3876.48</v>
      </c>
    </row>
    <row r="435" spans="1:81" s="354" customFormat="1" ht="25.5" customHeight="1">
      <c r="A435" s="353" t="s">
        <v>477</v>
      </c>
      <c r="B435" s="330" t="s">
        <v>57</v>
      </c>
      <c r="C435" s="331" t="s">
        <v>58</v>
      </c>
      <c r="D435" s="332">
        <v>53050</v>
      </c>
      <c r="E435" s="331" t="s">
        <v>1327</v>
      </c>
      <c r="F435" s="333" t="s">
        <v>1356</v>
      </c>
      <c r="G435" s="334" t="s">
        <v>1357</v>
      </c>
      <c r="H435" s="453">
        <v>0</v>
      </c>
      <c r="I435" s="453">
        <v>0</v>
      </c>
      <c r="J435" s="453">
        <v>0</v>
      </c>
      <c r="K435" s="453">
        <v>0</v>
      </c>
      <c r="L435" s="453">
        <v>0</v>
      </c>
      <c r="M435" s="453">
        <v>0</v>
      </c>
      <c r="N435" s="453">
        <v>0</v>
      </c>
      <c r="O435" s="453">
        <v>0</v>
      </c>
      <c r="P435" s="453">
        <v>0</v>
      </c>
      <c r="Q435" s="453">
        <v>0</v>
      </c>
      <c r="R435" s="453">
        <v>0</v>
      </c>
      <c r="S435" s="453">
        <v>0</v>
      </c>
      <c r="T435" s="453">
        <v>0</v>
      </c>
      <c r="U435" s="453">
        <v>0</v>
      </c>
      <c r="V435" s="453">
        <v>0</v>
      </c>
      <c r="W435" s="453">
        <v>0</v>
      </c>
      <c r="X435" s="453">
        <v>0</v>
      </c>
      <c r="Y435" s="453">
        <v>0</v>
      </c>
      <c r="Z435" s="453">
        <v>0</v>
      </c>
      <c r="AA435" s="453">
        <v>0</v>
      </c>
      <c r="AB435" s="453">
        <v>0</v>
      </c>
      <c r="AC435" s="453">
        <v>0</v>
      </c>
      <c r="AD435" s="453">
        <v>0</v>
      </c>
      <c r="AE435" s="453">
        <v>0</v>
      </c>
      <c r="AF435" s="453">
        <v>0</v>
      </c>
      <c r="AG435" s="453">
        <v>0</v>
      </c>
      <c r="AH435" s="453">
        <v>0</v>
      </c>
      <c r="AI435" s="453">
        <v>0</v>
      </c>
      <c r="AJ435" s="453">
        <v>0</v>
      </c>
      <c r="AK435" s="453">
        <v>0</v>
      </c>
      <c r="AL435" s="453">
        <v>0</v>
      </c>
      <c r="AM435" s="453">
        <v>0</v>
      </c>
      <c r="AN435" s="453">
        <v>0</v>
      </c>
      <c r="AO435" s="453">
        <v>0</v>
      </c>
      <c r="AP435" s="453">
        <v>0</v>
      </c>
      <c r="AQ435" s="453">
        <v>0</v>
      </c>
      <c r="AR435" s="453">
        <v>0</v>
      </c>
      <c r="AS435" s="453">
        <v>0</v>
      </c>
      <c r="AT435" s="453">
        <v>0</v>
      </c>
      <c r="AU435" s="453">
        <v>1</v>
      </c>
      <c r="AV435" s="453">
        <v>0</v>
      </c>
      <c r="AW435" s="453">
        <v>0</v>
      </c>
      <c r="AX435" s="453">
        <v>0</v>
      </c>
      <c r="AY435" s="453">
        <v>0</v>
      </c>
      <c r="AZ435" s="453">
        <v>0</v>
      </c>
      <c r="BA435" s="453">
        <v>0</v>
      </c>
      <c r="BB435" s="453">
        <v>0</v>
      </c>
      <c r="BC435" s="453">
        <v>1</v>
      </c>
      <c r="BD435" s="453">
        <v>0</v>
      </c>
      <c r="BE435" s="453">
        <v>0</v>
      </c>
      <c r="BF435" s="453">
        <v>0</v>
      </c>
      <c r="BG435" s="453">
        <v>0</v>
      </c>
      <c r="BH435" s="453">
        <v>0</v>
      </c>
      <c r="BI435" s="453">
        <v>0</v>
      </c>
      <c r="BJ435" s="453">
        <v>0</v>
      </c>
      <c r="BK435" s="453">
        <v>0</v>
      </c>
      <c r="BL435" s="453">
        <v>0</v>
      </c>
      <c r="BM435" s="453">
        <v>0</v>
      </c>
      <c r="BN435" s="453">
        <v>0</v>
      </c>
      <c r="BO435" s="453">
        <v>0</v>
      </c>
      <c r="BP435" s="453">
        <v>0</v>
      </c>
      <c r="BQ435" s="453">
        <v>0</v>
      </c>
      <c r="BR435" s="453">
        <v>0</v>
      </c>
      <c r="BS435" s="453">
        <v>0</v>
      </c>
      <c r="BT435" s="453">
        <v>0</v>
      </c>
      <c r="BU435" s="453">
        <v>0</v>
      </c>
      <c r="BV435" s="453">
        <v>0</v>
      </c>
      <c r="BW435" s="453">
        <v>0</v>
      </c>
      <c r="BX435" s="453">
        <v>0</v>
      </c>
      <c r="BY435" s="453">
        <v>0</v>
      </c>
      <c r="BZ435" s="453">
        <v>0</v>
      </c>
      <c r="CA435" s="453">
        <v>0</v>
      </c>
      <c r="CB435" s="453">
        <v>0</v>
      </c>
      <c r="CC435" s="336">
        <f t="shared" si="58"/>
        <v>2</v>
      </c>
    </row>
    <row r="436" spans="1:81" s="354" customFormat="1" ht="25.5" customHeight="1">
      <c r="A436" s="353" t="s">
        <v>477</v>
      </c>
      <c r="B436" s="330" t="s">
        <v>57</v>
      </c>
      <c r="C436" s="331" t="s">
        <v>58</v>
      </c>
      <c r="D436" s="332">
        <v>53050</v>
      </c>
      <c r="E436" s="331" t="s">
        <v>1327</v>
      </c>
      <c r="F436" s="333" t="s">
        <v>1358</v>
      </c>
      <c r="G436" s="334" t="s">
        <v>1359</v>
      </c>
      <c r="H436" s="335">
        <v>0</v>
      </c>
      <c r="I436" s="335">
        <v>0</v>
      </c>
      <c r="J436" s="335">
        <v>0</v>
      </c>
      <c r="K436" s="335">
        <v>0</v>
      </c>
      <c r="L436" s="335">
        <v>0</v>
      </c>
      <c r="M436" s="335">
        <v>0</v>
      </c>
      <c r="N436" s="335">
        <v>0</v>
      </c>
      <c r="O436" s="335">
        <v>0</v>
      </c>
      <c r="P436" s="335">
        <v>0</v>
      </c>
      <c r="Q436" s="335">
        <v>0</v>
      </c>
      <c r="R436" s="335">
        <v>0</v>
      </c>
      <c r="S436" s="335">
        <v>0</v>
      </c>
      <c r="T436" s="335">
        <v>0</v>
      </c>
      <c r="U436" s="335">
        <v>0</v>
      </c>
      <c r="V436" s="335">
        <v>0</v>
      </c>
      <c r="W436" s="335">
        <v>0</v>
      </c>
      <c r="X436" s="335">
        <v>0</v>
      </c>
      <c r="Y436" s="335">
        <v>0</v>
      </c>
      <c r="Z436" s="335">
        <v>0</v>
      </c>
      <c r="AA436" s="335">
        <v>0</v>
      </c>
      <c r="AB436" s="335">
        <v>0</v>
      </c>
      <c r="AC436" s="335">
        <v>0</v>
      </c>
      <c r="AD436" s="335">
        <v>0</v>
      </c>
      <c r="AE436" s="335">
        <v>0</v>
      </c>
      <c r="AF436" s="335">
        <v>0</v>
      </c>
      <c r="AG436" s="335">
        <v>0</v>
      </c>
      <c r="AH436" s="335">
        <v>0</v>
      </c>
      <c r="AI436" s="335">
        <v>0</v>
      </c>
      <c r="AJ436" s="335">
        <v>0</v>
      </c>
      <c r="AK436" s="335">
        <v>0</v>
      </c>
      <c r="AL436" s="335">
        <v>0</v>
      </c>
      <c r="AM436" s="335">
        <v>0</v>
      </c>
      <c r="AN436" s="335">
        <v>0</v>
      </c>
      <c r="AO436" s="335">
        <v>0</v>
      </c>
      <c r="AP436" s="335">
        <v>0</v>
      </c>
      <c r="AQ436" s="335">
        <v>0</v>
      </c>
      <c r="AR436" s="335">
        <v>0</v>
      </c>
      <c r="AS436" s="335">
        <v>0</v>
      </c>
      <c r="AT436" s="335">
        <v>0</v>
      </c>
      <c r="AU436" s="335">
        <v>0</v>
      </c>
      <c r="AV436" s="335">
        <v>0</v>
      </c>
      <c r="AW436" s="335">
        <v>0</v>
      </c>
      <c r="AX436" s="335">
        <v>0</v>
      </c>
      <c r="AY436" s="335">
        <v>0</v>
      </c>
      <c r="AZ436" s="335">
        <v>0</v>
      </c>
      <c r="BA436" s="335">
        <v>0</v>
      </c>
      <c r="BB436" s="335">
        <v>0</v>
      </c>
      <c r="BC436" s="335">
        <v>0</v>
      </c>
      <c r="BD436" s="335">
        <v>0</v>
      </c>
      <c r="BE436" s="335">
        <v>0</v>
      </c>
      <c r="BF436" s="335">
        <v>0</v>
      </c>
      <c r="BG436" s="335">
        <v>0</v>
      </c>
      <c r="BH436" s="335">
        <v>0</v>
      </c>
      <c r="BI436" s="335">
        <v>0</v>
      </c>
      <c r="BJ436" s="335">
        <v>0</v>
      </c>
      <c r="BK436" s="335">
        <v>0</v>
      </c>
      <c r="BL436" s="335">
        <v>0</v>
      </c>
      <c r="BM436" s="335">
        <v>0</v>
      </c>
      <c r="BN436" s="335">
        <v>0</v>
      </c>
      <c r="BO436" s="335">
        <v>0</v>
      </c>
      <c r="BP436" s="335">
        <v>0</v>
      </c>
      <c r="BQ436" s="335">
        <v>0</v>
      </c>
      <c r="BR436" s="335">
        <v>0</v>
      </c>
      <c r="BS436" s="335">
        <v>0</v>
      </c>
      <c r="BT436" s="335">
        <v>0</v>
      </c>
      <c r="BU436" s="335">
        <v>0</v>
      </c>
      <c r="BV436" s="335">
        <v>0</v>
      </c>
      <c r="BW436" s="335">
        <v>0</v>
      </c>
      <c r="BX436" s="335">
        <v>0</v>
      </c>
      <c r="BY436" s="335">
        <v>0</v>
      </c>
      <c r="BZ436" s="335">
        <v>0</v>
      </c>
      <c r="CA436" s="335">
        <v>0</v>
      </c>
      <c r="CB436" s="335">
        <v>0</v>
      </c>
      <c r="CC436" s="336">
        <f t="shared" si="58"/>
        <v>0</v>
      </c>
    </row>
    <row r="437" spans="1:81" s="354" customFormat="1" ht="25.5" customHeight="1">
      <c r="A437" s="353" t="s">
        <v>477</v>
      </c>
      <c r="B437" s="330" t="s">
        <v>57</v>
      </c>
      <c r="C437" s="331" t="s">
        <v>58</v>
      </c>
      <c r="D437" s="332">
        <v>53050</v>
      </c>
      <c r="E437" s="331" t="s">
        <v>1327</v>
      </c>
      <c r="F437" s="333" t="s">
        <v>1360</v>
      </c>
      <c r="G437" s="334" t="s">
        <v>1361</v>
      </c>
      <c r="H437" s="453">
        <v>19</v>
      </c>
      <c r="I437" s="453">
        <v>0</v>
      </c>
      <c r="J437" s="453">
        <v>0</v>
      </c>
      <c r="K437" s="453">
        <v>0</v>
      </c>
      <c r="L437" s="453">
        <v>0</v>
      </c>
      <c r="M437" s="453">
        <v>0</v>
      </c>
      <c r="N437" s="453">
        <v>0</v>
      </c>
      <c r="O437" s="453">
        <v>6</v>
      </c>
      <c r="P437" s="453">
        <v>0</v>
      </c>
      <c r="Q437" s="453">
        <v>0</v>
      </c>
      <c r="R437" s="453">
        <v>2</v>
      </c>
      <c r="S437" s="453">
        <v>888.33</v>
      </c>
      <c r="T437" s="453">
        <v>0</v>
      </c>
      <c r="U437" s="453">
        <v>4</v>
      </c>
      <c r="V437" s="453">
        <v>0</v>
      </c>
      <c r="W437" s="453">
        <v>0</v>
      </c>
      <c r="X437" s="453">
        <v>0</v>
      </c>
      <c r="Y437" s="453">
        <v>0</v>
      </c>
      <c r="Z437" s="453">
        <v>0</v>
      </c>
      <c r="AA437" s="453">
        <v>0</v>
      </c>
      <c r="AB437" s="453">
        <v>0</v>
      </c>
      <c r="AC437" s="453">
        <v>0</v>
      </c>
      <c r="AD437" s="453">
        <v>0</v>
      </c>
      <c r="AE437" s="453">
        <v>0</v>
      </c>
      <c r="AF437" s="453">
        <v>0</v>
      </c>
      <c r="AG437" s="453">
        <v>0</v>
      </c>
      <c r="AH437" s="453">
        <v>0</v>
      </c>
      <c r="AI437" s="453">
        <v>11</v>
      </c>
      <c r="AJ437" s="453">
        <v>0</v>
      </c>
      <c r="AK437" s="453">
        <v>0</v>
      </c>
      <c r="AL437" s="453">
        <v>0</v>
      </c>
      <c r="AM437" s="453">
        <v>0</v>
      </c>
      <c r="AN437" s="453">
        <v>0</v>
      </c>
      <c r="AO437" s="453">
        <v>0</v>
      </c>
      <c r="AP437" s="453">
        <v>0</v>
      </c>
      <c r="AQ437" s="453">
        <v>0</v>
      </c>
      <c r="AR437" s="453">
        <v>0</v>
      </c>
      <c r="AS437" s="453">
        <v>0</v>
      </c>
      <c r="AT437" s="453">
        <v>0</v>
      </c>
      <c r="AU437" s="453">
        <v>14876.44</v>
      </c>
      <c r="AV437" s="453">
        <v>27</v>
      </c>
      <c r="AW437" s="453">
        <v>0</v>
      </c>
      <c r="AX437" s="453">
        <v>0</v>
      </c>
      <c r="AY437" s="453">
        <v>28</v>
      </c>
      <c r="AZ437" s="453">
        <v>0</v>
      </c>
      <c r="BA437" s="453">
        <v>0</v>
      </c>
      <c r="BB437" s="453">
        <v>0</v>
      </c>
      <c r="BC437" s="453">
        <v>2191</v>
      </c>
      <c r="BD437" s="453">
        <v>5</v>
      </c>
      <c r="BE437" s="453">
        <v>0</v>
      </c>
      <c r="BF437" s="453">
        <v>0</v>
      </c>
      <c r="BG437" s="453">
        <v>0</v>
      </c>
      <c r="BH437" s="453">
        <v>0</v>
      </c>
      <c r="BI437" s="453">
        <v>0</v>
      </c>
      <c r="BJ437" s="453">
        <v>38</v>
      </c>
      <c r="BK437" s="453">
        <v>0</v>
      </c>
      <c r="BL437" s="453">
        <v>0</v>
      </c>
      <c r="BM437" s="453">
        <v>0</v>
      </c>
      <c r="BN437" s="453">
        <v>0</v>
      </c>
      <c r="BO437" s="453">
        <v>0</v>
      </c>
      <c r="BP437" s="453">
        <v>0</v>
      </c>
      <c r="BQ437" s="453">
        <v>0</v>
      </c>
      <c r="BR437" s="453">
        <v>0</v>
      </c>
      <c r="BS437" s="453">
        <v>0</v>
      </c>
      <c r="BT437" s="453">
        <v>0</v>
      </c>
      <c r="BU437" s="453">
        <v>0</v>
      </c>
      <c r="BV437" s="453">
        <v>0</v>
      </c>
      <c r="BW437" s="453">
        <v>0</v>
      </c>
      <c r="BX437" s="453">
        <v>0</v>
      </c>
      <c r="BY437" s="453">
        <v>11</v>
      </c>
      <c r="BZ437" s="453">
        <v>0</v>
      </c>
      <c r="CA437" s="453">
        <v>2</v>
      </c>
      <c r="CB437" s="453">
        <v>1</v>
      </c>
      <c r="CC437" s="336">
        <f t="shared" si="58"/>
        <v>18109.77</v>
      </c>
    </row>
    <row r="438" spans="1:81" s="354" customFormat="1" ht="25.5" customHeight="1">
      <c r="A438" s="353" t="s">
        <v>477</v>
      </c>
      <c r="B438" s="330" t="s">
        <v>57</v>
      </c>
      <c r="C438" s="331" t="s">
        <v>58</v>
      </c>
      <c r="D438" s="332">
        <v>53050</v>
      </c>
      <c r="E438" s="331" t="s">
        <v>1327</v>
      </c>
      <c r="F438" s="333" t="s">
        <v>1362</v>
      </c>
      <c r="G438" s="334" t="s">
        <v>1363</v>
      </c>
      <c r="H438" s="453">
        <v>27</v>
      </c>
      <c r="I438" s="453">
        <v>0</v>
      </c>
      <c r="J438" s="453">
        <v>0</v>
      </c>
      <c r="K438" s="453">
        <v>0</v>
      </c>
      <c r="L438" s="453">
        <v>17</v>
      </c>
      <c r="M438" s="453">
        <v>0</v>
      </c>
      <c r="N438" s="453">
        <v>0</v>
      </c>
      <c r="O438" s="453">
        <v>0</v>
      </c>
      <c r="P438" s="453">
        <v>0</v>
      </c>
      <c r="Q438" s="453">
        <v>0</v>
      </c>
      <c r="R438" s="453">
        <v>0</v>
      </c>
      <c r="S438" s="453">
        <v>0</v>
      </c>
      <c r="T438" s="453">
        <v>0</v>
      </c>
      <c r="U438" s="453">
        <v>0</v>
      </c>
      <c r="V438" s="453">
        <v>0</v>
      </c>
      <c r="W438" s="453">
        <v>0</v>
      </c>
      <c r="X438" s="453">
        <v>0</v>
      </c>
      <c r="Y438" s="453">
        <v>0</v>
      </c>
      <c r="Z438" s="453">
        <v>0</v>
      </c>
      <c r="AA438" s="453">
        <v>0</v>
      </c>
      <c r="AB438" s="453">
        <v>0</v>
      </c>
      <c r="AC438" s="453">
        <v>0</v>
      </c>
      <c r="AD438" s="453">
        <v>0</v>
      </c>
      <c r="AE438" s="453">
        <v>0</v>
      </c>
      <c r="AF438" s="453">
        <v>0</v>
      </c>
      <c r="AG438" s="453">
        <v>0</v>
      </c>
      <c r="AH438" s="453">
        <v>0</v>
      </c>
      <c r="AI438" s="453">
        <v>0</v>
      </c>
      <c r="AJ438" s="453">
        <v>0</v>
      </c>
      <c r="AK438" s="453">
        <v>0</v>
      </c>
      <c r="AL438" s="453">
        <v>0</v>
      </c>
      <c r="AM438" s="453">
        <v>0</v>
      </c>
      <c r="AN438" s="453">
        <v>0</v>
      </c>
      <c r="AO438" s="453">
        <v>0</v>
      </c>
      <c r="AP438" s="453">
        <v>0</v>
      </c>
      <c r="AQ438" s="453">
        <v>0</v>
      </c>
      <c r="AR438" s="453">
        <v>0</v>
      </c>
      <c r="AS438" s="453">
        <v>0</v>
      </c>
      <c r="AT438" s="453">
        <v>0</v>
      </c>
      <c r="AU438" s="453">
        <v>19</v>
      </c>
      <c r="AV438" s="453">
        <v>17</v>
      </c>
      <c r="AW438" s="453">
        <v>0</v>
      </c>
      <c r="AX438" s="453">
        <v>0</v>
      </c>
      <c r="AY438" s="453">
        <v>0</v>
      </c>
      <c r="AZ438" s="453">
        <v>6</v>
      </c>
      <c r="BA438" s="453">
        <v>0</v>
      </c>
      <c r="BB438" s="453">
        <v>0</v>
      </c>
      <c r="BC438" s="453">
        <v>0</v>
      </c>
      <c r="BD438" s="453">
        <v>0</v>
      </c>
      <c r="BE438" s="453">
        <v>0</v>
      </c>
      <c r="BF438" s="453">
        <v>0</v>
      </c>
      <c r="BG438" s="453">
        <v>0</v>
      </c>
      <c r="BH438" s="453">
        <v>1</v>
      </c>
      <c r="BI438" s="453">
        <v>0</v>
      </c>
      <c r="BJ438" s="453">
        <v>0</v>
      </c>
      <c r="BK438" s="453">
        <v>0</v>
      </c>
      <c r="BL438" s="453">
        <v>0</v>
      </c>
      <c r="BM438" s="453">
        <v>0</v>
      </c>
      <c r="BN438" s="453">
        <v>0</v>
      </c>
      <c r="BO438" s="453">
        <v>0</v>
      </c>
      <c r="BP438" s="453">
        <v>0</v>
      </c>
      <c r="BQ438" s="453">
        <v>0</v>
      </c>
      <c r="BR438" s="453">
        <v>0</v>
      </c>
      <c r="BS438" s="453">
        <v>0</v>
      </c>
      <c r="BT438" s="453">
        <v>0</v>
      </c>
      <c r="BU438" s="453">
        <v>0</v>
      </c>
      <c r="BV438" s="453">
        <v>1</v>
      </c>
      <c r="BW438" s="453">
        <v>0</v>
      </c>
      <c r="BX438" s="453">
        <v>0</v>
      </c>
      <c r="BY438" s="453">
        <v>0</v>
      </c>
      <c r="BZ438" s="453">
        <v>0</v>
      </c>
      <c r="CA438" s="453">
        <v>0</v>
      </c>
      <c r="CB438" s="453">
        <v>0</v>
      </c>
      <c r="CC438" s="336">
        <f t="shared" si="58"/>
        <v>88</v>
      </c>
    </row>
    <row r="439" spans="1:81" s="354" customFormat="1" ht="25.5" customHeight="1">
      <c r="A439" s="353" t="s">
        <v>477</v>
      </c>
      <c r="B439" s="330" t="s">
        <v>57</v>
      </c>
      <c r="C439" s="331" t="s">
        <v>58</v>
      </c>
      <c r="D439" s="332">
        <v>53050</v>
      </c>
      <c r="E439" s="331" t="s">
        <v>1327</v>
      </c>
      <c r="F439" s="333" t="s">
        <v>1364</v>
      </c>
      <c r="G439" s="334" t="s">
        <v>1365</v>
      </c>
      <c r="H439" s="453">
        <v>1</v>
      </c>
      <c r="I439" s="453">
        <v>0</v>
      </c>
      <c r="J439" s="453">
        <v>0</v>
      </c>
      <c r="K439" s="453">
        <v>0</v>
      </c>
      <c r="L439" s="453">
        <v>0</v>
      </c>
      <c r="M439" s="453">
        <v>0</v>
      </c>
      <c r="N439" s="453">
        <v>0</v>
      </c>
      <c r="O439" s="453">
        <v>0</v>
      </c>
      <c r="P439" s="453">
        <v>0</v>
      </c>
      <c r="Q439" s="453">
        <v>0</v>
      </c>
      <c r="R439" s="453">
        <v>0</v>
      </c>
      <c r="S439" s="453">
        <v>1</v>
      </c>
      <c r="T439" s="453">
        <v>0</v>
      </c>
      <c r="U439" s="453">
        <v>0</v>
      </c>
      <c r="V439" s="453">
        <v>0</v>
      </c>
      <c r="W439" s="453">
        <v>0</v>
      </c>
      <c r="X439" s="453">
        <v>0</v>
      </c>
      <c r="Y439" s="453">
        <v>0</v>
      </c>
      <c r="Z439" s="453">
        <v>0</v>
      </c>
      <c r="AA439" s="453">
        <v>0</v>
      </c>
      <c r="AB439" s="453">
        <v>0</v>
      </c>
      <c r="AC439" s="453">
        <v>0</v>
      </c>
      <c r="AD439" s="453">
        <v>0</v>
      </c>
      <c r="AE439" s="453">
        <v>0</v>
      </c>
      <c r="AF439" s="453">
        <v>0</v>
      </c>
      <c r="AG439" s="453">
        <v>0</v>
      </c>
      <c r="AH439" s="453">
        <v>0</v>
      </c>
      <c r="AI439" s="453">
        <v>1</v>
      </c>
      <c r="AJ439" s="453">
        <v>0</v>
      </c>
      <c r="AK439" s="453">
        <v>0</v>
      </c>
      <c r="AL439" s="453">
        <v>0</v>
      </c>
      <c r="AM439" s="453">
        <v>0</v>
      </c>
      <c r="AN439" s="453">
        <v>0</v>
      </c>
      <c r="AO439" s="453">
        <v>0</v>
      </c>
      <c r="AP439" s="453">
        <v>0</v>
      </c>
      <c r="AQ439" s="453">
        <v>0</v>
      </c>
      <c r="AR439" s="453">
        <v>0</v>
      </c>
      <c r="AS439" s="453">
        <v>0</v>
      </c>
      <c r="AT439" s="453">
        <v>0</v>
      </c>
      <c r="AU439" s="453">
        <v>2</v>
      </c>
      <c r="AV439" s="453">
        <v>8</v>
      </c>
      <c r="AW439" s="453">
        <v>0</v>
      </c>
      <c r="AX439" s="453">
        <v>0</v>
      </c>
      <c r="AY439" s="453">
        <v>1</v>
      </c>
      <c r="AZ439" s="453">
        <v>0</v>
      </c>
      <c r="BA439" s="453">
        <v>0</v>
      </c>
      <c r="BB439" s="453">
        <v>0</v>
      </c>
      <c r="BC439" s="453">
        <v>1</v>
      </c>
      <c r="BD439" s="453">
        <v>0</v>
      </c>
      <c r="BE439" s="453">
        <v>0</v>
      </c>
      <c r="BF439" s="453">
        <v>0</v>
      </c>
      <c r="BG439" s="453">
        <v>0</v>
      </c>
      <c r="BH439" s="453">
        <v>2</v>
      </c>
      <c r="BI439" s="453">
        <v>0</v>
      </c>
      <c r="BJ439" s="453">
        <v>0</v>
      </c>
      <c r="BK439" s="453">
        <v>0</v>
      </c>
      <c r="BL439" s="453">
        <v>0</v>
      </c>
      <c r="BM439" s="453">
        <v>0</v>
      </c>
      <c r="BN439" s="453">
        <v>0</v>
      </c>
      <c r="BO439" s="453">
        <v>0</v>
      </c>
      <c r="BP439" s="453">
        <v>0</v>
      </c>
      <c r="BQ439" s="453">
        <v>0</v>
      </c>
      <c r="BR439" s="453">
        <v>0</v>
      </c>
      <c r="BS439" s="453">
        <v>0</v>
      </c>
      <c r="BT439" s="453">
        <v>0</v>
      </c>
      <c r="BU439" s="453">
        <v>0</v>
      </c>
      <c r="BV439" s="453">
        <v>0</v>
      </c>
      <c r="BW439" s="453">
        <v>0</v>
      </c>
      <c r="BX439" s="453">
        <v>0</v>
      </c>
      <c r="BY439" s="453">
        <v>0</v>
      </c>
      <c r="BZ439" s="453">
        <v>0</v>
      </c>
      <c r="CA439" s="453">
        <v>0</v>
      </c>
      <c r="CB439" s="453">
        <v>0</v>
      </c>
      <c r="CC439" s="336">
        <f t="shared" si="58"/>
        <v>17</v>
      </c>
    </row>
    <row r="440" spans="1:81" s="354" customFormat="1" ht="25.5" customHeight="1">
      <c r="A440" s="353" t="s">
        <v>477</v>
      </c>
      <c r="B440" s="330" t="s">
        <v>57</v>
      </c>
      <c r="C440" s="331" t="s">
        <v>58</v>
      </c>
      <c r="D440" s="332">
        <v>53050</v>
      </c>
      <c r="E440" s="331" t="s">
        <v>1327</v>
      </c>
      <c r="F440" s="333" t="s">
        <v>1366</v>
      </c>
      <c r="G440" s="334" t="s">
        <v>1367</v>
      </c>
      <c r="H440" s="335">
        <v>0</v>
      </c>
      <c r="I440" s="335">
        <v>0</v>
      </c>
      <c r="J440" s="335">
        <v>0</v>
      </c>
      <c r="K440" s="335">
        <v>0</v>
      </c>
      <c r="L440" s="335">
        <v>0</v>
      </c>
      <c r="M440" s="335">
        <v>0</v>
      </c>
      <c r="N440" s="335">
        <v>0</v>
      </c>
      <c r="O440" s="335">
        <v>0</v>
      </c>
      <c r="P440" s="335">
        <v>0</v>
      </c>
      <c r="Q440" s="335">
        <v>0</v>
      </c>
      <c r="R440" s="335">
        <v>0</v>
      </c>
      <c r="S440" s="335">
        <v>0</v>
      </c>
      <c r="T440" s="335">
        <v>0</v>
      </c>
      <c r="U440" s="335">
        <v>0</v>
      </c>
      <c r="V440" s="335">
        <v>0</v>
      </c>
      <c r="W440" s="335">
        <v>0</v>
      </c>
      <c r="X440" s="335">
        <v>0</v>
      </c>
      <c r="Y440" s="335">
        <v>0</v>
      </c>
      <c r="Z440" s="335">
        <v>0</v>
      </c>
      <c r="AA440" s="335">
        <v>0</v>
      </c>
      <c r="AB440" s="335">
        <v>0</v>
      </c>
      <c r="AC440" s="335">
        <v>0</v>
      </c>
      <c r="AD440" s="335">
        <v>0</v>
      </c>
      <c r="AE440" s="335">
        <v>0</v>
      </c>
      <c r="AF440" s="335">
        <v>0</v>
      </c>
      <c r="AG440" s="335">
        <v>0</v>
      </c>
      <c r="AH440" s="335">
        <v>0</v>
      </c>
      <c r="AI440" s="335">
        <v>0</v>
      </c>
      <c r="AJ440" s="335">
        <v>0</v>
      </c>
      <c r="AK440" s="335">
        <v>0</v>
      </c>
      <c r="AL440" s="335">
        <v>0</v>
      </c>
      <c r="AM440" s="335">
        <v>0</v>
      </c>
      <c r="AN440" s="335">
        <v>0</v>
      </c>
      <c r="AO440" s="335">
        <v>0</v>
      </c>
      <c r="AP440" s="335">
        <v>0</v>
      </c>
      <c r="AQ440" s="335">
        <v>0</v>
      </c>
      <c r="AR440" s="335">
        <v>0</v>
      </c>
      <c r="AS440" s="335">
        <v>0</v>
      </c>
      <c r="AT440" s="335">
        <v>0</v>
      </c>
      <c r="AU440" s="335">
        <v>0</v>
      </c>
      <c r="AV440" s="335">
        <v>0</v>
      </c>
      <c r="AW440" s="335">
        <v>0</v>
      </c>
      <c r="AX440" s="335">
        <v>0</v>
      </c>
      <c r="AY440" s="335">
        <v>0</v>
      </c>
      <c r="AZ440" s="335">
        <v>0</v>
      </c>
      <c r="BA440" s="335">
        <v>0</v>
      </c>
      <c r="BB440" s="335">
        <v>0</v>
      </c>
      <c r="BC440" s="335">
        <v>0</v>
      </c>
      <c r="BD440" s="335">
        <v>0</v>
      </c>
      <c r="BE440" s="335">
        <v>0</v>
      </c>
      <c r="BF440" s="335">
        <v>0</v>
      </c>
      <c r="BG440" s="335">
        <v>0</v>
      </c>
      <c r="BH440" s="335">
        <v>0</v>
      </c>
      <c r="BI440" s="335">
        <v>0</v>
      </c>
      <c r="BJ440" s="335">
        <v>0</v>
      </c>
      <c r="BK440" s="335">
        <v>0</v>
      </c>
      <c r="BL440" s="335">
        <v>0</v>
      </c>
      <c r="BM440" s="335">
        <v>0</v>
      </c>
      <c r="BN440" s="335">
        <v>0</v>
      </c>
      <c r="BO440" s="335">
        <v>0</v>
      </c>
      <c r="BP440" s="335">
        <v>0</v>
      </c>
      <c r="BQ440" s="335">
        <v>0</v>
      </c>
      <c r="BR440" s="335">
        <v>0</v>
      </c>
      <c r="BS440" s="335">
        <v>0</v>
      </c>
      <c r="BT440" s="335">
        <v>0</v>
      </c>
      <c r="BU440" s="335">
        <v>0</v>
      </c>
      <c r="BV440" s="335">
        <v>0</v>
      </c>
      <c r="BW440" s="335">
        <v>0</v>
      </c>
      <c r="BX440" s="335">
        <v>0</v>
      </c>
      <c r="BY440" s="335">
        <v>0</v>
      </c>
      <c r="BZ440" s="335">
        <v>0</v>
      </c>
      <c r="CA440" s="335">
        <v>0</v>
      </c>
      <c r="CB440" s="335">
        <v>0</v>
      </c>
      <c r="CC440" s="336">
        <f t="shared" si="58"/>
        <v>0</v>
      </c>
    </row>
    <row r="441" spans="1:81" s="354" customFormat="1" ht="25.5" customHeight="1">
      <c r="A441" s="353" t="s">
        <v>477</v>
      </c>
      <c r="B441" s="330" t="s">
        <v>57</v>
      </c>
      <c r="C441" s="331" t="s">
        <v>58</v>
      </c>
      <c r="D441" s="332">
        <v>53050</v>
      </c>
      <c r="E441" s="331" t="s">
        <v>1327</v>
      </c>
      <c r="F441" s="333" t="s">
        <v>1368</v>
      </c>
      <c r="G441" s="334" t="s">
        <v>1369</v>
      </c>
      <c r="H441" s="453">
        <v>203866.93</v>
      </c>
      <c r="I441" s="453">
        <v>0</v>
      </c>
      <c r="J441" s="453">
        <v>0</v>
      </c>
      <c r="K441" s="453">
        <v>0</v>
      </c>
      <c r="L441" s="453">
        <v>0</v>
      </c>
      <c r="M441" s="453">
        <v>0</v>
      </c>
      <c r="N441" s="453">
        <v>7</v>
      </c>
      <c r="O441" s="453">
        <v>346</v>
      </c>
      <c r="P441" s="453">
        <v>0</v>
      </c>
      <c r="Q441" s="453">
        <v>96</v>
      </c>
      <c r="R441" s="453">
        <v>255</v>
      </c>
      <c r="S441" s="453">
        <v>35345.89</v>
      </c>
      <c r="T441" s="453">
        <v>0</v>
      </c>
      <c r="U441" s="453">
        <v>161632.82999999999</v>
      </c>
      <c r="V441" s="453">
        <v>0</v>
      </c>
      <c r="W441" s="453">
        <v>0</v>
      </c>
      <c r="X441" s="453">
        <v>8071.71</v>
      </c>
      <c r="Y441" s="453">
        <v>0</v>
      </c>
      <c r="Z441" s="453">
        <v>0</v>
      </c>
      <c r="AA441" s="453">
        <v>0</v>
      </c>
      <c r="AB441" s="453">
        <v>0</v>
      </c>
      <c r="AC441" s="453">
        <v>0</v>
      </c>
      <c r="AD441" s="453">
        <v>0</v>
      </c>
      <c r="AE441" s="453">
        <v>0</v>
      </c>
      <c r="AF441" s="453">
        <v>0</v>
      </c>
      <c r="AG441" s="453">
        <v>0</v>
      </c>
      <c r="AH441" s="453">
        <v>0</v>
      </c>
      <c r="AI441" s="453">
        <v>13129.96</v>
      </c>
      <c r="AJ441" s="453">
        <v>0</v>
      </c>
      <c r="AK441" s="453">
        <v>0</v>
      </c>
      <c r="AL441" s="453">
        <v>0</v>
      </c>
      <c r="AM441" s="453">
        <v>0</v>
      </c>
      <c r="AN441" s="453">
        <v>52.6</v>
      </c>
      <c r="AO441" s="453">
        <v>79980.639999999999</v>
      </c>
      <c r="AP441" s="453">
        <v>0</v>
      </c>
      <c r="AQ441" s="453">
        <v>0</v>
      </c>
      <c r="AR441" s="453">
        <v>0</v>
      </c>
      <c r="AS441" s="453">
        <v>0</v>
      </c>
      <c r="AT441" s="453">
        <v>0</v>
      </c>
      <c r="AU441" s="453">
        <v>0</v>
      </c>
      <c r="AV441" s="453">
        <v>6</v>
      </c>
      <c r="AW441" s="453">
        <v>0</v>
      </c>
      <c r="AX441" s="453">
        <v>19</v>
      </c>
      <c r="AY441" s="453">
        <v>17</v>
      </c>
      <c r="AZ441" s="453">
        <v>5</v>
      </c>
      <c r="BA441" s="453">
        <v>0</v>
      </c>
      <c r="BB441" s="453">
        <v>0</v>
      </c>
      <c r="BC441" s="453">
        <v>12066</v>
      </c>
      <c r="BD441" s="453">
        <v>29109.93</v>
      </c>
      <c r="BE441" s="453">
        <v>0</v>
      </c>
      <c r="BF441" s="453">
        <v>0</v>
      </c>
      <c r="BG441" s="453">
        <v>0</v>
      </c>
      <c r="BH441" s="453">
        <v>0</v>
      </c>
      <c r="BI441" s="453">
        <v>0</v>
      </c>
      <c r="BJ441" s="453">
        <v>176</v>
      </c>
      <c r="BK441" s="453">
        <v>0</v>
      </c>
      <c r="BL441" s="453">
        <v>0</v>
      </c>
      <c r="BM441" s="453">
        <v>0</v>
      </c>
      <c r="BN441" s="453">
        <v>0</v>
      </c>
      <c r="BO441" s="453">
        <v>0</v>
      </c>
      <c r="BP441" s="453">
        <v>0</v>
      </c>
      <c r="BQ441" s="453">
        <v>49</v>
      </c>
      <c r="BR441" s="453">
        <v>0</v>
      </c>
      <c r="BS441" s="453">
        <v>0</v>
      </c>
      <c r="BT441" s="453">
        <v>0</v>
      </c>
      <c r="BU441" s="453">
        <v>0</v>
      </c>
      <c r="BV441" s="453">
        <v>2772.18</v>
      </c>
      <c r="BW441" s="453">
        <v>0</v>
      </c>
      <c r="BX441" s="453">
        <v>0</v>
      </c>
      <c r="BY441" s="453">
        <v>0</v>
      </c>
      <c r="BZ441" s="453">
        <v>0</v>
      </c>
      <c r="CA441" s="453">
        <v>4</v>
      </c>
      <c r="CB441" s="453">
        <v>23</v>
      </c>
      <c r="CC441" s="336">
        <f t="shared" si="58"/>
        <v>547031.67000000016</v>
      </c>
    </row>
    <row r="442" spans="1:81" s="354" customFormat="1" ht="25.5" customHeight="1">
      <c r="A442" s="353" t="s">
        <v>477</v>
      </c>
      <c r="B442" s="330" t="s">
        <v>57</v>
      </c>
      <c r="C442" s="331" t="s">
        <v>58</v>
      </c>
      <c r="D442" s="332">
        <v>53050</v>
      </c>
      <c r="E442" s="331" t="s">
        <v>1327</v>
      </c>
      <c r="F442" s="333" t="s">
        <v>1370</v>
      </c>
      <c r="G442" s="334" t="s">
        <v>1371</v>
      </c>
      <c r="H442" s="335">
        <v>0</v>
      </c>
      <c r="I442" s="335">
        <v>0</v>
      </c>
      <c r="J442" s="335">
        <v>0</v>
      </c>
      <c r="K442" s="335">
        <v>0</v>
      </c>
      <c r="L442" s="335">
        <v>0</v>
      </c>
      <c r="M442" s="335">
        <v>0</v>
      </c>
      <c r="N442" s="335">
        <v>0</v>
      </c>
      <c r="O442" s="335">
        <v>0</v>
      </c>
      <c r="P442" s="335">
        <v>0</v>
      </c>
      <c r="Q442" s="335">
        <v>0</v>
      </c>
      <c r="R442" s="335">
        <v>0</v>
      </c>
      <c r="S442" s="335">
        <v>0</v>
      </c>
      <c r="T442" s="335">
        <v>0</v>
      </c>
      <c r="U442" s="335">
        <v>0</v>
      </c>
      <c r="V442" s="335">
        <v>0</v>
      </c>
      <c r="W442" s="335">
        <v>0</v>
      </c>
      <c r="X442" s="335">
        <v>0</v>
      </c>
      <c r="Y442" s="335">
        <v>0</v>
      </c>
      <c r="Z442" s="335">
        <v>0</v>
      </c>
      <c r="AA442" s="335">
        <v>0</v>
      </c>
      <c r="AB442" s="335">
        <v>0</v>
      </c>
      <c r="AC442" s="335">
        <v>0</v>
      </c>
      <c r="AD442" s="335">
        <v>0</v>
      </c>
      <c r="AE442" s="335">
        <v>0</v>
      </c>
      <c r="AF442" s="335">
        <v>0</v>
      </c>
      <c r="AG442" s="335">
        <v>0</v>
      </c>
      <c r="AH442" s="335">
        <v>0</v>
      </c>
      <c r="AI442" s="335">
        <v>0</v>
      </c>
      <c r="AJ442" s="335">
        <v>0</v>
      </c>
      <c r="AK442" s="335">
        <v>0</v>
      </c>
      <c r="AL442" s="335">
        <v>0</v>
      </c>
      <c r="AM442" s="335">
        <v>0</v>
      </c>
      <c r="AN442" s="335">
        <v>0</v>
      </c>
      <c r="AO442" s="335">
        <v>0</v>
      </c>
      <c r="AP442" s="335">
        <v>0</v>
      </c>
      <c r="AQ442" s="335">
        <v>0</v>
      </c>
      <c r="AR442" s="335">
        <v>0</v>
      </c>
      <c r="AS442" s="335">
        <v>0</v>
      </c>
      <c r="AT442" s="335">
        <v>0</v>
      </c>
      <c r="AU442" s="335">
        <v>0</v>
      </c>
      <c r="AV442" s="335">
        <v>0</v>
      </c>
      <c r="AW442" s="335">
        <v>0</v>
      </c>
      <c r="AX442" s="335">
        <v>0</v>
      </c>
      <c r="AY442" s="335">
        <v>0</v>
      </c>
      <c r="AZ442" s="335">
        <v>0</v>
      </c>
      <c r="BA442" s="335">
        <v>0</v>
      </c>
      <c r="BB442" s="335">
        <v>0</v>
      </c>
      <c r="BC442" s="335">
        <v>0</v>
      </c>
      <c r="BD442" s="335">
        <v>0</v>
      </c>
      <c r="BE442" s="335">
        <v>0</v>
      </c>
      <c r="BF442" s="335">
        <v>0</v>
      </c>
      <c r="BG442" s="335">
        <v>0</v>
      </c>
      <c r="BH442" s="335">
        <v>0</v>
      </c>
      <c r="BI442" s="335">
        <v>0</v>
      </c>
      <c r="BJ442" s="335">
        <v>0</v>
      </c>
      <c r="BK442" s="335">
        <v>0</v>
      </c>
      <c r="BL442" s="335">
        <v>0</v>
      </c>
      <c r="BM442" s="335">
        <v>0</v>
      </c>
      <c r="BN442" s="335">
        <v>0</v>
      </c>
      <c r="BO442" s="335">
        <v>0</v>
      </c>
      <c r="BP442" s="335">
        <v>0</v>
      </c>
      <c r="BQ442" s="335">
        <v>0</v>
      </c>
      <c r="BR442" s="335">
        <v>0</v>
      </c>
      <c r="BS442" s="335">
        <v>0</v>
      </c>
      <c r="BT442" s="335">
        <v>0</v>
      </c>
      <c r="BU442" s="335">
        <v>0</v>
      </c>
      <c r="BV442" s="335">
        <v>0</v>
      </c>
      <c r="BW442" s="335">
        <v>0</v>
      </c>
      <c r="BX442" s="335">
        <v>0</v>
      </c>
      <c r="BY442" s="335">
        <v>0</v>
      </c>
      <c r="BZ442" s="335">
        <v>0</v>
      </c>
      <c r="CA442" s="335">
        <v>0</v>
      </c>
      <c r="CB442" s="335">
        <v>0</v>
      </c>
      <c r="CC442" s="336">
        <f t="shared" si="58"/>
        <v>0</v>
      </c>
    </row>
    <row r="443" spans="1:81" s="354" customFormat="1" ht="25.5" customHeight="1">
      <c r="A443" s="353" t="s">
        <v>477</v>
      </c>
      <c r="B443" s="330" t="s">
        <v>57</v>
      </c>
      <c r="C443" s="331" t="s">
        <v>58</v>
      </c>
      <c r="D443" s="332"/>
      <c r="E443" s="331"/>
      <c r="F443" s="333" t="s">
        <v>1372</v>
      </c>
      <c r="G443" s="334" t="s">
        <v>1373</v>
      </c>
      <c r="H443" s="335">
        <v>0</v>
      </c>
      <c r="I443" s="335">
        <v>0</v>
      </c>
      <c r="J443" s="335">
        <v>0</v>
      </c>
      <c r="K443" s="335">
        <v>0</v>
      </c>
      <c r="L443" s="335">
        <v>0</v>
      </c>
      <c r="M443" s="335">
        <v>0</v>
      </c>
      <c r="N443" s="335">
        <v>0</v>
      </c>
      <c r="O443" s="335">
        <v>0</v>
      </c>
      <c r="P443" s="335">
        <v>0</v>
      </c>
      <c r="Q443" s="335">
        <v>0</v>
      </c>
      <c r="R443" s="335">
        <v>0</v>
      </c>
      <c r="S443" s="335">
        <v>0</v>
      </c>
      <c r="T443" s="335">
        <v>0</v>
      </c>
      <c r="U443" s="335">
        <v>0</v>
      </c>
      <c r="V443" s="335">
        <v>0</v>
      </c>
      <c r="W443" s="335">
        <v>0</v>
      </c>
      <c r="X443" s="335">
        <v>0</v>
      </c>
      <c r="Y443" s="335">
        <v>0</v>
      </c>
      <c r="Z443" s="335">
        <v>0</v>
      </c>
      <c r="AA443" s="335">
        <v>0</v>
      </c>
      <c r="AB443" s="335">
        <v>0</v>
      </c>
      <c r="AC443" s="335">
        <v>0</v>
      </c>
      <c r="AD443" s="335">
        <v>0</v>
      </c>
      <c r="AE443" s="335">
        <v>0</v>
      </c>
      <c r="AF443" s="335">
        <v>0</v>
      </c>
      <c r="AG443" s="335">
        <v>0</v>
      </c>
      <c r="AH443" s="335">
        <v>0</v>
      </c>
      <c r="AI443" s="335">
        <v>0</v>
      </c>
      <c r="AJ443" s="335">
        <v>0</v>
      </c>
      <c r="AK443" s="335">
        <v>0</v>
      </c>
      <c r="AL443" s="335">
        <v>0</v>
      </c>
      <c r="AM443" s="335">
        <v>0</v>
      </c>
      <c r="AN443" s="335">
        <v>0</v>
      </c>
      <c r="AO443" s="335">
        <v>0</v>
      </c>
      <c r="AP443" s="335">
        <v>0</v>
      </c>
      <c r="AQ443" s="335">
        <v>0</v>
      </c>
      <c r="AR443" s="335">
        <v>0</v>
      </c>
      <c r="AS443" s="335">
        <v>0</v>
      </c>
      <c r="AT443" s="335">
        <v>0</v>
      </c>
      <c r="AU443" s="335">
        <v>0</v>
      </c>
      <c r="AV443" s="335">
        <v>0</v>
      </c>
      <c r="AW443" s="335">
        <v>0</v>
      </c>
      <c r="AX443" s="335">
        <v>0</v>
      </c>
      <c r="AY443" s="335">
        <v>0</v>
      </c>
      <c r="AZ443" s="335">
        <v>0</v>
      </c>
      <c r="BA443" s="335">
        <v>0</v>
      </c>
      <c r="BB443" s="335">
        <v>0</v>
      </c>
      <c r="BC443" s="335">
        <v>0</v>
      </c>
      <c r="BD443" s="335">
        <v>0</v>
      </c>
      <c r="BE443" s="335">
        <v>0</v>
      </c>
      <c r="BF443" s="335">
        <v>0</v>
      </c>
      <c r="BG443" s="335">
        <v>0</v>
      </c>
      <c r="BH443" s="335">
        <v>0</v>
      </c>
      <c r="BI443" s="335">
        <v>0</v>
      </c>
      <c r="BJ443" s="335">
        <v>0</v>
      </c>
      <c r="BK443" s="335">
        <v>0</v>
      </c>
      <c r="BL443" s="335">
        <v>0</v>
      </c>
      <c r="BM443" s="335">
        <v>0</v>
      </c>
      <c r="BN443" s="335">
        <v>0</v>
      </c>
      <c r="BO443" s="335">
        <v>0</v>
      </c>
      <c r="BP443" s="335">
        <v>0</v>
      </c>
      <c r="BQ443" s="335">
        <v>0</v>
      </c>
      <c r="BR443" s="335">
        <v>0</v>
      </c>
      <c r="BS443" s="335">
        <v>0</v>
      </c>
      <c r="BT443" s="335">
        <v>0</v>
      </c>
      <c r="BU443" s="335">
        <v>0</v>
      </c>
      <c r="BV443" s="335">
        <v>0</v>
      </c>
      <c r="BW443" s="335">
        <v>0</v>
      </c>
      <c r="BX443" s="335">
        <v>0</v>
      </c>
      <c r="BY443" s="335">
        <v>0</v>
      </c>
      <c r="BZ443" s="335">
        <v>0</v>
      </c>
      <c r="CA443" s="335">
        <v>0</v>
      </c>
      <c r="CB443" s="335">
        <v>0</v>
      </c>
      <c r="CC443" s="336">
        <f t="shared" si="58"/>
        <v>0</v>
      </c>
    </row>
    <row r="444" spans="1:81" s="354" customFormat="1" ht="25.5" customHeight="1">
      <c r="A444" s="353" t="s">
        <v>477</v>
      </c>
      <c r="B444" s="330" t="s">
        <v>57</v>
      </c>
      <c r="C444" s="331" t="s">
        <v>58</v>
      </c>
      <c r="D444" s="332"/>
      <c r="E444" s="331"/>
      <c r="F444" s="333" t="s">
        <v>1374</v>
      </c>
      <c r="G444" s="334" t="s">
        <v>1375</v>
      </c>
      <c r="H444" s="335">
        <v>0</v>
      </c>
      <c r="I444" s="335">
        <v>0</v>
      </c>
      <c r="J444" s="335">
        <v>0</v>
      </c>
      <c r="K444" s="335">
        <v>0</v>
      </c>
      <c r="L444" s="335">
        <v>0</v>
      </c>
      <c r="M444" s="335">
        <v>0</v>
      </c>
      <c r="N444" s="335">
        <v>0</v>
      </c>
      <c r="O444" s="335">
        <v>0</v>
      </c>
      <c r="P444" s="335">
        <v>0</v>
      </c>
      <c r="Q444" s="335">
        <v>0</v>
      </c>
      <c r="R444" s="335">
        <v>0</v>
      </c>
      <c r="S444" s="335">
        <v>0</v>
      </c>
      <c r="T444" s="335">
        <v>0</v>
      </c>
      <c r="U444" s="335">
        <v>0</v>
      </c>
      <c r="V444" s="335">
        <v>0</v>
      </c>
      <c r="W444" s="335">
        <v>0</v>
      </c>
      <c r="X444" s="335">
        <v>0</v>
      </c>
      <c r="Y444" s="335">
        <v>0</v>
      </c>
      <c r="Z444" s="335">
        <v>0</v>
      </c>
      <c r="AA444" s="335">
        <v>0</v>
      </c>
      <c r="AB444" s="335">
        <v>0</v>
      </c>
      <c r="AC444" s="335">
        <v>0</v>
      </c>
      <c r="AD444" s="335">
        <v>0</v>
      </c>
      <c r="AE444" s="335">
        <v>0</v>
      </c>
      <c r="AF444" s="335">
        <v>0</v>
      </c>
      <c r="AG444" s="335">
        <v>0</v>
      </c>
      <c r="AH444" s="335">
        <v>0</v>
      </c>
      <c r="AI444" s="335">
        <v>0</v>
      </c>
      <c r="AJ444" s="335">
        <v>0</v>
      </c>
      <c r="AK444" s="335">
        <v>0</v>
      </c>
      <c r="AL444" s="335">
        <v>0</v>
      </c>
      <c r="AM444" s="335">
        <v>0</v>
      </c>
      <c r="AN444" s="335">
        <v>0</v>
      </c>
      <c r="AO444" s="335">
        <v>0</v>
      </c>
      <c r="AP444" s="335">
        <v>0</v>
      </c>
      <c r="AQ444" s="335">
        <v>0</v>
      </c>
      <c r="AR444" s="335">
        <v>0</v>
      </c>
      <c r="AS444" s="335">
        <v>0</v>
      </c>
      <c r="AT444" s="335">
        <v>0</v>
      </c>
      <c r="AU444" s="335">
        <v>0</v>
      </c>
      <c r="AV444" s="335">
        <v>0</v>
      </c>
      <c r="AW444" s="335">
        <v>0</v>
      </c>
      <c r="AX444" s="335">
        <v>0</v>
      </c>
      <c r="AY444" s="335">
        <v>0</v>
      </c>
      <c r="AZ444" s="335">
        <v>0</v>
      </c>
      <c r="BA444" s="335">
        <v>0</v>
      </c>
      <c r="BB444" s="335">
        <v>0</v>
      </c>
      <c r="BC444" s="335">
        <v>0</v>
      </c>
      <c r="BD444" s="335">
        <v>0</v>
      </c>
      <c r="BE444" s="335">
        <v>0</v>
      </c>
      <c r="BF444" s="335">
        <v>0</v>
      </c>
      <c r="BG444" s="335">
        <v>0</v>
      </c>
      <c r="BH444" s="335">
        <v>0</v>
      </c>
      <c r="BI444" s="335">
        <v>0</v>
      </c>
      <c r="BJ444" s="335">
        <v>0</v>
      </c>
      <c r="BK444" s="335">
        <v>0</v>
      </c>
      <c r="BL444" s="335">
        <v>0</v>
      </c>
      <c r="BM444" s="335">
        <v>0</v>
      </c>
      <c r="BN444" s="335">
        <v>0</v>
      </c>
      <c r="BO444" s="335">
        <v>0</v>
      </c>
      <c r="BP444" s="335">
        <v>0</v>
      </c>
      <c r="BQ444" s="335">
        <v>0</v>
      </c>
      <c r="BR444" s="335">
        <v>0</v>
      </c>
      <c r="BS444" s="335">
        <v>0</v>
      </c>
      <c r="BT444" s="335">
        <v>0</v>
      </c>
      <c r="BU444" s="335">
        <v>0</v>
      </c>
      <c r="BV444" s="335">
        <v>0</v>
      </c>
      <c r="BW444" s="335">
        <v>0</v>
      </c>
      <c r="BX444" s="335">
        <v>0</v>
      </c>
      <c r="BY444" s="335">
        <v>0</v>
      </c>
      <c r="BZ444" s="335">
        <v>0</v>
      </c>
      <c r="CA444" s="335">
        <v>0</v>
      </c>
      <c r="CB444" s="335">
        <v>0</v>
      </c>
      <c r="CC444" s="336">
        <f t="shared" si="58"/>
        <v>0</v>
      </c>
    </row>
    <row r="445" spans="1:81" s="354" customFormat="1" ht="25.5" customHeight="1">
      <c r="A445" s="353" t="s">
        <v>477</v>
      </c>
      <c r="B445" s="330" t="s">
        <v>57</v>
      </c>
      <c r="C445" s="331" t="s">
        <v>58</v>
      </c>
      <c r="D445" s="332"/>
      <c r="E445" s="331"/>
      <c r="F445" s="333" t="s">
        <v>1376</v>
      </c>
      <c r="G445" s="334" t="s">
        <v>1377</v>
      </c>
      <c r="H445" s="335">
        <v>0</v>
      </c>
      <c r="I445" s="335">
        <v>0</v>
      </c>
      <c r="J445" s="335">
        <v>0</v>
      </c>
      <c r="K445" s="335">
        <v>0</v>
      </c>
      <c r="L445" s="335">
        <v>0</v>
      </c>
      <c r="M445" s="335">
        <v>0</v>
      </c>
      <c r="N445" s="335">
        <v>0</v>
      </c>
      <c r="O445" s="335">
        <v>0</v>
      </c>
      <c r="P445" s="335">
        <v>0</v>
      </c>
      <c r="Q445" s="335">
        <v>0</v>
      </c>
      <c r="R445" s="335">
        <v>0</v>
      </c>
      <c r="S445" s="335">
        <v>0</v>
      </c>
      <c r="T445" s="335">
        <v>0</v>
      </c>
      <c r="U445" s="335">
        <v>0</v>
      </c>
      <c r="V445" s="335">
        <v>0</v>
      </c>
      <c r="W445" s="335">
        <v>0</v>
      </c>
      <c r="X445" s="335">
        <v>0</v>
      </c>
      <c r="Y445" s="335">
        <v>0</v>
      </c>
      <c r="Z445" s="335">
        <v>0</v>
      </c>
      <c r="AA445" s="335">
        <v>0</v>
      </c>
      <c r="AB445" s="335">
        <v>0</v>
      </c>
      <c r="AC445" s="335">
        <v>0</v>
      </c>
      <c r="AD445" s="335">
        <v>0</v>
      </c>
      <c r="AE445" s="335">
        <v>0</v>
      </c>
      <c r="AF445" s="335">
        <v>0</v>
      </c>
      <c r="AG445" s="335">
        <v>0</v>
      </c>
      <c r="AH445" s="335">
        <v>0</v>
      </c>
      <c r="AI445" s="335">
        <v>0</v>
      </c>
      <c r="AJ445" s="335">
        <v>0</v>
      </c>
      <c r="AK445" s="335">
        <v>0</v>
      </c>
      <c r="AL445" s="335">
        <v>0</v>
      </c>
      <c r="AM445" s="335">
        <v>0</v>
      </c>
      <c r="AN445" s="335">
        <v>0</v>
      </c>
      <c r="AO445" s="335">
        <v>0</v>
      </c>
      <c r="AP445" s="335">
        <v>0</v>
      </c>
      <c r="AQ445" s="335">
        <v>0</v>
      </c>
      <c r="AR445" s="335">
        <v>0</v>
      </c>
      <c r="AS445" s="335">
        <v>0</v>
      </c>
      <c r="AT445" s="335">
        <v>0</v>
      </c>
      <c r="AU445" s="335">
        <v>0</v>
      </c>
      <c r="AV445" s="335">
        <v>0</v>
      </c>
      <c r="AW445" s="335">
        <v>0</v>
      </c>
      <c r="AX445" s="335">
        <v>0</v>
      </c>
      <c r="AY445" s="335">
        <v>0</v>
      </c>
      <c r="AZ445" s="335">
        <v>0</v>
      </c>
      <c r="BA445" s="335">
        <v>0</v>
      </c>
      <c r="BB445" s="335">
        <v>0</v>
      </c>
      <c r="BC445" s="335">
        <v>0</v>
      </c>
      <c r="BD445" s="335">
        <v>0</v>
      </c>
      <c r="BE445" s="335">
        <v>0</v>
      </c>
      <c r="BF445" s="335">
        <v>0</v>
      </c>
      <c r="BG445" s="335">
        <v>0</v>
      </c>
      <c r="BH445" s="335">
        <v>0</v>
      </c>
      <c r="BI445" s="335">
        <v>0</v>
      </c>
      <c r="BJ445" s="335">
        <v>0</v>
      </c>
      <c r="BK445" s="335">
        <v>0</v>
      </c>
      <c r="BL445" s="335">
        <v>0</v>
      </c>
      <c r="BM445" s="335">
        <v>0</v>
      </c>
      <c r="BN445" s="335">
        <v>0</v>
      </c>
      <c r="BO445" s="335">
        <v>0</v>
      </c>
      <c r="BP445" s="335">
        <v>0</v>
      </c>
      <c r="BQ445" s="335">
        <v>0</v>
      </c>
      <c r="BR445" s="335">
        <v>0</v>
      </c>
      <c r="BS445" s="335">
        <v>0</v>
      </c>
      <c r="BT445" s="335">
        <v>0</v>
      </c>
      <c r="BU445" s="335">
        <v>0</v>
      </c>
      <c r="BV445" s="335">
        <v>0</v>
      </c>
      <c r="BW445" s="335">
        <v>0</v>
      </c>
      <c r="BX445" s="335">
        <v>0</v>
      </c>
      <c r="BY445" s="335">
        <v>0</v>
      </c>
      <c r="BZ445" s="335">
        <v>0</v>
      </c>
      <c r="CA445" s="335">
        <v>0</v>
      </c>
      <c r="CB445" s="335">
        <v>0</v>
      </c>
      <c r="CC445" s="336">
        <f t="shared" si="58"/>
        <v>0</v>
      </c>
    </row>
    <row r="446" spans="1:81" s="354" customFormat="1" ht="25.5" customHeight="1">
      <c r="A446" s="353" t="s">
        <v>477</v>
      </c>
      <c r="B446" s="330" t="s">
        <v>57</v>
      </c>
      <c r="C446" s="331" t="s">
        <v>58</v>
      </c>
      <c r="D446" s="332">
        <v>53050</v>
      </c>
      <c r="E446" s="331" t="s">
        <v>1327</v>
      </c>
      <c r="F446" s="333" t="s">
        <v>1378</v>
      </c>
      <c r="G446" s="334" t="s">
        <v>1379</v>
      </c>
      <c r="H446" s="335">
        <v>0</v>
      </c>
      <c r="I446" s="335">
        <v>0</v>
      </c>
      <c r="J446" s="335">
        <v>0</v>
      </c>
      <c r="K446" s="335">
        <v>0</v>
      </c>
      <c r="L446" s="335">
        <v>0</v>
      </c>
      <c r="M446" s="335">
        <v>0</v>
      </c>
      <c r="N446" s="335">
        <v>0</v>
      </c>
      <c r="O446" s="335">
        <v>0</v>
      </c>
      <c r="P446" s="335">
        <v>0</v>
      </c>
      <c r="Q446" s="335">
        <v>0</v>
      </c>
      <c r="R446" s="335">
        <v>0</v>
      </c>
      <c r="S446" s="335">
        <v>0</v>
      </c>
      <c r="T446" s="335">
        <v>0</v>
      </c>
      <c r="U446" s="335">
        <v>0</v>
      </c>
      <c r="V446" s="335">
        <v>0</v>
      </c>
      <c r="W446" s="335">
        <v>0</v>
      </c>
      <c r="X446" s="335">
        <v>0</v>
      </c>
      <c r="Y446" s="335">
        <v>0</v>
      </c>
      <c r="Z446" s="335">
        <v>0</v>
      </c>
      <c r="AA446" s="335">
        <v>0</v>
      </c>
      <c r="AB446" s="335">
        <v>0</v>
      </c>
      <c r="AC446" s="335">
        <v>0</v>
      </c>
      <c r="AD446" s="335">
        <v>0</v>
      </c>
      <c r="AE446" s="335">
        <v>0</v>
      </c>
      <c r="AF446" s="335">
        <v>0</v>
      </c>
      <c r="AG446" s="335">
        <v>0</v>
      </c>
      <c r="AH446" s="335">
        <v>0</v>
      </c>
      <c r="AI446" s="335">
        <v>0</v>
      </c>
      <c r="AJ446" s="335">
        <v>0</v>
      </c>
      <c r="AK446" s="335">
        <v>0</v>
      </c>
      <c r="AL446" s="335">
        <v>0</v>
      </c>
      <c r="AM446" s="335">
        <v>0</v>
      </c>
      <c r="AN446" s="335">
        <v>0</v>
      </c>
      <c r="AO446" s="335">
        <v>0</v>
      </c>
      <c r="AP446" s="335">
        <v>0</v>
      </c>
      <c r="AQ446" s="335">
        <v>0</v>
      </c>
      <c r="AR446" s="335">
        <v>0</v>
      </c>
      <c r="AS446" s="335">
        <v>0</v>
      </c>
      <c r="AT446" s="335">
        <v>0</v>
      </c>
      <c r="AU446" s="335">
        <v>0</v>
      </c>
      <c r="AV446" s="335">
        <v>0</v>
      </c>
      <c r="AW446" s="335">
        <v>0</v>
      </c>
      <c r="AX446" s="335">
        <v>0</v>
      </c>
      <c r="AY446" s="335">
        <v>0</v>
      </c>
      <c r="AZ446" s="335">
        <v>0</v>
      </c>
      <c r="BA446" s="335">
        <v>0</v>
      </c>
      <c r="BB446" s="335">
        <v>0</v>
      </c>
      <c r="BC446" s="335">
        <v>0</v>
      </c>
      <c r="BD446" s="335">
        <v>0</v>
      </c>
      <c r="BE446" s="335">
        <v>0</v>
      </c>
      <c r="BF446" s="335">
        <v>0</v>
      </c>
      <c r="BG446" s="335">
        <v>0</v>
      </c>
      <c r="BH446" s="335">
        <v>0</v>
      </c>
      <c r="BI446" s="335">
        <v>0</v>
      </c>
      <c r="BJ446" s="335">
        <v>0</v>
      </c>
      <c r="BK446" s="335">
        <v>0</v>
      </c>
      <c r="BL446" s="335">
        <v>0</v>
      </c>
      <c r="BM446" s="335">
        <v>0</v>
      </c>
      <c r="BN446" s="335">
        <v>0</v>
      </c>
      <c r="BO446" s="335">
        <v>0</v>
      </c>
      <c r="BP446" s="335">
        <v>0</v>
      </c>
      <c r="BQ446" s="335">
        <v>0</v>
      </c>
      <c r="BR446" s="335">
        <v>0</v>
      </c>
      <c r="BS446" s="335">
        <v>0</v>
      </c>
      <c r="BT446" s="335">
        <v>0</v>
      </c>
      <c r="BU446" s="335">
        <v>0</v>
      </c>
      <c r="BV446" s="335">
        <v>0</v>
      </c>
      <c r="BW446" s="335">
        <v>0</v>
      </c>
      <c r="BX446" s="335">
        <v>0</v>
      </c>
      <c r="BY446" s="335">
        <v>0</v>
      </c>
      <c r="BZ446" s="335">
        <v>0</v>
      </c>
      <c r="CA446" s="335">
        <v>0</v>
      </c>
      <c r="CB446" s="335">
        <v>0</v>
      </c>
      <c r="CC446" s="336">
        <f t="shared" si="58"/>
        <v>0</v>
      </c>
    </row>
    <row r="447" spans="1:81" s="354" customFormat="1" ht="25.5" customHeight="1">
      <c r="A447" s="353" t="s">
        <v>477</v>
      </c>
      <c r="B447" s="330" t="s">
        <v>57</v>
      </c>
      <c r="C447" s="331" t="s">
        <v>58</v>
      </c>
      <c r="D447" s="332">
        <v>53050</v>
      </c>
      <c r="E447" s="331" t="s">
        <v>1327</v>
      </c>
      <c r="F447" s="333" t="s">
        <v>1380</v>
      </c>
      <c r="G447" s="334" t="s">
        <v>1381</v>
      </c>
      <c r="H447" s="453">
        <v>0</v>
      </c>
      <c r="I447" s="458">
        <v>0</v>
      </c>
      <c r="J447" s="458">
        <v>0</v>
      </c>
      <c r="K447" s="458">
        <v>0</v>
      </c>
      <c r="L447" s="458">
        <v>0</v>
      </c>
      <c r="M447" s="458">
        <v>0</v>
      </c>
      <c r="N447" s="458">
        <v>18835584.649999999</v>
      </c>
      <c r="O447" s="458">
        <v>0</v>
      </c>
      <c r="P447" s="458">
        <v>0</v>
      </c>
      <c r="Q447" s="458">
        <v>0</v>
      </c>
      <c r="R447" s="458">
        <v>0</v>
      </c>
      <c r="S447" s="458">
        <v>0</v>
      </c>
      <c r="T447" s="458">
        <v>0</v>
      </c>
      <c r="U447" s="458">
        <v>0</v>
      </c>
      <c r="V447" s="458">
        <v>0</v>
      </c>
      <c r="W447" s="458">
        <v>0</v>
      </c>
      <c r="X447" s="458">
        <v>0</v>
      </c>
      <c r="Y447" s="458">
        <v>0</v>
      </c>
      <c r="Z447" s="458">
        <v>0</v>
      </c>
      <c r="AA447" s="458">
        <v>0</v>
      </c>
      <c r="AB447" s="458">
        <v>0</v>
      </c>
      <c r="AC447" s="458">
        <v>0</v>
      </c>
      <c r="AD447" s="458">
        <v>0</v>
      </c>
      <c r="AE447" s="458">
        <v>0</v>
      </c>
      <c r="AF447" s="458">
        <v>0</v>
      </c>
      <c r="AG447" s="458">
        <v>0</v>
      </c>
      <c r="AH447" s="458">
        <v>0</v>
      </c>
      <c r="AI447" s="458">
        <v>27739108.719999999</v>
      </c>
      <c r="AJ447" s="458">
        <v>0</v>
      </c>
      <c r="AK447" s="458">
        <v>0</v>
      </c>
      <c r="AL447" s="458">
        <v>0</v>
      </c>
      <c r="AM447" s="458">
        <v>0</v>
      </c>
      <c r="AN447" s="458">
        <v>0</v>
      </c>
      <c r="AO447" s="458">
        <v>0</v>
      </c>
      <c r="AP447" s="458">
        <v>0</v>
      </c>
      <c r="AQ447" s="458">
        <v>0</v>
      </c>
      <c r="AR447" s="458">
        <v>0</v>
      </c>
      <c r="AS447" s="458">
        <v>0</v>
      </c>
      <c r="AT447" s="458">
        <v>0</v>
      </c>
      <c r="AU447" s="458">
        <v>0</v>
      </c>
      <c r="AV447" s="458">
        <v>0</v>
      </c>
      <c r="AW447" s="458">
        <v>0</v>
      </c>
      <c r="AX447" s="458">
        <v>0</v>
      </c>
      <c r="AY447" s="458">
        <v>0</v>
      </c>
      <c r="AZ447" s="458">
        <v>0</v>
      </c>
      <c r="BA447" s="458">
        <v>0</v>
      </c>
      <c r="BB447" s="458">
        <v>0</v>
      </c>
      <c r="BC447" s="458">
        <v>0</v>
      </c>
      <c r="BD447" s="458">
        <v>0</v>
      </c>
      <c r="BE447" s="458">
        <v>0</v>
      </c>
      <c r="BF447" s="458">
        <v>0</v>
      </c>
      <c r="BG447" s="458">
        <v>0</v>
      </c>
      <c r="BH447" s="458">
        <v>0</v>
      </c>
      <c r="BI447" s="458">
        <v>0</v>
      </c>
      <c r="BJ447" s="458">
        <v>0</v>
      </c>
      <c r="BK447" s="458">
        <v>0</v>
      </c>
      <c r="BL447" s="458">
        <v>0</v>
      </c>
      <c r="BM447" s="458">
        <v>4556958.6500000004</v>
      </c>
      <c r="BN447" s="458">
        <v>0</v>
      </c>
      <c r="BO447" s="458">
        <v>0</v>
      </c>
      <c r="BP447" s="458">
        <v>0</v>
      </c>
      <c r="BQ447" s="458">
        <v>0</v>
      </c>
      <c r="BR447" s="458">
        <v>0</v>
      </c>
      <c r="BS447" s="458">
        <v>0</v>
      </c>
      <c r="BT447" s="458">
        <v>0</v>
      </c>
      <c r="BU447" s="458">
        <v>0</v>
      </c>
      <c r="BV447" s="458">
        <v>0</v>
      </c>
      <c r="BW447" s="458">
        <v>0</v>
      </c>
      <c r="BX447" s="458">
        <v>0</v>
      </c>
      <c r="BY447" s="458">
        <v>0</v>
      </c>
      <c r="BZ447" s="458">
        <v>0</v>
      </c>
      <c r="CA447" s="458">
        <v>0</v>
      </c>
      <c r="CB447" s="458">
        <v>0</v>
      </c>
      <c r="CC447" s="336">
        <f t="shared" si="58"/>
        <v>51131652.019999996</v>
      </c>
    </row>
    <row r="448" spans="1:81" s="354" customFormat="1" ht="25.5" customHeight="1">
      <c r="A448" s="353" t="s">
        <v>477</v>
      </c>
      <c r="B448" s="330" t="s">
        <v>57</v>
      </c>
      <c r="C448" s="331" t="s">
        <v>58</v>
      </c>
      <c r="D448" s="332">
        <v>53050</v>
      </c>
      <c r="E448" s="331" t="s">
        <v>1327</v>
      </c>
      <c r="F448" s="333" t="s">
        <v>1382</v>
      </c>
      <c r="G448" s="334" t="s">
        <v>1383</v>
      </c>
      <c r="H448" s="453">
        <v>6020000</v>
      </c>
      <c r="I448" s="453">
        <v>150000</v>
      </c>
      <c r="J448" s="453">
        <v>1670000</v>
      </c>
      <c r="K448" s="453">
        <v>0</v>
      </c>
      <c r="L448" s="453">
        <v>40000</v>
      </c>
      <c r="M448" s="453">
        <v>30000</v>
      </c>
      <c r="N448" s="453">
        <v>6600000</v>
      </c>
      <c r="O448" s="453">
        <v>990000</v>
      </c>
      <c r="P448" s="453">
        <v>0</v>
      </c>
      <c r="Q448" s="453">
        <v>4180000</v>
      </c>
      <c r="R448" s="453">
        <v>0</v>
      </c>
      <c r="S448" s="453">
        <v>590000</v>
      </c>
      <c r="T448" s="453">
        <v>1760000</v>
      </c>
      <c r="U448" s="453">
        <v>400000</v>
      </c>
      <c r="V448" s="453">
        <v>0</v>
      </c>
      <c r="W448" s="453">
        <v>120000</v>
      </c>
      <c r="X448" s="453">
        <v>0</v>
      </c>
      <c r="Y448" s="453">
        <v>250000</v>
      </c>
      <c r="Z448" s="453">
        <v>4770000</v>
      </c>
      <c r="AA448" s="453">
        <v>0</v>
      </c>
      <c r="AB448" s="453">
        <v>0</v>
      </c>
      <c r="AC448" s="453">
        <v>1700000</v>
      </c>
      <c r="AD448" s="453">
        <v>0</v>
      </c>
      <c r="AE448" s="453">
        <v>320000</v>
      </c>
      <c r="AF448" s="453">
        <v>0</v>
      </c>
      <c r="AG448" s="453">
        <v>200000</v>
      </c>
      <c r="AH448" s="453">
        <v>0</v>
      </c>
      <c r="AI448" s="453">
        <v>0</v>
      </c>
      <c r="AJ448" s="453">
        <v>0</v>
      </c>
      <c r="AK448" s="453">
        <v>360000</v>
      </c>
      <c r="AL448" s="453">
        <v>280000</v>
      </c>
      <c r="AM448" s="453">
        <v>190000</v>
      </c>
      <c r="AN448" s="453">
        <v>320000</v>
      </c>
      <c r="AO448" s="453">
        <v>400000</v>
      </c>
      <c r="AP448" s="453">
        <v>120000</v>
      </c>
      <c r="AQ448" s="453">
        <v>160000</v>
      </c>
      <c r="AR448" s="453">
        <v>260000</v>
      </c>
      <c r="AS448" s="453">
        <v>320000</v>
      </c>
      <c r="AT448" s="453">
        <v>320000</v>
      </c>
      <c r="AU448" s="453">
        <v>520000</v>
      </c>
      <c r="AV448" s="453">
        <v>200000</v>
      </c>
      <c r="AW448" s="453">
        <v>120000</v>
      </c>
      <c r="AX448" s="453">
        <v>180000</v>
      </c>
      <c r="AY448" s="453">
        <v>0</v>
      </c>
      <c r="AZ448" s="453">
        <v>80000</v>
      </c>
      <c r="BA448" s="453">
        <v>400000</v>
      </c>
      <c r="BB448" s="453">
        <v>6880000</v>
      </c>
      <c r="BC448" s="453">
        <v>0</v>
      </c>
      <c r="BD448" s="453">
        <v>460000</v>
      </c>
      <c r="BE448" s="453">
        <v>570000</v>
      </c>
      <c r="BF448" s="453">
        <v>670000</v>
      </c>
      <c r="BG448" s="453">
        <v>0</v>
      </c>
      <c r="BH448" s="453">
        <v>1260000</v>
      </c>
      <c r="BI448" s="453">
        <v>870000</v>
      </c>
      <c r="BJ448" s="453">
        <v>600000</v>
      </c>
      <c r="BK448" s="453">
        <v>560000</v>
      </c>
      <c r="BL448" s="453">
        <v>120000</v>
      </c>
      <c r="BM448" s="453">
        <v>11849716.57</v>
      </c>
      <c r="BN448" s="453">
        <v>1850000</v>
      </c>
      <c r="BO448" s="453">
        <v>0</v>
      </c>
      <c r="BP448" s="453">
        <v>280000</v>
      </c>
      <c r="BQ448" s="453">
        <v>0</v>
      </c>
      <c r="BR448" s="453">
        <v>440000</v>
      </c>
      <c r="BS448" s="453">
        <v>0</v>
      </c>
      <c r="BT448" s="453">
        <v>3320000</v>
      </c>
      <c r="BU448" s="453">
        <v>160000</v>
      </c>
      <c r="BV448" s="453">
        <v>40000</v>
      </c>
      <c r="BW448" s="453">
        <v>0</v>
      </c>
      <c r="BX448" s="453">
        <v>280000</v>
      </c>
      <c r="BY448" s="453">
        <v>1800000</v>
      </c>
      <c r="BZ448" s="453">
        <v>0</v>
      </c>
      <c r="CA448" s="453">
        <v>280000</v>
      </c>
      <c r="CB448" s="453">
        <v>80000</v>
      </c>
      <c r="CC448" s="336">
        <f t="shared" si="58"/>
        <v>66389716.57</v>
      </c>
    </row>
    <row r="449" spans="1:81" s="354" customFormat="1" ht="25.5" customHeight="1">
      <c r="A449" s="353" t="s">
        <v>477</v>
      </c>
      <c r="B449" s="330" t="s">
        <v>57</v>
      </c>
      <c r="C449" s="331" t="s">
        <v>58</v>
      </c>
      <c r="D449" s="332">
        <v>53050</v>
      </c>
      <c r="E449" s="331" t="s">
        <v>1327</v>
      </c>
      <c r="F449" s="333" t="s">
        <v>1384</v>
      </c>
      <c r="G449" s="334" t="s">
        <v>1385</v>
      </c>
      <c r="H449" s="453">
        <v>0</v>
      </c>
      <c r="I449" s="458">
        <v>0</v>
      </c>
      <c r="J449" s="458">
        <v>0</v>
      </c>
      <c r="K449" s="458">
        <v>0</v>
      </c>
      <c r="L449" s="458">
        <v>0</v>
      </c>
      <c r="M449" s="458">
        <v>0</v>
      </c>
      <c r="N449" s="458">
        <v>0</v>
      </c>
      <c r="O449" s="458">
        <v>0</v>
      </c>
      <c r="P449" s="458">
        <v>0</v>
      </c>
      <c r="Q449" s="458">
        <v>0</v>
      </c>
      <c r="R449" s="458">
        <v>0</v>
      </c>
      <c r="S449" s="458">
        <v>0</v>
      </c>
      <c r="T449" s="458">
        <v>0</v>
      </c>
      <c r="U449" s="458">
        <v>0</v>
      </c>
      <c r="V449" s="458">
        <v>0</v>
      </c>
      <c r="W449" s="458">
        <v>0</v>
      </c>
      <c r="X449" s="458">
        <v>0</v>
      </c>
      <c r="Y449" s="458">
        <v>0</v>
      </c>
      <c r="Z449" s="458">
        <v>0</v>
      </c>
      <c r="AA449" s="458">
        <v>0</v>
      </c>
      <c r="AB449" s="458">
        <v>0</v>
      </c>
      <c r="AC449" s="458">
        <v>0</v>
      </c>
      <c r="AD449" s="458">
        <v>0</v>
      </c>
      <c r="AE449" s="458">
        <v>0</v>
      </c>
      <c r="AF449" s="458">
        <v>0</v>
      </c>
      <c r="AG449" s="458">
        <v>0</v>
      </c>
      <c r="AH449" s="458">
        <v>0</v>
      </c>
      <c r="AI449" s="458">
        <v>0</v>
      </c>
      <c r="AJ449" s="458">
        <v>0</v>
      </c>
      <c r="AK449" s="458">
        <v>0</v>
      </c>
      <c r="AL449" s="458">
        <v>0</v>
      </c>
      <c r="AM449" s="458">
        <v>0</v>
      </c>
      <c r="AN449" s="458">
        <v>0</v>
      </c>
      <c r="AO449" s="458">
        <v>0</v>
      </c>
      <c r="AP449" s="458">
        <v>0</v>
      </c>
      <c r="AQ449" s="458">
        <v>0</v>
      </c>
      <c r="AR449" s="458">
        <v>0</v>
      </c>
      <c r="AS449" s="458">
        <v>0</v>
      </c>
      <c r="AT449" s="458">
        <v>0</v>
      </c>
      <c r="AU449" s="458">
        <v>0</v>
      </c>
      <c r="AV449" s="458">
        <v>0</v>
      </c>
      <c r="AW449" s="458">
        <v>0</v>
      </c>
      <c r="AX449" s="458">
        <v>0</v>
      </c>
      <c r="AY449" s="458">
        <v>0</v>
      </c>
      <c r="AZ449" s="458">
        <v>0</v>
      </c>
      <c r="BA449" s="458">
        <v>0</v>
      </c>
      <c r="BB449" s="458">
        <v>0</v>
      </c>
      <c r="BC449" s="458">
        <v>0</v>
      </c>
      <c r="BD449" s="458">
        <v>0</v>
      </c>
      <c r="BE449" s="458">
        <v>0</v>
      </c>
      <c r="BF449" s="458">
        <v>0</v>
      </c>
      <c r="BG449" s="458">
        <v>0</v>
      </c>
      <c r="BH449" s="458">
        <v>0</v>
      </c>
      <c r="BI449" s="458">
        <v>0</v>
      </c>
      <c r="BJ449" s="458">
        <v>0</v>
      </c>
      <c r="BK449" s="458">
        <v>0</v>
      </c>
      <c r="BL449" s="458">
        <v>0</v>
      </c>
      <c r="BM449" s="458">
        <v>0</v>
      </c>
      <c r="BN449" s="458">
        <v>0</v>
      </c>
      <c r="BO449" s="458">
        <v>0</v>
      </c>
      <c r="BP449" s="458">
        <v>0</v>
      </c>
      <c r="BQ449" s="458">
        <v>78000</v>
      </c>
      <c r="BR449" s="458">
        <v>0</v>
      </c>
      <c r="BS449" s="458">
        <v>0</v>
      </c>
      <c r="BT449" s="458">
        <v>0</v>
      </c>
      <c r="BU449" s="458">
        <v>0</v>
      </c>
      <c r="BV449" s="458">
        <v>0</v>
      </c>
      <c r="BW449" s="458">
        <v>0</v>
      </c>
      <c r="BX449" s="458">
        <v>0</v>
      </c>
      <c r="BY449" s="458">
        <v>0</v>
      </c>
      <c r="BZ449" s="458">
        <v>0</v>
      </c>
      <c r="CA449" s="458">
        <v>0</v>
      </c>
      <c r="CB449" s="458">
        <v>0</v>
      </c>
      <c r="CC449" s="336">
        <f t="shared" si="58"/>
        <v>78000</v>
      </c>
    </row>
    <row r="450" spans="1:81" s="354" customFormat="1" ht="25.5" customHeight="1">
      <c r="A450" s="353" t="s">
        <v>838</v>
      </c>
      <c r="B450" s="330" t="s">
        <v>57</v>
      </c>
      <c r="C450" s="331" t="s">
        <v>58</v>
      </c>
      <c r="D450" s="332">
        <v>53050</v>
      </c>
      <c r="E450" s="331" t="s">
        <v>1327</v>
      </c>
      <c r="F450" s="333" t="s">
        <v>1386</v>
      </c>
      <c r="G450" s="334" t="s">
        <v>1387</v>
      </c>
      <c r="H450" s="453">
        <v>140699.41</v>
      </c>
      <c r="I450" s="453">
        <v>0</v>
      </c>
      <c r="J450" s="453">
        <v>0</v>
      </c>
      <c r="K450" s="453">
        <v>101150</v>
      </c>
      <c r="L450" s="453">
        <v>120</v>
      </c>
      <c r="M450" s="453">
        <v>637200</v>
      </c>
      <c r="N450" s="453">
        <v>555345.75</v>
      </c>
      <c r="O450" s="453">
        <v>343197.5</v>
      </c>
      <c r="P450" s="453">
        <v>598400</v>
      </c>
      <c r="Q450" s="453">
        <v>398326.48</v>
      </c>
      <c r="R450" s="453">
        <v>0</v>
      </c>
      <c r="S450" s="453">
        <v>0</v>
      </c>
      <c r="T450" s="453">
        <v>97540</v>
      </c>
      <c r="U450" s="453">
        <v>0</v>
      </c>
      <c r="V450" s="453">
        <v>2000</v>
      </c>
      <c r="W450" s="453">
        <v>31204</v>
      </c>
      <c r="X450" s="453">
        <v>1432612.73</v>
      </c>
      <c r="Y450" s="453">
        <v>0</v>
      </c>
      <c r="Z450" s="453">
        <v>15970200.359999999</v>
      </c>
      <c r="AA450" s="453">
        <v>2850</v>
      </c>
      <c r="AB450" s="453">
        <v>12000.01</v>
      </c>
      <c r="AC450" s="453">
        <v>21900</v>
      </c>
      <c r="AD450" s="453">
        <v>0</v>
      </c>
      <c r="AE450" s="453">
        <v>1000</v>
      </c>
      <c r="AF450" s="453">
        <v>0</v>
      </c>
      <c r="AG450" s="453">
        <v>6125</v>
      </c>
      <c r="AH450" s="453">
        <v>3000</v>
      </c>
      <c r="AI450" s="453">
        <v>0</v>
      </c>
      <c r="AJ450" s="453">
        <v>40409.46</v>
      </c>
      <c r="AK450" s="453">
        <v>11556</v>
      </c>
      <c r="AL450" s="453">
        <v>0</v>
      </c>
      <c r="AM450" s="453">
        <v>25366</v>
      </c>
      <c r="AN450" s="453">
        <v>0</v>
      </c>
      <c r="AO450" s="453">
        <v>105584.86</v>
      </c>
      <c r="AP450" s="453">
        <v>23500</v>
      </c>
      <c r="AQ450" s="453">
        <v>8011.7</v>
      </c>
      <c r="AR450" s="453">
        <v>21453</v>
      </c>
      <c r="AS450" s="453">
        <v>0</v>
      </c>
      <c r="AT450" s="453">
        <v>0</v>
      </c>
      <c r="AU450" s="453">
        <v>749775</v>
      </c>
      <c r="AV450" s="453">
        <v>110235.4</v>
      </c>
      <c r="AW450" s="453">
        <v>21000</v>
      </c>
      <c r="AX450" s="453">
        <v>153500</v>
      </c>
      <c r="AY450" s="453">
        <v>8381.56</v>
      </c>
      <c r="AZ450" s="453">
        <v>0</v>
      </c>
      <c r="BA450" s="453">
        <v>6000</v>
      </c>
      <c r="BB450" s="453">
        <v>11988344.02</v>
      </c>
      <c r="BC450" s="453">
        <v>8205.01</v>
      </c>
      <c r="BD450" s="453">
        <v>110767.91</v>
      </c>
      <c r="BE450" s="453">
        <v>0.1</v>
      </c>
      <c r="BF450" s="453">
        <v>400000</v>
      </c>
      <c r="BG450" s="453">
        <v>1370601.13</v>
      </c>
      <c r="BH450" s="453">
        <v>443477</v>
      </c>
      <c r="BI450" s="453">
        <v>2680.16</v>
      </c>
      <c r="BJ450" s="453">
        <v>18107</v>
      </c>
      <c r="BK450" s="453">
        <v>3700</v>
      </c>
      <c r="BL450" s="453">
        <v>181500</v>
      </c>
      <c r="BM450" s="453">
        <v>0</v>
      </c>
      <c r="BN450" s="453">
        <v>0</v>
      </c>
      <c r="BO450" s="453">
        <v>258485.86</v>
      </c>
      <c r="BP450" s="453">
        <v>12650</v>
      </c>
      <c r="BQ450" s="453">
        <v>0</v>
      </c>
      <c r="BR450" s="453">
        <v>573570</v>
      </c>
      <c r="BS450" s="453">
        <v>6100</v>
      </c>
      <c r="BT450" s="453">
        <v>0</v>
      </c>
      <c r="BU450" s="453">
        <v>124900</v>
      </c>
      <c r="BV450" s="453">
        <v>20900</v>
      </c>
      <c r="BW450" s="453">
        <v>77895</v>
      </c>
      <c r="BX450" s="453">
        <v>38000</v>
      </c>
      <c r="BY450" s="453">
        <v>2371505</v>
      </c>
      <c r="BZ450" s="453">
        <v>35652</v>
      </c>
      <c r="CA450" s="453">
        <v>0</v>
      </c>
      <c r="CB450" s="453">
        <v>16000</v>
      </c>
      <c r="CC450" s="336">
        <f t="shared" si="58"/>
        <v>39702684.409999989</v>
      </c>
    </row>
    <row r="451" spans="1:81" s="354" customFormat="1" ht="25.5" customHeight="1">
      <c r="A451" s="353" t="s">
        <v>477</v>
      </c>
      <c r="B451" s="330" t="s">
        <v>57</v>
      </c>
      <c r="C451" s="331" t="s">
        <v>58</v>
      </c>
      <c r="D451" s="332">
        <v>53050</v>
      </c>
      <c r="E451" s="331" t="s">
        <v>1327</v>
      </c>
      <c r="F451" s="333" t="s">
        <v>1388</v>
      </c>
      <c r="G451" s="334" t="s">
        <v>1389</v>
      </c>
      <c r="H451" s="453">
        <v>0</v>
      </c>
      <c r="I451" s="453">
        <v>0</v>
      </c>
      <c r="J451" s="453">
        <v>0</v>
      </c>
      <c r="K451" s="453">
        <v>0</v>
      </c>
      <c r="L451" s="453">
        <v>0</v>
      </c>
      <c r="M451" s="453">
        <v>0</v>
      </c>
      <c r="N451" s="453">
        <v>0</v>
      </c>
      <c r="O451" s="453">
        <v>0</v>
      </c>
      <c r="P451" s="453">
        <v>0</v>
      </c>
      <c r="Q451" s="453">
        <v>0</v>
      </c>
      <c r="R451" s="453">
        <v>0</v>
      </c>
      <c r="S451" s="453">
        <v>0</v>
      </c>
      <c r="T451" s="453">
        <v>0</v>
      </c>
      <c r="U451" s="453">
        <v>0</v>
      </c>
      <c r="V451" s="453">
        <v>0</v>
      </c>
      <c r="W451" s="453">
        <v>0</v>
      </c>
      <c r="X451" s="453">
        <v>0</v>
      </c>
      <c r="Y451" s="453">
        <v>0</v>
      </c>
      <c r="Z451" s="453">
        <v>0</v>
      </c>
      <c r="AA451" s="453">
        <v>0</v>
      </c>
      <c r="AB451" s="453">
        <v>0</v>
      </c>
      <c r="AC451" s="453">
        <v>0</v>
      </c>
      <c r="AD451" s="453">
        <v>0</v>
      </c>
      <c r="AE451" s="453">
        <v>0</v>
      </c>
      <c r="AF451" s="453">
        <v>0</v>
      </c>
      <c r="AG451" s="453">
        <v>0</v>
      </c>
      <c r="AH451" s="453">
        <v>0</v>
      </c>
      <c r="AI451" s="453">
        <v>0</v>
      </c>
      <c r="AJ451" s="453">
        <v>0</v>
      </c>
      <c r="AK451" s="453">
        <v>0</v>
      </c>
      <c r="AL451" s="453">
        <v>0</v>
      </c>
      <c r="AM451" s="453">
        <v>0</v>
      </c>
      <c r="AN451" s="453">
        <v>0</v>
      </c>
      <c r="AO451" s="453">
        <v>0</v>
      </c>
      <c r="AP451" s="453">
        <v>0</v>
      </c>
      <c r="AQ451" s="453">
        <v>0</v>
      </c>
      <c r="AR451" s="453">
        <v>0</v>
      </c>
      <c r="AS451" s="453">
        <v>0</v>
      </c>
      <c r="AT451" s="453">
        <v>0</v>
      </c>
      <c r="AU451" s="453">
        <v>0</v>
      </c>
      <c r="AV451" s="453">
        <v>0</v>
      </c>
      <c r="AW451" s="453">
        <v>0</v>
      </c>
      <c r="AX451" s="453">
        <v>0</v>
      </c>
      <c r="AY451" s="453">
        <v>0</v>
      </c>
      <c r="AZ451" s="453">
        <v>0</v>
      </c>
      <c r="BA451" s="453">
        <v>0</v>
      </c>
      <c r="BB451" s="453">
        <v>0</v>
      </c>
      <c r="BC451" s="453">
        <v>0</v>
      </c>
      <c r="BD451" s="453">
        <v>0</v>
      </c>
      <c r="BE451" s="453">
        <v>0</v>
      </c>
      <c r="BF451" s="453">
        <v>0</v>
      </c>
      <c r="BG451" s="453">
        <v>0</v>
      </c>
      <c r="BH451" s="453">
        <v>0</v>
      </c>
      <c r="BI451" s="453">
        <v>0</v>
      </c>
      <c r="BJ451" s="453">
        <v>0</v>
      </c>
      <c r="BK451" s="453">
        <v>0</v>
      </c>
      <c r="BL451" s="453">
        <v>0</v>
      </c>
      <c r="BM451" s="453">
        <v>0</v>
      </c>
      <c r="BN451" s="453">
        <v>0</v>
      </c>
      <c r="BO451" s="453">
        <v>0</v>
      </c>
      <c r="BP451" s="453">
        <v>0</v>
      </c>
      <c r="BQ451" s="453">
        <v>0</v>
      </c>
      <c r="BR451" s="453">
        <v>0</v>
      </c>
      <c r="BS451" s="453">
        <v>0</v>
      </c>
      <c r="BT451" s="453">
        <v>0</v>
      </c>
      <c r="BU451" s="453">
        <v>0</v>
      </c>
      <c r="BV451" s="453">
        <v>0</v>
      </c>
      <c r="BW451" s="453">
        <v>0</v>
      </c>
      <c r="BX451" s="453">
        <v>0</v>
      </c>
      <c r="BY451" s="453">
        <v>0</v>
      </c>
      <c r="BZ451" s="453">
        <v>0</v>
      </c>
      <c r="CA451" s="453">
        <v>0</v>
      </c>
      <c r="CB451" s="453">
        <v>0</v>
      </c>
      <c r="CC451" s="336">
        <f t="shared" si="58"/>
        <v>0</v>
      </c>
    </row>
    <row r="452" spans="1:81" s="354" customFormat="1" ht="25.5" customHeight="1">
      <c r="A452" s="353" t="s">
        <v>477</v>
      </c>
      <c r="B452" s="330" t="s">
        <v>57</v>
      </c>
      <c r="C452" s="331" t="s">
        <v>58</v>
      </c>
      <c r="D452" s="332">
        <v>53050</v>
      </c>
      <c r="E452" s="331" t="s">
        <v>1327</v>
      </c>
      <c r="F452" s="333" t="s">
        <v>1390</v>
      </c>
      <c r="G452" s="334" t="s">
        <v>1391</v>
      </c>
      <c r="H452" s="453">
        <v>0</v>
      </c>
      <c r="I452" s="458">
        <v>0</v>
      </c>
      <c r="J452" s="458">
        <v>0</v>
      </c>
      <c r="K452" s="458">
        <v>0</v>
      </c>
      <c r="L452" s="458">
        <v>0</v>
      </c>
      <c r="M452" s="458">
        <v>0</v>
      </c>
      <c r="N452" s="458">
        <v>0</v>
      </c>
      <c r="O452" s="458">
        <v>0</v>
      </c>
      <c r="P452" s="458">
        <v>0</v>
      </c>
      <c r="Q452" s="458">
        <v>0</v>
      </c>
      <c r="R452" s="458">
        <v>0</v>
      </c>
      <c r="S452" s="458">
        <v>0</v>
      </c>
      <c r="T452" s="458">
        <v>0</v>
      </c>
      <c r="U452" s="458">
        <v>0</v>
      </c>
      <c r="V452" s="458">
        <v>0</v>
      </c>
      <c r="W452" s="458">
        <v>0</v>
      </c>
      <c r="X452" s="458">
        <v>0</v>
      </c>
      <c r="Y452" s="458">
        <v>0</v>
      </c>
      <c r="Z452" s="458">
        <v>0</v>
      </c>
      <c r="AA452" s="458">
        <v>0</v>
      </c>
      <c r="AB452" s="458">
        <v>0</v>
      </c>
      <c r="AC452" s="458">
        <v>0</v>
      </c>
      <c r="AD452" s="458">
        <v>0</v>
      </c>
      <c r="AE452" s="458">
        <v>0</v>
      </c>
      <c r="AF452" s="458">
        <v>0</v>
      </c>
      <c r="AG452" s="458">
        <v>0</v>
      </c>
      <c r="AH452" s="458">
        <v>0</v>
      </c>
      <c r="AI452" s="458">
        <v>0</v>
      </c>
      <c r="AJ452" s="458">
        <v>0</v>
      </c>
      <c r="AK452" s="458">
        <v>0</v>
      </c>
      <c r="AL452" s="458">
        <v>0</v>
      </c>
      <c r="AM452" s="458">
        <v>0</v>
      </c>
      <c r="AN452" s="458">
        <v>0</v>
      </c>
      <c r="AO452" s="458">
        <v>0</v>
      </c>
      <c r="AP452" s="458">
        <v>0</v>
      </c>
      <c r="AQ452" s="458">
        <v>0</v>
      </c>
      <c r="AR452" s="458">
        <v>0</v>
      </c>
      <c r="AS452" s="458">
        <v>0</v>
      </c>
      <c r="AT452" s="458">
        <v>0</v>
      </c>
      <c r="AU452" s="458">
        <v>90897.72</v>
      </c>
      <c r="AV452" s="458">
        <v>0</v>
      </c>
      <c r="AW452" s="458">
        <v>0</v>
      </c>
      <c r="AX452" s="458">
        <v>0</v>
      </c>
      <c r="AY452" s="458">
        <v>0</v>
      </c>
      <c r="AZ452" s="458">
        <v>0</v>
      </c>
      <c r="BA452" s="458">
        <v>285500</v>
      </c>
      <c r="BB452" s="458">
        <v>0</v>
      </c>
      <c r="BC452" s="458">
        <v>0</v>
      </c>
      <c r="BD452" s="458">
        <v>0</v>
      </c>
      <c r="BE452" s="458">
        <v>0</v>
      </c>
      <c r="BF452" s="458">
        <v>0</v>
      </c>
      <c r="BG452" s="458">
        <v>0</v>
      </c>
      <c r="BH452" s="458">
        <v>0</v>
      </c>
      <c r="BI452" s="458">
        <v>0</v>
      </c>
      <c r="BJ452" s="458">
        <v>0</v>
      </c>
      <c r="BK452" s="458">
        <v>0</v>
      </c>
      <c r="BL452" s="458">
        <v>0</v>
      </c>
      <c r="BM452" s="458">
        <v>0</v>
      </c>
      <c r="BN452" s="458">
        <v>0</v>
      </c>
      <c r="BO452" s="458">
        <v>0</v>
      </c>
      <c r="BP452" s="458">
        <v>0</v>
      </c>
      <c r="BQ452" s="458">
        <v>0</v>
      </c>
      <c r="BR452" s="458">
        <v>0</v>
      </c>
      <c r="BS452" s="458">
        <v>0</v>
      </c>
      <c r="BT452" s="458">
        <v>0</v>
      </c>
      <c r="BU452" s="458">
        <v>0</v>
      </c>
      <c r="BV452" s="458">
        <v>0</v>
      </c>
      <c r="BW452" s="458">
        <v>0</v>
      </c>
      <c r="BX452" s="458">
        <v>0</v>
      </c>
      <c r="BY452" s="458">
        <v>0</v>
      </c>
      <c r="BZ452" s="458">
        <v>0</v>
      </c>
      <c r="CA452" s="458">
        <v>0</v>
      </c>
      <c r="CB452" s="458">
        <v>0</v>
      </c>
      <c r="CC452" s="336">
        <f t="shared" si="58"/>
        <v>376397.72</v>
      </c>
    </row>
    <row r="453" spans="1:81" s="354" customFormat="1" ht="25.5" customHeight="1">
      <c r="A453" s="353" t="s">
        <v>477</v>
      </c>
      <c r="B453" s="330" t="s">
        <v>57</v>
      </c>
      <c r="C453" s="331" t="s">
        <v>58</v>
      </c>
      <c r="D453" s="332">
        <v>53050</v>
      </c>
      <c r="E453" s="331" t="s">
        <v>1327</v>
      </c>
      <c r="F453" s="333" t="s">
        <v>1392</v>
      </c>
      <c r="G453" s="334" t="s">
        <v>1393</v>
      </c>
      <c r="H453" s="453">
        <v>0</v>
      </c>
      <c r="I453" s="453">
        <v>0</v>
      </c>
      <c r="J453" s="453">
        <v>0</v>
      </c>
      <c r="K453" s="453">
        <v>0</v>
      </c>
      <c r="L453" s="453">
        <v>0</v>
      </c>
      <c r="M453" s="453">
        <v>0</v>
      </c>
      <c r="N453" s="453">
        <v>0</v>
      </c>
      <c r="O453" s="453">
        <v>0</v>
      </c>
      <c r="P453" s="453">
        <v>0</v>
      </c>
      <c r="Q453" s="453">
        <v>0</v>
      </c>
      <c r="R453" s="453">
        <v>0</v>
      </c>
      <c r="S453" s="453">
        <v>0</v>
      </c>
      <c r="T453" s="453">
        <v>0</v>
      </c>
      <c r="U453" s="453">
        <v>0</v>
      </c>
      <c r="V453" s="453">
        <v>0</v>
      </c>
      <c r="W453" s="453">
        <v>0</v>
      </c>
      <c r="X453" s="453">
        <v>0</v>
      </c>
      <c r="Y453" s="453">
        <v>0</v>
      </c>
      <c r="Z453" s="453">
        <v>0</v>
      </c>
      <c r="AA453" s="453">
        <v>0</v>
      </c>
      <c r="AB453" s="453">
        <v>0</v>
      </c>
      <c r="AC453" s="453">
        <v>0</v>
      </c>
      <c r="AD453" s="453">
        <v>848000</v>
      </c>
      <c r="AE453" s="453">
        <v>0</v>
      </c>
      <c r="AF453" s="453">
        <v>0</v>
      </c>
      <c r="AG453" s="453">
        <v>0</v>
      </c>
      <c r="AH453" s="453">
        <v>0</v>
      </c>
      <c r="AI453" s="453">
        <v>1650000</v>
      </c>
      <c r="AJ453" s="453">
        <v>0</v>
      </c>
      <c r="AK453" s="453">
        <v>0</v>
      </c>
      <c r="AL453" s="453">
        <v>0</v>
      </c>
      <c r="AM453" s="453">
        <v>0</v>
      </c>
      <c r="AN453" s="453">
        <v>663000</v>
      </c>
      <c r="AO453" s="453">
        <v>0</v>
      </c>
      <c r="AP453" s="453">
        <v>0</v>
      </c>
      <c r="AQ453" s="453">
        <v>0</v>
      </c>
      <c r="AR453" s="453">
        <v>0</v>
      </c>
      <c r="AS453" s="453">
        <v>0</v>
      </c>
      <c r="AT453" s="453">
        <v>0</v>
      </c>
      <c r="AU453" s="453">
        <v>0</v>
      </c>
      <c r="AV453" s="453">
        <v>0</v>
      </c>
      <c r="AW453" s="453">
        <v>0</v>
      </c>
      <c r="AX453" s="453">
        <v>0</v>
      </c>
      <c r="AY453" s="453">
        <v>0</v>
      </c>
      <c r="AZ453" s="453">
        <v>0</v>
      </c>
      <c r="BA453" s="453">
        <v>222400</v>
      </c>
      <c r="BB453" s="453">
        <v>0</v>
      </c>
      <c r="BC453" s="453">
        <v>0</v>
      </c>
      <c r="BD453" s="453">
        <v>0</v>
      </c>
      <c r="BE453" s="453">
        <v>0</v>
      </c>
      <c r="BF453" s="453">
        <v>0</v>
      </c>
      <c r="BG453" s="453">
        <v>0</v>
      </c>
      <c r="BH453" s="453">
        <v>5000</v>
      </c>
      <c r="BI453" s="453">
        <v>0</v>
      </c>
      <c r="BJ453" s="453">
        <v>0</v>
      </c>
      <c r="BK453" s="453">
        <v>0</v>
      </c>
      <c r="BL453" s="453">
        <v>0</v>
      </c>
      <c r="BM453" s="453">
        <v>115700</v>
      </c>
      <c r="BN453" s="453">
        <v>0</v>
      </c>
      <c r="BO453" s="453">
        <v>0</v>
      </c>
      <c r="BP453" s="453">
        <v>0</v>
      </c>
      <c r="BQ453" s="453">
        <v>0</v>
      </c>
      <c r="BR453" s="453">
        <v>0</v>
      </c>
      <c r="BS453" s="453">
        <v>0</v>
      </c>
      <c r="BT453" s="453">
        <v>0</v>
      </c>
      <c r="BU453" s="453">
        <v>0</v>
      </c>
      <c r="BV453" s="453">
        <v>0</v>
      </c>
      <c r="BW453" s="453">
        <v>0</v>
      </c>
      <c r="BX453" s="453">
        <v>0</v>
      </c>
      <c r="BY453" s="453">
        <v>0</v>
      </c>
      <c r="BZ453" s="453">
        <v>501756.15999999997</v>
      </c>
      <c r="CA453" s="453">
        <v>0</v>
      </c>
      <c r="CB453" s="453">
        <v>0</v>
      </c>
      <c r="CC453" s="336">
        <f t="shared" si="58"/>
        <v>4005856.16</v>
      </c>
    </row>
    <row r="454" spans="1:81" s="354" customFormat="1" ht="25.5" customHeight="1">
      <c r="A454" s="353" t="s">
        <v>477</v>
      </c>
      <c r="B454" s="330" t="s">
        <v>57</v>
      </c>
      <c r="C454" s="331" t="s">
        <v>58</v>
      </c>
      <c r="D454" s="332">
        <v>53050</v>
      </c>
      <c r="E454" s="331" t="s">
        <v>1327</v>
      </c>
      <c r="F454" s="333" t="s">
        <v>1394</v>
      </c>
      <c r="G454" s="334" t="s">
        <v>1395</v>
      </c>
      <c r="H454" s="335">
        <v>0</v>
      </c>
      <c r="I454" s="335">
        <v>0</v>
      </c>
      <c r="J454" s="335">
        <v>0</v>
      </c>
      <c r="K454" s="335">
        <v>0</v>
      </c>
      <c r="L454" s="335">
        <v>0</v>
      </c>
      <c r="M454" s="335">
        <v>0</v>
      </c>
      <c r="N454" s="335">
        <v>0</v>
      </c>
      <c r="O454" s="335">
        <v>0</v>
      </c>
      <c r="P454" s="335">
        <v>0</v>
      </c>
      <c r="Q454" s="335">
        <v>0</v>
      </c>
      <c r="R454" s="335">
        <v>0</v>
      </c>
      <c r="S454" s="335">
        <v>0</v>
      </c>
      <c r="T454" s="335">
        <v>0</v>
      </c>
      <c r="U454" s="335">
        <v>0</v>
      </c>
      <c r="V454" s="335">
        <v>0</v>
      </c>
      <c r="W454" s="335">
        <v>0</v>
      </c>
      <c r="X454" s="335">
        <v>0</v>
      </c>
      <c r="Y454" s="335">
        <v>0</v>
      </c>
      <c r="Z454" s="335">
        <v>0</v>
      </c>
      <c r="AA454" s="335">
        <v>0</v>
      </c>
      <c r="AB454" s="335">
        <v>0</v>
      </c>
      <c r="AC454" s="335">
        <v>0</v>
      </c>
      <c r="AD454" s="335">
        <v>0</v>
      </c>
      <c r="AE454" s="335">
        <v>0</v>
      </c>
      <c r="AF454" s="335">
        <v>0</v>
      </c>
      <c r="AG454" s="335">
        <v>0</v>
      </c>
      <c r="AH454" s="335">
        <v>0</v>
      </c>
      <c r="AI454" s="335">
        <v>0</v>
      </c>
      <c r="AJ454" s="335">
        <v>0</v>
      </c>
      <c r="AK454" s="335">
        <v>0</v>
      </c>
      <c r="AL454" s="335">
        <v>0</v>
      </c>
      <c r="AM454" s="335">
        <v>0</v>
      </c>
      <c r="AN454" s="335">
        <v>0</v>
      </c>
      <c r="AO454" s="335">
        <v>0</v>
      </c>
      <c r="AP454" s="335">
        <v>0</v>
      </c>
      <c r="AQ454" s="335">
        <v>0</v>
      </c>
      <c r="AR454" s="335">
        <v>0</v>
      </c>
      <c r="AS454" s="335">
        <v>0</v>
      </c>
      <c r="AT454" s="335">
        <v>0</v>
      </c>
      <c r="AU454" s="335">
        <v>0</v>
      </c>
      <c r="AV454" s="335">
        <v>0</v>
      </c>
      <c r="AW454" s="335">
        <v>0</v>
      </c>
      <c r="AX454" s="335">
        <v>0</v>
      </c>
      <c r="AY454" s="335">
        <v>0</v>
      </c>
      <c r="AZ454" s="335">
        <v>0</v>
      </c>
      <c r="BA454" s="335">
        <v>0</v>
      </c>
      <c r="BB454" s="335">
        <v>0</v>
      </c>
      <c r="BC454" s="335">
        <v>0</v>
      </c>
      <c r="BD454" s="335">
        <v>0</v>
      </c>
      <c r="BE454" s="335">
        <v>0</v>
      </c>
      <c r="BF454" s="335">
        <v>0</v>
      </c>
      <c r="BG454" s="335">
        <v>0</v>
      </c>
      <c r="BH454" s="335">
        <v>0</v>
      </c>
      <c r="BI454" s="335">
        <v>0</v>
      </c>
      <c r="BJ454" s="335">
        <v>0</v>
      </c>
      <c r="BK454" s="335">
        <v>0</v>
      </c>
      <c r="BL454" s="335">
        <v>0</v>
      </c>
      <c r="BM454" s="335">
        <v>0</v>
      </c>
      <c r="BN454" s="335">
        <v>0</v>
      </c>
      <c r="BO454" s="335">
        <v>0</v>
      </c>
      <c r="BP454" s="335">
        <v>0</v>
      </c>
      <c r="BQ454" s="335">
        <v>0</v>
      </c>
      <c r="BR454" s="335">
        <v>0</v>
      </c>
      <c r="BS454" s="335">
        <v>0</v>
      </c>
      <c r="BT454" s="335">
        <v>0</v>
      </c>
      <c r="BU454" s="335">
        <v>0</v>
      </c>
      <c r="BV454" s="335">
        <v>0</v>
      </c>
      <c r="BW454" s="335">
        <v>0</v>
      </c>
      <c r="BX454" s="335">
        <v>0</v>
      </c>
      <c r="BY454" s="335">
        <v>0</v>
      </c>
      <c r="BZ454" s="335">
        <v>0</v>
      </c>
      <c r="CA454" s="335">
        <v>0</v>
      </c>
      <c r="CB454" s="335">
        <v>0</v>
      </c>
      <c r="CC454" s="336">
        <f t="shared" si="58"/>
        <v>0</v>
      </c>
    </row>
    <row r="455" spans="1:81" s="354" customFormat="1" ht="25.5" customHeight="1">
      <c r="A455" s="353" t="s">
        <v>477</v>
      </c>
      <c r="B455" s="330" t="s">
        <v>57</v>
      </c>
      <c r="C455" s="331" t="s">
        <v>58</v>
      </c>
      <c r="D455" s="332">
        <v>53050</v>
      </c>
      <c r="E455" s="331" t="s">
        <v>1327</v>
      </c>
      <c r="F455" s="333" t="s">
        <v>1396</v>
      </c>
      <c r="G455" s="334" t="s">
        <v>1397</v>
      </c>
      <c r="H455" s="453">
        <v>0</v>
      </c>
      <c r="I455" s="453">
        <v>331400</v>
      </c>
      <c r="J455" s="453">
        <v>0</v>
      </c>
      <c r="K455" s="453">
        <v>0</v>
      </c>
      <c r="L455" s="453">
        <v>53570</v>
      </c>
      <c r="M455" s="453">
        <v>0</v>
      </c>
      <c r="N455" s="453">
        <v>0</v>
      </c>
      <c r="O455" s="453">
        <v>0</v>
      </c>
      <c r="P455" s="453">
        <v>0</v>
      </c>
      <c r="Q455" s="453">
        <v>0</v>
      </c>
      <c r="R455" s="453">
        <v>0</v>
      </c>
      <c r="S455" s="453">
        <v>0</v>
      </c>
      <c r="T455" s="453">
        <v>0</v>
      </c>
      <c r="U455" s="453">
        <v>0</v>
      </c>
      <c r="V455" s="453">
        <v>0</v>
      </c>
      <c r="W455" s="453">
        <v>0</v>
      </c>
      <c r="X455" s="453">
        <v>0</v>
      </c>
      <c r="Y455" s="453">
        <v>0</v>
      </c>
      <c r="Z455" s="453">
        <v>0</v>
      </c>
      <c r="AA455" s="453">
        <v>0</v>
      </c>
      <c r="AB455" s="453">
        <v>0</v>
      </c>
      <c r="AC455" s="453">
        <v>0</v>
      </c>
      <c r="AD455" s="453">
        <v>0</v>
      </c>
      <c r="AE455" s="453">
        <v>0</v>
      </c>
      <c r="AF455" s="453">
        <v>0</v>
      </c>
      <c r="AG455" s="453">
        <v>0</v>
      </c>
      <c r="AH455" s="453">
        <v>0</v>
      </c>
      <c r="AI455" s="453">
        <v>0</v>
      </c>
      <c r="AJ455" s="453">
        <v>0</v>
      </c>
      <c r="AK455" s="453">
        <v>0</v>
      </c>
      <c r="AL455" s="453">
        <v>0</v>
      </c>
      <c r="AM455" s="453">
        <v>0</v>
      </c>
      <c r="AN455" s="453">
        <v>0</v>
      </c>
      <c r="AO455" s="453">
        <v>0</v>
      </c>
      <c r="AP455" s="453">
        <v>0</v>
      </c>
      <c r="AQ455" s="453">
        <v>0</v>
      </c>
      <c r="AR455" s="453">
        <v>0</v>
      </c>
      <c r="AS455" s="453">
        <v>0</v>
      </c>
      <c r="AT455" s="453">
        <v>0</v>
      </c>
      <c r="AU455" s="453">
        <v>0</v>
      </c>
      <c r="AV455" s="453">
        <v>0</v>
      </c>
      <c r="AW455" s="453">
        <v>0</v>
      </c>
      <c r="AX455" s="453">
        <v>0</v>
      </c>
      <c r="AY455" s="453">
        <v>0</v>
      </c>
      <c r="AZ455" s="453">
        <v>0</v>
      </c>
      <c r="BA455" s="453">
        <v>0</v>
      </c>
      <c r="BB455" s="453">
        <v>0</v>
      </c>
      <c r="BC455" s="453">
        <v>0</v>
      </c>
      <c r="BD455" s="453">
        <v>0</v>
      </c>
      <c r="BE455" s="453">
        <v>0</v>
      </c>
      <c r="BF455" s="453">
        <v>0</v>
      </c>
      <c r="BG455" s="453">
        <v>0</v>
      </c>
      <c r="BH455" s="453">
        <v>0</v>
      </c>
      <c r="BI455" s="453">
        <v>0</v>
      </c>
      <c r="BJ455" s="453">
        <v>0</v>
      </c>
      <c r="BK455" s="453">
        <v>0</v>
      </c>
      <c r="BL455" s="453">
        <v>0</v>
      </c>
      <c r="BM455" s="453">
        <v>0</v>
      </c>
      <c r="BN455" s="453">
        <v>0</v>
      </c>
      <c r="BO455" s="453">
        <v>2524544</v>
      </c>
      <c r="BP455" s="453">
        <v>0</v>
      </c>
      <c r="BQ455" s="453">
        <v>0</v>
      </c>
      <c r="BR455" s="453">
        <v>8480</v>
      </c>
      <c r="BS455" s="453">
        <v>0</v>
      </c>
      <c r="BT455" s="453">
        <v>0</v>
      </c>
      <c r="BU455" s="453">
        <v>0</v>
      </c>
      <c r="BV455" s="453">
        <v>0</v>
      </c>
      <c r="BW455" s="453">
        <v>0</v>
      </c>
      <c r="BX455" s="453">
        <v>0</v>
      </c>
      <c r="BY455" s="453">
        <v>0</v>
      </c>
      <c r="BZ455" s="453">
        <v>0</v>
      </c>
      <c r="CA455" s="453">
        <v>0</v>
      </c>
      <c r="CB455" s="453">
        <v>0</v>
      </c>
      <c r="CC455" s="336">
        <f t="shared" si="58"/>
        <v>2917994</v>
      </c>
    </row>
    <row r="456" spans="1:81" s="354" customFormat="1" ht="25.5" customHeight="1">
      <c r="A456" s="353" t="s">
        <v>477</v>
      </c>
      <c r="B456" s="330" t="s">
        <v>57</v>
      </c>
      <c r="C456" s="331" t="s">
        <v>58</v>
      </c>
      <c r="D456" s="332">
        <v>53050</v>
      </c>
      <c r="E456" s="331" t="s">
        <v>1327</v>
      </c>
      <c r="F456" s="333" t="s">
        <v>1398</v>
      </c>
      <c r="G456" s="334" t="s">
        <v>1399</v>
      </c>
      <c r="H456" s="335">
        <v>0</v>
      </c>
      <c r="I456" s="355">
        <v>0</v>
      </c>
      <c r="J456" s="355">
        <v>0</v>
      </c>
      <c r="K456" s="355">
        <v>0</v>
      </c>
      <c r="L456" s="355">
        <v>0</v>
      </c>
      <c r="M456" s="355">
        <v>0</v>
      </c>
      <c r="N456" s="355">
        <v>0</v>
      </c>
      <c r="O456" s="355">
        <v>0</v>
      </c>
      <c r="P456" s="355">
        <v>0</v>
      </c>
      <c r="Q456" s="355">
        <v>0</v>
      </c>
      <c r="R456" s="355">
        <v>0</v>
      </c>
      <c r="S456" s="355">
        <v>0</v>
      </c>
      <c r="T456" s="355">
        <v>0</v>
      </c>
      <c r="U456" s="355">
        <v>0</v>
      </c>
      <c r="V456" s="355">
        <v>0</v>
      </c>
      <c r="W456" s="355">
        <v>0</v>
      </c>
      <c r="X456" s="355">
        <v>0</v>
      </c>
      <c r="Y456" s="355">
        <v>0</v>
      </c>
      <c r="Z456" s="355">
        <v>0</v>
      </c>
      <c r="AA456" s="355">
        <v>0</v>
      </c>
      <c r="AB456" s="355">
        <v>0</v>
      </c>
      <c r="AC456" s="355">
        <v>0</v>
      </c>
      <c r="AD456" s="355">
        <v>0</v>
      </c>
      <c r="AE456" s="355">
        <v>0</v>
      </c>
      <c r="AF456" s="355">
        <v>0</v>
      </c>
      <c r="AG456" s="355">
        <v>0</v>
      </c>
      <c r="AH456" s="355">
        <v>0</v>
      </c>
      <c r="AI456" s="355">
        <v>0</v>
      </c>
      <c r="AJ456" s="355">
        <v>0</v>
      </c>
      <c r="AK456" s="355">
        <v>0</v>
      </c>
      <c r="AL456" s="355">
        <v>0</v>
      </c>
      <c r="AM456" s="355">
        <v>0</v>
      </c>
      <c r="AN456" s="355">
        <v>0</v>
      </c>
      <c r="AO456" s="355">
        <v>0</v>
      </c>
      <c r="AP456" s="355">
        <v>0</v>
      </c>
      <c r="AQ456" s="355">
        <v>0</v>
      </c>
      <c r="AR456" s="355">
        <v>0</v>
      </c>
      <c r="AS456" s="355">
        <v>0</v>
      </c>
      <c r="AT456" s="355">
        <v>0</v>
      </c>
      <c r="AU456" s="355">
        <v>0</v>
      </c>
      <c r="AV456" s="355">
        <v>0</v>
      </c>
      <c r="AW456" s="355">
        <v>0</v>
      </c>
      <c r="AX456" s="355">
        <v>0</v>
      </c>
      <c r="AY456" s="355">
        <v>0</v>
      </c>
      <c r="AZ456" s="355">
        <v>0</v>
      </c>
      <c r="BA456" s="355">
        <v>0</v>
      </c>
      <c r="BB456" s="355">
        <v>0</v>
      </c>
      <c r="BC456" s="355">
        <v>0</v>
      </c>
      <c r="BD456" s="355">
        <v>0</v>
      </c>
      <c r="BE456" s="355">
        <v>0</v>
      </c>
      <c r="BF456" s="355">
        <v>0</v>
      </c>
      <c r="BG456" s="355">
        <v>0</v>
      </c>
      <c r="BH456" s="355">
        <v>0</v>
      </c>
      <c r="BI456" s="355">
        <v>0</v>
      </c>
      <c r="BJ456" s="355">
        <v>0</v>
      </c>
      <c r="BK456" s="355">
        <v>0</v>
      </c>
      <c r="BL456" s="355">
        <v>0</v>
      </c>
      <c r="BM456" s="355">
        <v>0</v>
      </c>
      <c r="BN456" s="355">
        <v>0</v>
      </c>
      <c r="BO456" s="355">
        <v>0</v>
      </c>
      <c r="BP456" s="355">
        <v>0</v>
      </c>
      <c r="BQ456" s="355">
        <v>0</v>
      </c>
      <c r="BR456" s="355">
        <v>0</v>
      </c>
      <c r="BS456" s="355">
        <v>0</v>
      </c>
      <c r="BT456" s="355">
        <v>0</v>
      </c>
      <c r="BU456" s="355">
        <v>0</v>
      </c>
      <c r="BV456" s="355">
        <v>0</v>
      </c>
      <c r="BW456" s="355">
        <v>0</v>
      </c>
      <c r="BX456" s="355">
        <v>0</v>
      </c>
      <c r="BY456" s="355">
        <v>0</v>
      </c>
      <c r="BZ456" s="355">
        <v>0</v>
      </c>
      <c r="CA456" s="355">
        <v>0</v>
      </c>
      <c r="CB456" s="355">
        <v>0</v>
      </c>
      <c r="CC456" s="336">
        <f t="shared" ref="CC456:CC460" si="63">SUM(H456:CB456)</f>
        <v>0</v>
      </c>
    </row>
    <row r="457" spans="1:81" s="354" customFormat="1" ht="25.5" customHeight="1">
      <c r="A457" s="353" t="s">
        <v>477</v>
      </c>
      <c r="B457" s="330" t="s">
        <v>57</v>
      </c>
      <c r="C457" s="331" t="s">
        <v>58</v>
      </c>
      <c r="D457" s="332">
        <v>53050</v>
      </c>
      <c r="E457" s="331" t="s">
        <v>1327</v>
      </c>
      <c r="F457" s="333" t="s">
        <v>1400</v>
      </c>
      <c r="G457" s="334" t="s">
        <v>1401</v>
      </c>
      <c r="H457" s="335">
        <v>0</v>
      </c>
      <c r="I457" s="335">
        <v>0</v>
      </c>
      <c r="J457" s="335">
        <v>0</v>
      </c>
      <c r="K457" s="335">
        <v>0</v>
      </c>
      <c r="L457" s="335">
        <v>0</v>
      </c>
      <c r="M457" s="335">
        <v>0</v>
      </c>
      <c r="N457" s="335">
        <v>0</v>
      </c>
      <c r="O457" s="335">
        <v>0</v>
      </c>
      <c r="P457" s="335">
        <v>0</v>
      </c>
      <c r="Q457" s="335">
        <v>0</v>
      </c>
      <c r="R457" s="335">
        <v>0</v>
      </c>
      <c r="S457" s="335">
        <v>0</v>
      </c>
      <c r="T457" s="335">
        <v>0</v>
      </c>
      <c r="U457" s="335">
        <v>0</v>
      </c>
      <c r="V457" s="335">
        <v>0</v>
      </c>
      <c r="W457" s="335">
        <v>0</v>
      </c>
      <c r="X457" s="335">
        <v>0</v>
      </c>
      <c r="Y457" s="335">
        <v>0</v>
      </c>
      <c r="Z457" s="335">
        <v>0</v>
      </c>
      <c r="AA457" s="335">
        <v>0</v>
      </c>
      <c r="AB457" s="335">
        <v>0</v>
      </c>
      <c r="AC457" s="335">
        <v>0</v>
      </c>
      <c r="AD457" s="335">
        <v>0</v>
      </c>
      <c r="AE457" s="335">
        <v>0</v>
      </c>
      <c r="AF457" s="335">
        <v>0</v>
      </c>
      <c r="AG457" s="335">
        <v>0</v>
      </c>
      <c r="AH457" s="335">
        <v>0</v>
      </c>
      <c r="AI457" s="335">
        <v>0</v>
      </c>
      <c r="AJ457" s="335">
        <v>0</v>
      </c>
      <c r="AK457" s="335">
        <v>0</v>
      </c>
      <c r="AL457" s="335">
        <v>0</v>
      </c>
      <c r="AM457" s="335">
        <v>0</v>
      </c>
      <c r="AN457" s="335">
        <v>0</v>
      </c>
      <c r="AO457" s="335">
        <v>0</v>
      </c>
      <c r="AP457" s="335">
        <v>0</v>
      </c>
      <c r="AQ457" s="335">
        <v>0</v>
      </c>
      <c r="AR457" s="335">
        <v>0</v>
      </c>
      <c r="AS457" s="335">
        <v>0</v>
      </c>
      <c r="AT457" s="335">
        <v>0</v>
      </c>
      <c r="AU457" s="335">
        <v>0</v>
      </c>
      <c r="AV457" s="335">
        <v>0</v>
      </c>
      <c r="AW457" s="335">
        <v>0</v>
      </c>
      <c r="AX457" s="335">
        <v>0</v>
      </c>
      <c r="AY457" s="335">
        <v>0</v>
      </c>
      <c r="AZ457" s="335">
        <v>0</v>
      </c>
      <c r="BA457" s="335">
        <v>0</v>
      </c>
      <c r="BB457" s="335">
        <v>0</v>
      </c>
      <c r="BC457" s="335">
        <v>0</v>
      </c>
      <c r="BD457" s="335">
        <v>0</v>
      </c>
      <c r="BE457" s="335">
        <v>0</v>
      </c>
      <c r="BF457" s="335">
        <v>0</v>
      </c>
      <c r="BG457" s="335">
        <v>0</v>
      </c>
      <c r="BH457" s="335">
        <v>0</v>
      </c>
      <c r="BI457" s="335">
        <v>0</v>
      </c>
      <c r="BJ457" s="335">
        <v>0</v>
      </c>
      <c r="BK457" s="335">
        <v>0</v>
      </c>
      <c r="BL457" s="335">
        <v>0</v>
      </c>
      <c r="BM457" s="335">
        <v>0</v>
      </c>
      <c r="BN457" s="335">
        <v>0</v>
      </c>
      <c r="BO457" s="335">
        <v>0</v>
      </c>
      <c r="BP457" s="335">
        <v>0</v>
      </c>
      <c r="BQ457" s="335">
        <v>0</v>
      </c>
      <c r="BR457" s="335">
        <v>0</v>
      </c>
      <c r="BS457" s="335">
        <v>0</v>
      </c>
      <c r="BT457" s="335">
        <v>0</v>
      </c>
      <c r="BU457" s="335">
        <v>0</v>
      </c>
      <c r="BV457" s="335">
        <v>0</v>
      </c>
      <c r="BW457" s="335">
        <v>0</v>
      </c>
      <c r="BX457" s="335">
        <v>0</v>
      </c>
      <c r="BY457" s="335">
        <v>0</v>
      </c>
      <c r="BZ457" s="335">
        <v>0</v>
      </c>
      <c r="CA457" s="335">
        <v>0</v>
      </c>
      <c r="CB457" s="335">
        <v>0</v>
      </c>
      <c r="CC457" s="336">
        <f t="shared" si="63"/>
        <v>0</v>
      </c>
    </row>
    <row r="458" spans="1:81" s="354" customFormat="1" ht="25.5" customHeight="1">
      <c r="A458" s="353" t="s">
        <v>477</v>
      </c>
      <c r="B458" s="330" t="s">
        <v>57</v>
      </c>
      <c r="C458" s="331" t="s">
        <v>58</v>
      </c>
      <c r="D458" s="332">
        <v>53050</v>
      </c>
      <c r="E458" s="331" t="s">
        <v>1327</v>
      </c>
      <c r="F458" s="333" t="s">
        <v>1402</v>
      </c>
      <c r="G458" s="334" t="s">
        <v>1403</v>
      </c>
      <c r="H458" s="335">
        <v>0</v>
      </c>
      <c r="I458" s="335">
        <v>0</v>
      </c>
      <c r="J458" s="335">
        <v>0</v>
      </c>
      <c r="K458" s="335">
        <v>0</v>
      </c>
      <c r="L458" s="335">
        <v>0</v>
      </c>
      <c r="M458" s="335">
        <v>0</v>
      </c>
      <c r="N458" s="335">
        <v>0</v>
      </c>
      <c r="O458" s="335">
        <v>0</v>
      </c>
      <c r="P458" s="335">
        <v>0</v>
      </c>
      <c r="Q458" s="335">
        <v>0</v>
      </c>
      <c r="R458" s="335">
        <v>0</v>
      </c>
      <c r="S458" s="335">
        <v>0</v>
      </c>
      <c r="T458" s="335">
        <v>0</v>
      </c>
      <c r="U458" s="335">
        <v>0</v>
      </c>
      <c r="V458" s="335">
        <v>0</v>
      </c>
      <c r="W458" s="335">
        <v>0</v>
      </c>
      <c r="X458" s="335">
        <v>0</v>
      </c>
      <c r="Y458" s="335">
        <v>0</v>
      </c>
      <c r="Z458" s="335">
        <v>0</v>
      </c>
      <c r="AA458" s="335">
        <v>0</v>
      </c>
      <c r="AB458" s="335">
        <v>0</v>
      </c>
      <c r="AC458" s="335">
        <v>0</v>
      </c>
      <c r="AD458" s="335">
        <v>0</v>
      </c>
      <c r="AE458" s="335">
        <v>0</v>
      </c>
      <c r="AF458" s="335">
        <v>0</v>
      </c>
      <c r="AG458" s="335">
        <v>0</v>
      </c>
      <c r="AH458" s="335">
        <v>0</v>
      </c>
      <c r="AI458" s="335">
        <v>0</v>
      </c>
      <c r="AJ458" s="335">
        <v>0</v>
      </c>
      <c r="AK458" s="335">
        <v>0</v>
      </c>
      <c r="AL458" s="335">
        <v>0</v>
      </c>
      <c r="AM458" s="335">
        <v>0</v>
      </c>
      <c r="AN458" s="335">
        <v>0</v>
      </c>
      <c r="AO458" s="335">
        <v>0</v>
      </c>
      <c r="AP458" s="335">
        <v>0</v>
      </c>
      <c r="AQ458" s="335">
        <v>0</v>
      </c>
      <c r="AR458" s="335">
        <v>0</v>
      </c>
      <c r="AS458" s="335">
        <v>0</v>
      </c>
      <c r="AT458" s="335">
        <v>0</v>
      </c>
      <c r="AU458" s="335">
        <v>0</v>
      </c>
      <c r="AV458" s="335">
        <v>0</v>
      </c>
      <c r="AW458" s="335">
        <v>0</v>
      </c>
      <c r="AX458" s="335">
        <v>0</v>
      </c>
      <c r="AY458" s="335">
        <v>0</v>
      </c>
      <c r="AZ458" s="335">
        <v>0</v>
      </c>
      <c r="BA458" s="335">
        <v>0</v>
      </c>
      <c r="BB458" s="335">
        <v>0</v>
      </c>
      <c r="BC458" s="335">
        <v>0</v>
      </c>
      <c r="BD458" s="335">
        <v>0</v>
      </c>
      <c r="BE458" s="335">
        <v>0</v>
      </c>
      <c r="BF458" s="335">
        <v>0</v>
      </c>
      <c r="BG458" s="335">
        <v>0</v>
      </c>
      <c r="BH458" s="335">
        <v>0</v>
      </c>
      <c r="BI458" s="335">
        <v>0</v>
      </c>
      <c r="BJ458" s="335">
        <v>0</v>
      </c>
      <c r="BK458" s="335">
        <v>0</v>
      </c>
      <c r="BL458" s="335">
        <v>0</v>
      </c>
      <c r="BM458" s="335">
        <v>0</v>
      </c>
      <c r="BN458" s="335">
        <v>0</v>
      </c>
      <c r="BO458" s="335">
        <v>0</v>
      </c>
      <c r="BP458" s="335">
        <v>0</v>
      </c>
      <c r="BQ458" s="335">
        <v>0</v>
      </c>
      <c r="BR458" s="335">
        <v>0</v>
      </c>
      <c r="BS458" s="335">
        <v>0</v>
      </c>
      <c r="BT458" s="335">
        <v>0</v>
      </c>
      <c r="BU458" s="335">
        <v>0</v>
      </c>
      <c r="BV458" s="335">
        <v>0</v>
      </c>
      <c r="BW458" s="335">
        <v>0</v>
      </c>
      <c r="BX458" s="335">
        <v>0</v>
      </c>
      <c r="BY458" s="335">
        <v>0</v>
      </c>
      <c r="BZ458" s="335">
        <v>0</v>
      </c>
      <c r="CA458" s="335">
        <v>0</v>
      </c>
      <c r="CB458" s="335">
        <v>0</v>
      </c>
      <c r="CC458" s="336">
        <f t="shared" si="63"/>
        <v>0</v>
      </c>
    </row>
    <row r="459" spans="1:81" s="354" customFormat="1" ht="25.5" customHeight="1">
      <c r="A459" s="353" t="s">
        <v>477</v>
      </c>
      <c r="B459" s="330" t="s">
        <v>57</v>
      </c>
      <c r="C459" s="331" t="s">
        <v>58</v>
      </c>
      <c r="D459" s="332">
        <v>53050</v>
      </c>
      <c r="E459" s="331" t="s">
        <v>1327</v>
      </c>
      <c r="F459" s="333" t="s">
        <v>1404</v>
      </c>
      <c r="G459" s="334" t="s">
        <v>1405</v>
      </c>
      <c r="H459" s="453">
        <v>12001550.35</v>
      </c>
      <c r="I459" s="458">
        <v>1486200</v>
      </c>
      <c r="J459" s="458">
        <v>0</v>
      </c>
      <c r="K459" s="458">
        <v>0</v>
      </c>
      <c r="L459" s="458">
        <v>0</v>
      </c>
      <c r="M459" s="458">
        <v>2069005</v>
      </c>
      <c r="N459" s="458">
        <v>750000</v>
      </c>
      <c r="O459" s="458">
        <v>5946526.1699999999</v>
      </c>
      <c r="P459" s="458">
        <v>0</v>
      </c>
      <c r="Q459" s="458">
        <v>0</v>
      </c>
      <c r="R459" s="458">
        <v>0</v>
      </c>
      <c r="S459" s="458">
        <v>0</v>
      </c>
      <c r="T459" s="458">
        <v>3359849</v>
      </c>
      <c r="U459" s="458">
        <v>3523800</v>
      </c>
      <c r="V459" s="458">
        <v>0</v>
      </c>
      <c r="W459" s="458">
        <v>0</v>
      </c>
      <c r="X459" s="458">
        <v>0</v>
      </c>
      <c r="Y459" s="458">
        <v>0</v>
      </c>
      <c r="Z459" s="458">
        <v>7841328.7599999998</v>
      </c>
      <c r="AA459" s="458">
        <v>0</v>
      </c>
      <c r="AB459" s="458">
        <v>165280</v>
      </c>
      <c r="AC459" s="458">
        <v>0</v>
      </c>
      <c r="AD459" s="458">
        <v>267300</v>
      </c>
      <c r="AE459" s="458">
        <v>0</v>
      </c>
      <c r="AF459" s="458">
        <v>0</v>
      </c>
      <c r="AG459" s="458">
        <v>0</v>
      </c>
      <c r="AH459" s="458">
        <v>3052462.15</v>
      </c>
      <c r="AI459" s="458">
        <v>600000</v>
      </c>
      <c r="AJ459" s="458">
        <v>0</v>
      </c>
      <c r="AK459" s="458">
        <v>0</v>
      </c>
      <c r="AL459" s="458">
        <v>0</v>
      </c>
      <c r="AM459" s="458">
        <v>0</v>
      </c>
      <c r="AN459" s="458">
        <v>675100</v>
      </c>
      <c r="AO459" s="458">
        <v>0</v>
      </c>
      <c r="AP459" s="458">
        <v>0</v>
      </c>
      <c r="AQ459" s="458">
        <v>0</v>
      </c>
      <c r="AR459" s="458">
        <v>0</v>
      </c>
      <c r="AS459" s="458">
        <v>0</v>
      </c>
      <c r="AT459" s="458">
        <v>0</v>
      </c>
      <c r="AU459" s="458">
        <v>0</v>
      </c>
      <c r="AV459" s="458">
        <v>0</v>
      </c>
      <c r="AW459" s="458">
        <v>0</v>
      </c>
      <c r="AX459" s="458">
        <v>0</v>
      </c>
      <c r="AY459" s="458">
        <v>85200</v>
      </c>
      <c r="AZ459" s="458">
        <v>0</v>
      </c>
      <c r="BA459" s="458">
        <v>414579.99</v>
      </c>
      <c r="BB459" s="458">
        <v>5911139.2800000003</v>
      </c>
      <c r="BC459" s="458">
        <v>0</v>
      </c>
      <c r="BD459" s="458">
        <v>606748.86</v>
      </c>
      <c r="BE459" s="458">
        <v>22007.040000000001</v>
      </c>
      <c r="BF459" s="458">
        <v>1373167.42</v>
      </c>
      <c r="BG459" s="458">
        <v>0</v>
      </c>
      <c r="BH459" s="458">
        <v>1006012.04</v>
      </c>
      <c r="BI459" s="458">
        <v>440000</v>
      </c>
      <c r="BJ459" s="458">
        <v>10000</v>
      </c>
      <c r="BK459" s="458">
        <v>53650</v>
      </c>
      <c r="BL459" s="458">
        <v>0</v>
      </c>
      <c r="BM459" s="458">
        <v>5012291</v>
      </c>
      <c r="BN459" s="458">
        <v>0</v>
      </c>
      <c r="BO459" s="458">
        <v>107318.9</v>
      </c>
      <c r="BP459" s="458">
        <v>0</v>
      </c>
      <c r="BQ459" s="458">
        <v>0</v>
      </c>
      <c r="BR459" s="458">
        <v>424386.2</v>
      </c>
      <c r="BS459" s="458">
        <v>0</v>
      </c>
      <c r="BT459" s="458">
        <v>1050000</v>
      </c>
      <c r="BU459" s="458">
        <v>507434.71</v>
      </c>
      <c r="BV459" s="458">
        <v>0</v>
      </c>
      <c r="BW459" s="458">
        <v>2118348.8199999998</v>
      </c>
      <c r="BX459" s="458">
        <v>883000</v>
      </c>
      <c r="BY459" s="458">
        <v>0</v>
      </c>
      <c r="BZ459" s="458">
        <v>1874134</v>
      </c>
      <c r="CA459" s="458">
        <v>2095645.55</v>
      </c>
      <c r="CB459" s="458">
        <v>0</v>
      </c>
      <c r="CC459" s="336">
        <f t="shared" si="63"/>
        <v>65733465.240000002</v>
      </c>
    </row>
    <row r="460" spans="1:81" s="354" customFormat="1" ht="25.5" customHeight="1">
      <c r="A460" s="353" t="s">
        <v>477</v>
      </c>
      <c r="B460" s="330" t="s">
        <v>57</v>
      </c>
      <c r="C460" s="331" t="s">
        <v>58</v>
      </c>
      <c r="D460" s="332">
        <v>53050</v>
      </c>
      <c r="E460" s="331" t="s">
        <v>1327</v>
      </c>
      <c r="F460" s="333" t="s">
        <v>1406</v>
      </c>
      <c r="G460" s="334" t="s">
        <v>1407</v>
      </c>
      <c r="H460" s="453">
        <v>0</v>
      </c>
      <c r="I460" s="453">
        <v>0</v>
      </c>
      <c r="J460" s="453">
        <v>0</v>
      </c>
      <c r="K460" s="453">
        <v>0</v>
      </c>
      <c r="L460" s="453">
        <v>0</v>
      </c>
      <c r="M460" s="453">
        <v>0</v>
      </c>
      <c r="N460" s="453">
        <v>0</v>
      </c>
      <c r="O460" s="453">
        <v>0</v>
      </c>
      <c r="P460" s="453">
        <v>0</v>
      </c>
      <c r="Q460" s="453">
        <v>0</v>
      </c>
      <c r="R460" s="453">
        <v>0</v>
      </c>
      <c r="S460" s="453">
        <v>0</v>
      </c>
      <c r="T460" s="453">
        <v>0</v>
      </c>
      <c r="U460" s="453">
        <v>0</v>
      </c>
      <c r="V460" s="453">
        <v>0</v>
      </c>
      <c r="W460" s="453">
        <v>0</v>
      </c>
      <c r="X460" s="453">
        <v>0</v>
      </c>
      <c r="Y460" s="453">
        <v>0</v>
      </c>
      <c r="Z460" s="453">
        <v>0</v>
      </c>
      <c r="AA460" s="453">
        <v>0</v>
      </c>
      <c r="AB460" s="453">
        <v>0</v>
      </c>
      <c r="AC460" s="453">
        <v>0</v>
      </c>
      <c r="AD460" s="453">
        <v>0</v>
      </c>
      <c r="AE460" s="453">
        <v>0</v>
      </c>
      <c r="AF460" s="453">
        <v>0</v>
      </c>
      <c r="AG460" s="453">
        <v>0</v>
      </c>
      <c r="AH460" s="453">
        <v>0</v>
      </c>
      <c r="AI460" s="453">
        <v>0</v>
      </c>
      <c r="AJ460" s="453">
        <v>0</v>
      </c>
      <c r="AK460" s="453">
        <v>0</v>
      </c>
      <c r="AL460" s="453">
        <v>0</v>
      </c>
      <c r="AM460" s="453">
        <v>0</v>
      </c>
      <c r="AN460" s="453">
        <v>0</v>
      </c>
      <c r="AO460" s="453">
        <v>0</v>
      </c>
      <c r="AP460" s="453">
        <v>0</v>
      </c>
      <c r="AQ460" s="453">
        <v>0</v>
      </c>
      <c r="AR460" s="453">
        <v>0</v>
      </c>
      <c r="AS460" s="453">
        <v>0</v>
      </c>
      <c r="AT460" s="453">
        <v>0</v>
      </c>
      <c r="AU460" s="453">
        <v>0</v>
      </c>
      <c r="AV460" s="453">
        <v>0</v>
      </c>
      <c r="AW460" s="453">
        <v>0</v>
      </c>
      <c r="AX460" s="453">
        <v>0</v>
      </c>
      <c r="AY460" s="453">
        <v>0</v>
      </c>
      <c r="AZ460" s="453">
        <v>0</v>
      </c>
      <c r="BA460" s="453">
        <v>0</v>
      </c>
      <c r="BB460" s="453">
        <v>0</v>
      </c>
      <c r="BC460" s="453">
        <v>0</v>
      </c>
      <c r="BD460" s="453">
        <v>0</v>
      </c>
      <c r="BE460" s="453">
        <v>0</v>
      </c>
      <c r="BF460" s="453">
        <v>0</v>
      </c>
      <c r="BG460" s="453">
        <v>0</v>
      </c>
      <c r="BH460" s="453">
        <v>0</v>
      </c>
      <c r="BI460" s="453">
        <v>0</v>
      </c>
      <c r="BJ460" s="453">
        <v>0</v>
      </c>
      <c r="BK460" s="453">
        <v>0</v>
      </c>
      <c r="BL460" s="453">
        <v>0</v>
      </c>
      <c r="BM460" s="453">
        <v>2616177.4500000002</v>
      </c>
      <c r="BN460" s="453">
        <v>0</v>
      </c>
      <c r="BO460" s="453">
        <v>0</v>
      </c>
      <c r="BP460" s="453">
        <v>0</v>
      </c>
      <c r="BQ460" s="453">
        <v>0</v>
      </c>
      <c r="BR460" s="453">
        <v>0</v>
      </c>
      <c r="BS460" s="453">
        <v>0</v>
      </c>
      <c r="BT460" s="453">
        <v>0</v>
      </c>
      <c r="BU460" s="453">
        <v>0</v>
      </c>
      <c r="BV460" s="453">
        <v>0</v>
      </c>
      <c r="BW460" s="453">
        <v>0</v>
      </c>
      <c r="BX460" s="453">
        <v>0</v>
      </c>
      <c r="BY460" s="453">
        <v>0</v>
      </c>
      <c r="BZ460" s="453">
        <v>0</v>
      </c>
      <c r="CA460" s="453">
        <v>0</v>
      </c>
      <c r="CB460" s="453">
        <v>0</v>
      </c>
      <c r="CC460" s="336">
        <f t="shared" si="63"/>
        <v>2616177.4500000002</v>
      </c>
    </row>
    <row r="461" spans="1:81" s="348" customFormat="1" ht="25.5" customHeight="1">
      <c r="A461" s="375"/>
      <c r="B461" s="532" t="s">
        <v>1408</v>
      </c>
      <c r="C461" s="533"/>
      <c r="D461" s="533"/>
      <c r="E461" s="533"/>
      <c r="F461" s="533"/>
      <c r="G461" s="534"/>
      <c r="H461" s="347">
        <f>SUM(H413:H460)</f>
        <v>78805673.75999999</v>
      </c>
      <c r="I461" s="347">
        <f t="shared" ref="I461:BT461" si="64">SUM(I413:I460)</f>
        <v>11552455.34</v>
      </c>
      <c r="J461" s="347">
        <f t="shared" si="64"/>
        <v>50231993.900000006</v>
      </c>
      <c r="K461" s="347">
        <f t="shared" si="64"/>
        <v>19563622.559999999</v>
      </c>
      <c r="L461" s="347">
        <f t="shared" si="64"/>
        <v>19193428.890000001</v>
      </c>
      <c r="M461" s="347">
        <f t="shared" si="64"/>
        <v>14869332.75</v>
      </c>
      <c r="N461" s="347">
        <f t="shared" si="64"/>
        <v>65163281.149999999</v>
      </c>
      <c r="O461" s="347">
        <f t="shared" si="64"/>
        <v>21771101.520000003</v>
      </c>
      <c r="P461" s="347">
        <f t="shared" si="64"/>
        <v>5502315.25</v>
      </c>
      <c r="Q461" s="347">
        <f t="shared" si="64"/>
        <v>121384973.78</v>
      </c>
      <c r="R461" s="347">
        <f t="shared" si="64"/>
        <v>7303329</v>
      </c>
      <c r="S461" s="347">
        <f t="shared" si="64"/>
        <v>18163459.799999997</v>
      </c>
      <c r="T461" s="347">
        <f t="shared" si="64"/>
        <v>25452579.25</v>
      </c>
      <c r="U461" s="347">
        <f t="shared" si="64"/>
        <v>30989862.629999999</v>
      </c>
      <c r="V461" s="347">
        <f t="shared" si="64"/>
        <v>662548.85</v>
      </c>
      <c r="W461" s="347">
        <f t="shared" si="64"/>
        <v>13076205.559999999</v>
      </c>
      <c r="X461" s="347">
        <f t="shared" si="64"/>
        <v>10764342.040000001</v>
      </c>
      <c r="Y461" s="347">
        <f t="shared" si="64"/>
        <v>4588892.4000000004</v>
      </c>
      <c r="Z461" s="347">
        <f t="shared" si="64"/>
        <v>47505791.600000001</v>
      </c>
      <c r="AA461" s="347">
        <f t="shared" si="64"/>
        <v>10834824.600000001</v>
      </c>
      <c r="AB461" s="347">
        <f t="shared" si="64"/>
        <v>6911504.8599999994</v>
      </c>
      <c r="AC461" s="347">
        <f t="shared" si="64"/>
        <v>8508253.1999999993</v>
      </c>
      <c r="AD461" s="347">
        <f t="shared" si="64"/>
        <v>9588053.2699999996</v>
      </c>
      <c r="AE461" s="347">
        <f t="shared" si="64"/>
        <v>11876367.450000001</v>
      </c>
      <c r="AF461" s="347">
        <f t="shared" si="64"/>
        <v>5320371.2300000004</v>
      </c>
      <c r="AG461" s="347">
        <f t="shared" si="64"/>
        <v>891583.53</v>
      </c>
      <c r="AH461" s="347">
        <f t="shared" si="64"/>
        <v>7510956.3499999996</v>
      </c>
      <c r="AI461" s="347">
        <f t="shared" si="64"/>
        <v>36736597.729999997</v>
      </c>
      <c r="AJ461" s="347">
        <f t="shared" si="64"/>
        <v>29501681.460000001</v>
      </c>
      <c r="AK461" s="347">
        <f t="shared" si="64"/>
        <v>20955744.25</v>
      </c>
      <c r="AL461" s="347">
        <f t="shared" si="64"/>
        <v>11584409.75</v>
      </c>
      <c r="AM461" s="347">
        <f t="shared" si="64"/>
        <v>13915217.82</v>
      </c>
      <c r="AN461" s="347">
        <f t="shared" si="64"/>
        <v>20619099.850000001</v>
      </c>
      <c r="AO461" s="347">
        <f t="shared" si="64"/>
        <v>16926063.100000001</v>
      </c>
      <c r="AP461" s="347">
        <f t="shared" si="64"/>
        <v>16146208.25</v>
      </c>
      <c r="AQ461" s="347">
        <f t="shared" si="64"/>
        <v>26336244.199999999</v>
      </c>
      <c r="AR461" s="347">
        <f t="shared" si="64"/>
        <v>20020455.75</v>
      </c>
      <c r="AS461" s="347">
        <f t="shared" si="64"/>
        <v>19925046.5</v>
      </c>
      <c r="AT461" s="347">
        <f t="shared" si="64"/>
        <v>17756226.5</v>
      </c>
      <c r="AU461" s="347">
        <f t="shared" si="64"/>
        <v>11320184.07</v>
      </c>
      <c r="AV461" s="347">
        <f t="shared" si="64"/>
        <v>7428182.6800000006</v>
      </c>
      <c r="AW461" s="347">
        <f t="shared" si="64"/>
        <v>18158423.009999998</v>
      </c>
      <c r="AX461" s="347">
        <f t="shared" si="64"/>
        <v>10531944.819999998</v>
      </c>
      <c r="AY461" s="347">
        <f t="shared" si="64"/>
        <v>9286880.6000000015</v>
      </c>
      <c r="AZ461" s="347">
        <f t="shared" si="64"/>
        <v>914217.75</v>
      </c>
      <c r="BA461" s="347">
        <f t="shared" si="64"/>
        <v>4217127.21</v>
      </c>
      <c r="BB461" s="347">
        <f t="shared" si="64"/>
        <v>66920176.030000001</v>
      </c>
      <c r="BC461" s="347">
        <f t="shared" si="64"/>
        <v>6004207.4099999992</v>
      </c>
      <c r="BD461" s="347">
        <f t="shared" si="64"/>
        <v>11530116.449999999</v>
      </c>
      <c r="BE461" s="347">
        <f t="shared" si="64"/>
        <v>15612539.379999999</v>
      </c>
      <c r="BF461" s="347">
        <f t="shared" si="64"/>
        <v>18165522.670000002</v>
      </c>
      <c r="BG461" s="347">
        <f t="shared" si="64"/>
        <v>4407852.7699999996</v>
      </c>
      <c r="BH461" s="347">
        <f t="shared" si="64"/>
        <v>16877261.100000001</v>
      </c>
      <c r="BI461" s="347">
        <f t="shared" si="64"/>
        <v>9498662.7400000002</v>
      </c>
      <c r="BJ461" s="347">
        <f t="shared" si="64"/>
        <v>5227307.8</v>
      </c>
      <c r="BK461" s="347">
        <f t="shared" si="64"/>
        <v>3259152.9</v>
      </c>
      <c r="BL461" s="347">
        <f t="shared" si="64"/>
        <v>3798278.35</v>
      </c>
      <c r="BM461" s="347">
        <f t="shared" si="64"/>
        <v>32880973.66</v>
      </c>
      <c r="BN461" s="347">
        <f t="shared" si="64"/>
        <v>16432168.68</v>
      </c>
      <c r="BO461" s="347">
        <f t="shared" si="64"/>
        <v>10091029.32</v>
      </c>
      <c r="BP461" s="347">
        <f t="shared" si="64"/>
        <v>11270087.82</v>
      </c>
      <c r="BQ461" s="347">
        <f t="shared" si="64"/>
        <v>20212105.25</v>
      </c>
      <c r="BR461" s="347">
        <f t="shared" si="64"/>
        <v>23329586.52</v>
      </c>
      <c r="BS461" s="347">
        <f t="shared" si="64"/>
        <v>6219714.2999999998</v>
      </c>
      <c r="BT461" s="347">
        <f t="shared" si="64"/>
        <v>15563807.449999999</v>
      </c>
      <c r="BU461" s="347">
        <f t="shared" ref="BU461:CC461" si="65">SUM(BU413:BU460)</f>
        <v>6507592.3600000003</v>
      </c>
      <c r="BV461" s="347">
        <f t="shared" si="65"/>
        <v>8461383.870000001</v>
      </c>
      <c r="BW461" s="347">
        <f t="shared" si="65"/>
        <v>10186705.57</v>
      </c>
      <c r="BX461" s="347">
        <f t="shared" si="65"/>
        <v>28016470.5</v>
      </c>
      <c r="BY461" s="347">
        <f t="shared" si="65"/>
        <v>10945867.75</v>
      </c>
      <c r="BZ461" s="347">
        <f t="shared" si="65"/>
        <v>9307624.7599999998</v>
      </c>
      <c r="CA461" s="347">
        <f t="shared" si="65"/>
        <v>4403512.6399999997</v>
      </c>
      <c r="CB461" s="347">
        <f t="shared" si="65"/>
        <v>3829417.1</v>
      </c>
      <c r="CC461" s="347">
        <f t="shared" si="65"/>
        <v>1319226184.97</v>
      </c>
    </row>
    <row r="462" spans="1:81" s="354" customFormat="1" ht="25.5" customHeight="1">
      <c r="A462" s="353" t="s">
        <v>477</v>
      </c>
      <c r="B462" s="330" t="s">
        <v>194</v>
      </c>
      <c r="C462" s="331" t="s">
        <v>195</v>
      </c>
      <c r="D462" s="332">
        <v>53050</v>
      </c>
      <c r="E462" s="331" t="s">
        <v>1327</v>
      </c>
      <c r="F462" s="333" t="s">
        <v>1409</v>
      </c>
      <c r="G462" s="334" t="s">
        <v>1410</v>
      </c>
      <c r="H462" s="453">
        <v>0</v>
      </c>
      <c r="I462" s="453">
        <v>0</v>
      </c>
      <c r="J462" s="453">
        <v>0</v>
      </c>
      <c r="K462" s="453">
        <v>0</v>
      </c>
      <c r="L462" s="453">
        <v>0</v>
      </c>
      <c r="M462" s="453">
        <v>0</v>
      </c>
      <c r="N462" s="453">
        <v>0</v>
      </c>
      <c r="O462" s="453">
        <v>0</v>
      </c>
      <c r="P462" s="453">
        <v>0</v>
      </c>
      <c r="Q462" s="453">
        <v>1209800</v>
      </c>
      <c r="R462" s="453">
        <v>0</v>
      </c>
      <c r="S462" s="453">
        <v>0</v>
      </c>
      <c r="T462" s="453">
        <v>0</v>
      </c>
      <c r="U462" s="453">
        <v>0</v>
      </c>
      <c r="V462" s="453">
        <v>0</v>
      </c>
      <c r="W462" s="453">
        <v>0</v>
      </c>
      <c r="X462" s="453">
        <v>0</v>
      </c>
      <c r="Y462" s="453">
        <v>0</v>
      </c>
      <c r="Z462" s="453">
        <v>0</v>
      </c>
      <c r="AA462" s="453">
        <v>0</v>
      </c>
      <c r="AB462" s="453">
        <v>0</v>
      </c>
      <c r="AC462" s="453">
        <v>0</v>
      </c>
      <c r="AD462" s="453">
        <v>0</v>
      </c>
      <c r="AE462" s="453">
        <v>0</v>
      </c>
      <c r="AF462" s="453">
        <v>0</v>
      </c>
      <c r="AG462" s="453">
        <v>0</v>
      </c>
      <c r="AH462" s="453">
        <v>0</v>
      </c>
      <c r="AI462" s="453">
        <v>18000</v>
      </c>
      <c r="AJ462" s="453">
        <v>0</v>
      </c>
      <c r="AK462" s="453">
        <v>0</v>
      </c>
      <c r="AL462" s="453">
        <v>0</v>
      </c>
      <c r="AM462" s="453">
        <v>0</v>
      </c>
      <c r="AN462" s="453">
        <v>0</v>
      </c>
      <c r="AO462" s="453">
        <v>0</v>
      </c>
      <c r="AP462" s="453">
        <v>0</v>
      </c>
      <c r="AQ462" s="453">
        <v>0</v>
      </c>
      <c r="AR462" s="453">
        <v>0</v>
      </c>
      <c r="AS462" s="453">
        <v>0</v>
      </c>
      <c r="AT462" s="453">
        <v>0</v>
      </c>
      <c r="AU462" s="453">
        <v>0</v>
      </c>
      <c r="AV462" s="453">
        <v>0</v>
      </c>
      <c r="AW462" s="453">
        <v>0</v>
      </c>
      <c r="AX462" s="453">
        <v>0</v>
      </c>
      <c r="AY462" s="453">
        <v>0</v>
      </c>
      <c r="AZ462" s="453">
        <v>0</v>
      </c>
      <c r="BA462" s="453">
        <v>0</v>
      </c>
      <c r="BB462" s="453">
        <v>0</v>
      </c>
      <c r="BC462" s="453">
        <v>0</v>
      </c>
      <c r="BD462" s="453">
        <v>0</v>
      </c>
      <c r="BE462" s="453">
        <v>0</v>
      </c>
      <c r="BF462" s="453">
        <v>0</v>
      </c>
      <c r="BG462" s="453">
        <v>0</v>
      </c>
      <c r="BH462" s="453">
        <v>0</v>
      </c>
      <c r="BI462" s="453">
        <v>0</v>
      </c>
      <c r="BJ462" s="453">
        <v>0</v>
      </c>
      <c r="BK462" s="453">
        <v>0</v>
      </c>
      <c r="BL462" s="453">
        <v>0</v>
      </c>
      <c r="BM462" s="453">
        <v>0</v>
      </c>
      <c r="BN462" s="453">
        <v>0</v>
      </c>
      <c r="BO462" s="453">
        <v>0</v>
      </c>
      <c r="BP462" s="453">
        <v>0</v>
      </c>
      <c r="BQ462" s="453">
        <v>0</v>
      </c>
      <c r="BR462" s="453">
        <v>0</v>
      </c>
      <c r="BS462" s="453">
        <v>0</v>
      </c>
      <c r="BT462" s="453">
        <v>0</v>
      </c>
      <c r="BU462" s="453">
        <v>0</v>
      </c>
      <c r="BV462" s="453">
        <v>0</v>
      </c>
      <c r="BW462" s="453">
        <v>0</v>
      </c>
      <c r="BX462" s="453">
        <v>0</v>
      </c>
      <c r="BY462" s="453">
        <v>0</v>
      </c>
      <c r="BZ462" s="453">
        <v>0</v>
      </c>
      <c r="CA462" s="453">
        <v>0</v>
      </c>
      <c r="CB462" s="453">
        <v>0</v>
      </c>
      <c r="CC462" s="336">
        <f t="shared" ref="CC462:CC469" si="66">SUM(H462:CB462)</f>
        <v>1227800</v>
      </c>
    </row>
    <row r="463" spans="1:81" s="354" customFormat="1" ht="25.5" customHeight="1">
      <c r="A463" s="353" t="s">
        <v>477</v>
      </c>
      <c r="B463" s="330" t="s">
        <v>194</v>
      </c>
      <c r="C463" s="331" t="s">
        <v>195</v>
      </c>
      <c r="D463" s="332">
        <v>53050</v>
      </c>
      <c r="E463" s="331" t="s">
        <v>1327</v>
      </c>
      <c r="F463" s="333" t="s">
        <v>1411</v>
      </c>
      <c r="G463" s="334" t="s">
        <v>1412</v>
      </c>
      <c r="H463" s="453">
        <v>0</v>
      </c>
      <c r="I463" s="458">
        <v>0</v>
      </c>
      <c r="J463" s="458">
        <v>0</v>
      </c>
      <c r="K463" s="458">
        <v>0</v>
      </c>
      <c r="L463" s="458">
        <v>0</v>
      </c>
      <c r="M463" s="458">
        <v>0</v>
      </c>
      <c r="N463" s="458">
        <v>0</v>
      </c>
      <c r="O463" s="458">
        <v>0</v>
      </c>
      <c r="P463" s="458">
        <v>0</v>
      </c>
      <c r="Q463" s="458">
        <v>22500.5</v>
      </c>
      <c r="R463" s="458">
        <v>0</v>
      </c>
      <c r="S463" s="458">
        <v>0</v>
      </c>
      <c r="T463" s="458">
        <v>0</v>
      </c>
      <c r="U463" s="458">
        <v>0</v>
      </c>
      <c r="V463" s="458">
        <v>0</v>
      </c>
      <c r="W463" s="458">
        <v>500</v>
      </c>
      <c r="X463" s="458">
        <v>0</v>
      </c>
      <c r="Y463" s="458">
        <v>0</v>
      </c>
      <c r="Z463" s="458">
        <v>0</v>
      </c>
      <c r="AA463" s="458">
        <v>0</v>
      </c>
      <c r="AB463" s="458">
        <v>0</v>
      </c>
      <c r="AC463" s="458">
        <v>84726.85</v>
      </c>
      <c r="AD463" s="458">
        <v>0</v>
      </c>
      <c r="AE463" s="458">
        <v>0</v>
      </c>
      <c r="AF463" s="458">
        <v>0</v>
      </c>
      <c r="AG463" s="458">
        <v>0</v>
      </c>
      <c r="AH463" s="458">
        <v>0</v>
      </c>
      <c r="AI463" s="458">
        <v>135324.9</v>
      </c>
      <c r="AJ463" s="458">
        <v>0</v>
      </c>
      <c r="AK463" s="458">
        <v>0</v>
      </c>
      <c r="AL463" s="458">
        <v>0</v>
      </c>
      <c r="AM463" s="458">
        <v>0</v>
      </c>
      <c r="AN463" s="458">
        <v>0</v>
      </c>
      <c r="AO463" s="458">
        <v>0</v>
      </c>
      <c r="AP463" s="458">
        <v>0</v>
      </c>
      <c r="AQ463" s="458">
        <v>0</v>
      </c>
      <c r="AR463" s="458">
        <v>0</v>
      </c>
      <c r="AS463" s="458">
        <v>0</v>
      </c>
      <c r="AT463" s="458">
        <v>0</v>
      </c>
      <c r="AU463" s="458">
        <v>0</v>
      </c>
      <c r="AV463" s="458">
        <v>0</v>
      </c>
      <c r="AW463" s="458">
        <v>0</v>
      </c>
      <c r="AX463" s="458">
        <v>0</v>
      </c>
      <c r="AY463" s="458">
        <v>0</v>
      </c>
      <c r="AZ463" s="458">
        <v>0</v>
      </c>
      <c r="BA463" s="458">
        <v>0</v>
      </c>
      <c r="BB463" s="458">
        <v>0</v>
      </c>
      <c r="BC463" s="458">
        <v>0</v>
      </c>
      <c r="BD463" s="458">
        <v>0</v>
      </c>
      <c r="BE463" s="458">
        <v>0</v>
      </c>
      <c r="BF463" s="458">
        <v>0</v>
      </c>
      <c r="BG463" s="458">
        <v>0</v>
      </c>
      <c r="BH463" s="458">
        <v>0</v>
      </c>
      <c r="BI463" s="458">
        <v>0</v>
      </c>
      <c r="BJ463" s="458">
        <v>0</v>
      </c>
      <c r="BK463" s="458">
        <v>0</v>
      </c>
      <c r="BL463" s="458">
        <v>0</v>
      </c>
      <c r="BM463" s="458">
        <v>41828.81</v>
      </c>
      <c r="BN463" s="458">
        <v>0</v>
      </c>
      <c r="BO463" s="458">
        <v>0</v>
      </c>
      <c r="BP463" s="458">
        <v>0</v>
      </c>
      <c r="BQ463" s="458">
        <v>0</v>
      </c>
      <c r="BR463" s="458">
        <v>0</v>
      </c>
      <c r="BS463" s="458">
        <v>0</v>
      </c>
      <c r="BT463" s="458">
        <v>0</v>
      </c>
      <c r="BU463" s="458">
        <v>0</v>
      </c>
      <c r="BV463" s="458">
        <v>0</v>
      </c>
      <c r="BW463" s="458">
        <v>0</v>
      </c>
      <c r="BX463" s="458">
        <v>0</v>
      </c>
      <c r="BY463" s="458">
        <v>0</v>
      </c>
      <c r="BZ463" s="458">
        <v>0</v>
      </c>
      <c r="CA463" s="458">
        <v>0</v>
      </c>
      <c r="CB463" s="458">
        <v>0</v>
      </c>
      <c r="CC463" s="336">
        <f t="shared" si="66"/>
        <v>284881.06</v>
      </c>
    </row>
    <row r="464" spans="1:81" s="354" customFormat="1" ht="25.5" customHeight="1">
      <c r="A464" s="353" t="s">
        <v>477</v>
      </c>
      <c r="B464" s="330" t="s">
        <v>194</v>
      </c>
      <c r="C464" s="331" t="s">
        <v>195</v>
      </c>
      <c r="D464" s="332"/>
      <c r="E464" s="331"/>
      <c r="F464" s="333" t="s">
        <v>1413</v>
      </c>
      <c r="G464" s="334" t="s">
        <v>1414</v>
      </c>
      <c r="H464" s="335">
        <v>0</v>
      </c>
      <c r="I464" s="335">
        <v>0</v>
      </c>
      <c r="J464" s="335">
        <v>0</v>
      </c>
      <c r="K464" s="335">
        <v>0</v>
      </c>
      <c r="L464" s="335">
        <v>0</v>
      </c>
      <c r="M464" s="335">
        <v>0</v>
      </c>
      <c r="N464" s="335">
        <v>0</v>
      </c>
      <c r="O464" s="335">
        <v>0</v>
      </c>
      <c r="P464" s="335">
        <v>0</v>
      </c>
      <c r="Q464" s="335">
        <v>0</v>
      </c>
      <c r="R464" s="335">
        <v>0</v>
      </c>
      <c r="S464" s="335">
        <v>0</v>
      </c>
      <c r="T464" s="335">
        <v>0</v>
      </c>
      <c r="U464" s="335">
        <v>0</v>
      </c>
      <c r="V464" s="335">
        <v>0</v>
      </c>
      <c r="W464" s="335">
        <v>0</v>
      </c>
      <c r="X464" s="335">
        <v>0</v>
      </c>
      <c r="Y464" s="335">
        <v>0</v>
      </c>
      <c r="Z464" s="335">
        <v>0</v>
      </c>
      <c r="AA464" s="335">
        <v>0</v>
      </c>
      <c r="AB464" s="335">
        <v>0</v>
      </c>
      <c r="AC464" s="335">
        <v>0</v>
      </c>
      <c r="AD464" s="335">
        <v>0</v>
      </c>
      <c r="AE464" s="335">
        <v>0</v>
      </c>
      <c r="AF464" s="335">
        <v>0</v>
      </c>
      <c r="AG464" s="335">
        <v>0</v>
      </c>
      <c r="AH464" s="335">
        <v>0</v>
      </c>
      <c r="AI464" s="335">
        <v>0</v>
      </c>
      <c r="AJ464" s="335">
        <v>0</v>
      </c>
      <c r="AK464" s="335">
        <v>0</v>
      </c>
      <c r="AL464" s="335">
        <v>0</v>
      </c>
      <c r="AM464" s="335">
        <v>0</v>
      </c>
      <c r="AN464" s="335">
        <v>0</v>
      </c>
      <c r="AO464" s="335">
        <v>0</v>
      </c>
      <c r="AP464" s="335">
        <v>0</v>
      </c>
      <c r="AQ464" s="335">
        <v>0</v>
      </c>
      <c r="AR464" s="335">
        <v>0</v>
      </c>
      <c r="AS464" s="335">
        <v>0</v>
      </c>
      <c r="AT464" s="335">
        <v>0</v>
      </c>
      <c r="AU464" s="335">
        <v>0</v>
      </c>
      <c r="AV464" s="335">
        <v>0</v>
      </c>
      <c r="AW464" s="335">
        <v>0</v>
      </c>
      <c r="AX464" s="335">
        <v>0</v>
      </c>
      <c r="AY464" s="335">
        <v>0</v>
      </c>
      <c r="AZ464" s="335">
        <v>0</v>
      </c>
      <c r="BA464" s="335">
        <v>0</v>
      </c>
      <c r="BB464" s="335">
        <v>0</v>
      </c>
      <c r="BC464" s="335">
        <v>0</v>
      </c>
      <c r="BD464" s="335">
        <v>0</v>
      </c>
      <c r="BE464" s="335">
        <v>0</v>
      </c>
      <c r="BF464" s="335">
        <v>0</v>
      </c>
      <c r="BG464" s="335">
        <v>0</v>
      </c>
      <c r="BH464" s="335">
        <v>0</v>
      </c>
      <c r="BI464" s="335">
        <v>0</v>
      </c>
      <c r="BJ464" s="335">
        <v>0</v>
      </c>
      <c r="BK464" s="335">
        <v>0</v>
      </c>
      <c r="BL464" s="335">
        <v>0</v>
      </c>
      <c r="BM464" s="335">
        <v>0</v>
      </c>
      <c r="BN464" s="335">
        <v>0</v>
      </c>
      <c r="BO464" s="335">
        <v>0</v>
      </c>
      <c r="BP464" s="335">
        <v>0</v>
      </c>
      <c r="BQ464" s="335">
        <v>0</v>
      </c>
      <c r="BR464" s="335">
        <v>0</v>
      </c>
      <c r="BS464" s="335">
        <v>0</v>
      </c>
      <c r="BT464" s="335">
        <v>0</v>
      </c>
      <c r="BU464" s="335">
        <v>0</v>
      </c>
      <c r="BV464" s="335">
        <v>0</v>
      </c>
      <c r="BW464" s="335">
        <v>0</v>
      </c>
      <c r="BX464" s="335">
        <v>0</v>
      </c>
      <c r="BY464" s="335">
        <v>0</v>
      </c>
      <c r="BZ464" s="335">
        <v>0</v>
      </c>
      <c r="CA464" s="335">
        <v>0</v>
      </c>
      <c r="CB464" s="335">
        <v>0</v>
      </c>
      <c r="CC464" s="336">
        <f t="shared" si="66"/>
        <v>0</v>
      </c>
    </row>
    <row r="465" spans="1:81" s="354" customFormat="1" ht="25.5" customHeight="1">
      <c r="A465" s="353" t="s">
        <v>477</v>
      </c>
      <c r="B465" s="330" t="s">
        <v>194</v>
      </c>
      <c r="C465" s="331" t="s">
        <v>195</v>
      </c>
      <c r="D465" s="332"/>
      <c r="E465" s="331"/>
      <c r="F465" s="333" t="s">
        <v>1415</v>
      </c>
      <c r="G465" s="334" t="s">
        <v>1416</v>
      </c>
      <c r="H465" s="453">
        <v>0</v>
      </c>
      <c r="I465" s="453">
        <v>0</v>
      </c>
      <c r="J465" s="453">
        <v>0</v>
      </c>
      <c r="K465" s="453">
        <v>0</v>
      </c>
      <c r="L465" s="453">
        <v>0</v>
      </c>
      <c r="M465" s="453">
        <v>0</v>
      </c>
      <c r="N465" s="453">
        <v>0</v>
      </c>
      <c r="O465" s="453">
        <v>0</v>
      </c>
      <c r="P465" s="453">
        <v>0</v>
      </c>
      <c r="Q465" s="453">
        <v>0</v>
      </c>
      <c r="R465" s="453">
        <v>0</v>
      </c>
      <c r="S465" s="453">
        <v>0</v>
      </c>
      <c r="T465" s="453">
        <v>0</v>
      </c>
      <c r="U465" s="453">
        <v>0</v>
      </c>
      <c r="V465" s="453">
        <v>0</v>
      </c>
      <c r="W465" s="453">
        <v>0</v>
      </c>
      <c r="X465" s="453">
        <v>0</v>
      </c>
      <c r="Y465" s="453">
        <v>0</v>
      </c>
      <c r="Z465" s="453">
        <v>0</v>
      </c>
      <c r="AA465" s="453">
        <v>312586</v>
      </c>
      <c r="AB465" s="453">
        <v>0</v>
      </c>
      <c r="AC465" s="453">
        <v>1908998.5</v>
      </c>
      <c r="AD465" s="453">
        <v>0</v>
      </c>
      <c r="AE465" s="453">
        <v>0</v>
      </c>
      <c r="AF465" s="453">
        <v>0</v>
      </c>
      <c r="AG465" s="453">
        <v>0</v>
      </c>
      <c r="AH465" s="453">
        <v>0</v>
      </c>
      <c r="AI465" s="453">
        <v>69797371.780000001</v>
      </c>
      <c r="AJ465" s="453">
        <v>0</v>
      </c>
      <c r="AK465" s="453">
        <v>0</v>
      </c>
      <c r="AL465" s="453">
        <v>0</v>
      </c>
      <c r="AM465" s="453">
        <v>0</v>
      </c>
      <c r="AN465" s="453">
        <v>0</v>
      </c>
      <c r="AO465" s="453">
        <v>0</v>
      </c>
      <c r="AP465" s="453">
        <v>0</v>
      </c>
      <c r="AQ465" s="453">
        <v>0</v>
      </c>
      <c r="AR465" s="453">
        <v>0</v>
      </c>
      <c r="AS465" s="453">
        <v>0</v>
      </c>
      <c r="AT465" s="453">
        <v>0</v>
      </c>
      <c r="AU465" s="453">
        <v>0</v>
      </c>
      <c r="AV465" s="453">
        <v>0</v>
      </c>
      <c r="AW465" s="453">
        <v>0</v>
      </c>
      <c r="AX465" s="453">
        <v>0</v>
      </c>
      <c r="AY465" s="453">
        <v>0</v>
      </c>
      <c r="AZ465" s="453">
        <v>0</v>
      </c>
      <c r="BA465" s="453">
        <v>0</v>
      </c>
      <c r="BB465" s="453">
        <v>530850687.26999998</v>
      </c>
      <c r="BC465" s="453">
        <v>0</v>
      </c>
      <c r="BD465" s="453">
        <v>0</v>
      </c>
      <c r="BE465" s="453">
        <v>0</v>
      </c>
      <c r="BF465" s="453">
        <v>0</v>
      </c>
      <c r="BG465" s="453">
        <v>0</v>
      </c>
      <c r="BH465" s="453">
        <v>0</v>
      </c>
      <c r="BI465" s="453">
        <v>0</v>
      </c>
      <c r="BJ465" s="453">
        <v>0</v>
      </c>
      <c r="BK465" s="453">
        <v>0</v>
      </c>
      <c r="BL465" s="453">
        <v>0</v>
      </c>
      <c r="BM465" s="453">
        <v>494990675.80000001</v>
      </c>
      <c r="BN465" s="453">
        <v>0</v>
      </c>
      <c r="BO465" s="453">
        <v>0</v>
      </c>
      <c r="BP465" s="453">
        <v>0</v>
      </c>
      <c r="BQ465" s="453">
        <v>0</v>
      </c>
      <c r="BR465" s="453">
        <v>0</v>
      </c>
      <c r="BS465" s="453">
        <v>0</v>
      </c>
      <c r="BT465" s="453">
        <v>0</v>
      </c>
      <c r="BU465" s="453">
        <v>0</v>
      </c>
      <c r="BV465" s="453">
        <v>0</v>
      </c>
      <c r="BW465" s="453">
        <v>0</v>
      </c>
      <c r="BX465" s="453">
        <v>0</v>
      </c>
      <c r="BY465" s="453">
        <v>0</v>
      </c>
      <c r="BZ465" s="453">
        <v>0</v>
      </c>
      <c r="CA465" s="453">
        <v>0</v>
      </c>
      <c r="CB465" s="453">
        <v>0</v>
      </c>
      <c r="CC465" s="336">
        <f t="shared" si="66"/>
        <v>1097860319.3499999</v>
      </c>
    </row>
    <row r="466" spans="1:81" s="354" customFormat="1" ht="25.5" customHeight="1">
      <c r="A466" s="353" t="s">
        <v>477</v>
      </c>
      <c r="B466" s="330" t="s">
        <v>194</v>
      </c>
      <c r="C466" s="331" t="s">
        <v>195</v>
      </c>
      <c r="D466" s="332">
        <v>53050</v>
      </c>
      <c r="E466" s="331" t="s">
        <v>1327</v>
      </c>
      <c r="F466" s="333" t="s">
        <v>1417</v>
      </c>
      <c r="G466" s="334" t="s">
        <v>1418</v>
      </c>
      <c r="H466" s="453">
        <v>292185.45</v>
      </c>
      <c r="I466" s="453">
        <v>0</v>
      </c>
      <c r="J466" s="453">
        <v>0</v>
      </c>
      <c r="K466" s="453">
        <v>0</v>
      </c>
      <c r="L466" s="453">
        <v>0</v>
      </c>
      <c r="M466" s="453">
        <v>0</v>
      </c>
      <c r="N466" s="453">
        <v>1063413.8</v>
      </c>
      <c r="O466" s="453">
        <v>0</v>
      </c>
      <c r="P466" s="453">
        <v>0</v>
      </c>
      <c r="Q466" s="453">
        <v>20350</v>
      </c>
      <c r="R466" s="453">
        <v>0</v>
      </c>
      <c r="S466" s="453">
        <v>0</v>
      </c>
      <c r="T466" s="453">
        <v>0</v>
      </c>
      <c r="U466" s="453">
        <v>0</v>
      </c>
      <c r="V466" s="453">
        <v>0</v>
      </c>
      <c r="W466" s="453">
        <v>70</v>
      </c>
      <c r="X466" s="453">
        <v>0</v>
      </c>
      <c r="Y466" s="453">
        <v>0</v>
      </c>
      <c r="Z466" s="453">
        <v>0</v>
      </c>
      <c r="AA466" s="453">
        <v>37373.4</v>
      </c>
      <c r="AB466" s="453">
        <v>0</v>
      </c>
      <c r="AC466" s="453">
        <v>0</v>
      </c>
      <c r="AD466" s="453">
        <v>0</v>
      </c>
      <c r="AE466" s="453">
        <v>0</v>
      </c>
      <c r="AF466" s="453">
        <v>0</v>
      </c>
      <c r="AG466" s="453">
        <v>0</v>
      </c>
      <c r="AH466" s="453">
        <v>0</v>
      </c>
      <c r="AI466" s="453">
        <v>575057.65</v>
      </c>
      <c r="AJ466" s="453">
        <v>0</v>
      </c>
      <c r="AK466" s="453">
        <v>0</v>
      </c>
      <c r="AL466" s="453">
        <v>0</v>
      </c>
      <c r="AM466" s="453">
        <v>0</v>
      </c>
      <c r="AN466" s="453">
        <v>0</v>
      </c>
      <c r="AO466" s="453">
        <v>0</v>
      </c>
      <c r="AP466" s="453">
        <v>0</v>
      </c>
      <c r="AQ466" s="453">
        <v>0</v>
      </c>
      <c r="AR466" s="453">
        <v>0</v>
      </c>
      <c r="AS466" s="453">
        <v>0</v>
      </c>
      <c r="AT466" s="453">
        <v>0</v>
      </c>
      <c r="AU466" s="453">
        <v>4107221.33</v>
      </c>
      <c r="AV466" s="453">
        <v>0</v>
      </c>
      <c r="AW466" s="453">
        <v>0</v>
      </c>
      <c r="AX466" s="453">
        <v>0</v>
      </c>
      <c r="AY466" s="453">
        <v>0</v>
      </c>
      <c r="AZ466" s="453">
        <v>0</v>
      </c>
      <c r="BA466" s="453">
        <v>0</v>
      </c>
      <c r="BB466" s="453">
        <v>459309.57</v>
      </c>
      <c r="BC466" s="453">
        <v>0</v>
      </c>
      <c r="BD466" s="453">
        <v>0</v>
      </c>
      <c r="BE466" s="453">
        <v>0</v>
      </c>
      <c r="BF466" s="453">
        <v>8120.92</v>
      </c>
      <c r="BG466" s="453">
        <v>0</v>
      </c>
      <c r="BH466" s="453">
        <v>0</v>
      </c>
      <c r="BI466" s="453">
        <v>2374.2199999999998</v>
      </c>
      <c r="BJ466" s="453">
        <v>0</v>
      </c>
      <c r="BK466" s="453">
        <v>0</v>
      </c>
      <c r="BL466" s="453">
        <v>0</v>
      </c>
      <c r="BM466" s="453">
        <v>1136531.27</v>
      </c>
      <c r="BN466" s="453">
        <v>0</v>
      </c>
      <c r="BO466" s="453">
        <v>0</v>
      </c>
      <c r="BP466" s="453">
        <v>0</v>
      </c>
      <c r="BQ466" s="453">
        <v>0</v>
      </c>
      <c r="BR466" s="453">
        <v>0</v>
      </c>
      <c r="BS466" s="453">
        <v>0</v>
      </c>
      <c r="BT466" s="453">
        <v>117448.03</v>
      </c>
      <c r="BU466" s="453">
        <v>0</v>
      </c>
      <c r="BV466" s="453">
        <v>0</v>
      </c>
      <c r="BW466" s="453">
        <v>0</v>
      </c>
      <c r="BX466" s="453">
        <v>0</v>
      </c>
      <c r="BY466" s="453">
        <v>0</v>
      </c>
      <c r="BZ466" s="453">
        <v>0</v>
      </c>
      <c r="CA466" s="453">
        <v>0</v>
      </c>
      <c r="CB466" s="453">
        <v>0</v>
      </c>
      <c r="CC466" s="336">
        <f t="shared" si="66"/>
        <v>7819455.6399999997</v>
      </c>
    </row>
    <row r="467" spans="1:81" s="354" customFormat="1" ht="25.5" customHeight="1">
      <c r="A467" s="353" t="s">
        <v>477</v>
      </c>
      <c r="B467" s="330" t="s">
        <v>194</v>
      </c>
      <c r="C467" s="331" t="s">
        <v>195</v>
      </c>
      <c r="D467" s="332"/>
      <c r="E467" s="331"/>
      <c r="F467" s="333" t="s">
        <v>1419</v>
      </c>
      <c r="G467" s="334" t="s">
        <v>1420</v>
      </c>
      <c r="H467" s="453">
        <v>0</v>
      </c>
      <c r="I467" s="453">
        <v>0</v>
      </c>
      <c r="J467" s="453">
        <v>0</v>
      </c>
      <c r="K467" s="453">
        <v>0</v>
      </c>
      <c r="L467" s="453">
        <v>0</v>
      </c>
      <c r="M467" s="453">
        <v>0</v>
      </c>
      <c r="N467" s="453">
        <v>1055608176.79</v>
      </c>
      <c r="O467" s="453">
        <v>0</v>
      </c>
      <c r="P467" s="453">
        <v>0</v>
      </c>
      <c r="Q467" s="453">
        <v>0</v>
      </c>
      <c r="R467" s="453">
        <v>0</v>
      </c>
      <c r="S467" s="453">
        <v>0</v>
      </c>
      <c r="T467" s="453">
        <v>0</v>
      </c>
      <c r="U467" s="453">
        <v>0</v>
      </c>
      <c r="V467" s="453">
        <v>0</v>
      </c>
      <c r="W467" s="453">
        <v>0</v>
      </c>
      <c r="X467" s="453">
        <v>0</v>
      </c>
      <c r="Y467" s="453">
        <v>0</v>
      </c>
      <c r="Z467" s="453">
        <v>0</v>
      </c>
      <c r="AA467" s="453">
        <v>232567.7</v>
      </c>
      <c r="AB467" s="453">
        <v>0</v>
      </c>
      <c r="AC467" s="453">
        <v>48981.25</v>
      </c>
      <c r="AD467" s="453">
        <v>0</v>
      </c>
      <c r="AE467" s="453">
        <v>0</v>
      </c>
      <c r="AF467" s="453">
        <v>0</v>
      </c>
      <c r="AG467" s="453">
        <v>0</v>
      </c>
      <c r="AH467" s="453">
        <v>0</v>
      </c>
      <c r="AI467" s="453">
        <v>93454947.950000003</v>
      </c>
      <c r="AJ467" s="453">
        <v>0</v>
      </c>
      <c r="AK467" s="453">
        <v>0</v>
      </c>
      <c r="AL467" s="453">
        <v>0</v>
      </c>
      <c r="AM467" s="453">
        <v>0</v>
      </c>
      <c r="AN467" s="453">
        <v>0</v>
      </c>
      <c r="AO467" s="453">
        <v>0</v>
      </c>
      <c r="AP467" s="453">
        <v>0</v>
      </c>
      <c r="AQ467" s="453">
        <v>0</v>
      </c>
      <c r="AR467" s="453">
        <v>0</v>
      </c>
      <c r="AS467" s="453">
        <v>0</v>
      </c>
      <c r="AT467" s="453">
        <v>0</v>
      </c>
      <c r="AU467" s="453">
        <v>83136277.439999998</v>
      </c>
      <c r="AV467" s="453">
        <v>0</v>
      </c>
      <c r="AW467" s="453">
        <v>0</v>
      </c>
      <c r="AX467" s="453">
        <v>0</v>
      </c>
      <c r="AY467" s="453">
        <v>0</v>
      </c>
      <c r="AZ467" s="453">
        <v>0</v>
      </c>
      <c r="BA467" s="453">
        <v>0</v>
      </c>
      <c r="BB467" s="453">
        <v>529615887.89999998</v>
      </c>
      <c r="BC467" s="453">
        <v>0</v>
      </c>
      <c r="BD467" s="453">
        <v>0</v>
      </c>
      <c r="BE467" s="453">
        <v>0</v>
      </c>
      <c r="BF467" s="453">
        <v>0</v>
      </c>
      <c r="BG467" s="453">
        <v>0</v>
      </c>
      <c r="BH467" s="453">
        <v>0</v>
      </c>
      <c r="BI467" s="453">
        <v>0</v>
      </c>
      <c r="BJ467" s="453">
        <v>0</v>
      </c>
      <c r="BK467" s="453">
        <v>0</v>
      </c>
      <c r="BL467" s="453">
        <v>0</v>
      </c>
      <c r="BM467" s="453">
        <v>482279172.08999997</v>
      </c>
      <c r="BN467" s="453">
        <v>0</v>
      </c>
      <c r="BO467" s="453">
        <v>0</v>
      </c>
      <c r="BP467" s="453">
        <v>0</v>
      </c>
      <c r="BQ467" s="453">
        <v>0</v>
      </c>
      <c r="BR467" s="453">
        <v>0</v>
      </c>
      <c r="BS467" s="453">
        <v>0</v>
      </c>
      <c r="BT467" s="453">
        <v>0</v>
      </c>
      <c r="BU467" s="453">
        <v>0</v>
      </c>
      <c r="BV467" s="453">
        <v>0</v>
      </c>
      <c r="BW467" s="453">
        <v>0</v>
      </c>
      <c r="BX467" s="453">
        <v>0</v>
      </c>
      <c r="BY467" s="453">
        <v>0</v>
      </c>
      <c r="BZ467" s="453">
        <v>0</v>
      </c>
      <c r="CA467" s="453">
        <v>0</v>
      </c>
      <c r="CB467" s="453">
        <v>0</v>
      </c>
      <c r="CC467" s="336">
        <f t="shared" si="66"/>
        <v>2244376011.1200004</v>
      </c>
    </row>
    <row r="468" spans="1:81" s="354" customFormat="1" ht="25.5" customHeight="1">
      <c r="A468" s="353" t="s">
        <v>477</v>
      </c>
      <c r="B468" s="330" t="s">
        <v>194</v>
      </c>
      <c r="C468" s="331" t="s">
        <v>195</v>
      </c>
      <c r="D468" s="332">
        <v>53050</v>
      </c>
      <c r="E468" s="331" t="s">
        <v>1327</v>
      </c>
      <c r="F468" s="333" t="s">
        <v>1421</v>
      </c>
      <c r="G468" s="334" t="s">
        <v>1422</v>
      </c>
      <c r="H468" s="453">
        <v>0</v>
      </c>
      <c r="I468" s="458">
        <v>0</v>
      </c>
      <c r="J468" s="458">
        <v>0</v>
      </c>
      <c r="K468" s="458">
        <v>0</v>
      </c>
      <c r="L468" s="458">
        <v>0</v>
      </c>
      <c r="M468" s="458">
        <v>0</v>
      </c>
      <c r="N468" s="458">
        <v>0</v>
      </c>
      <c r="O468" s="458">
        <v>0</v>
      </c>
      <c r="P468" s="458">
        <v>0</v>
      </c>
      <c r="Q468" s="458">
        <v>0</v>
      </c>
      <c r="R468" s="458">
        <v>0</v>
      </c>
      <c r="S468" s="458">
        <v>0</v>
      </c>
      <c r="T468" s="458">
        <v>0</v>
      </c>
      <c r="U468" s="458">
        <v>0</v>
      </c>
      <c r="V468" s="458">
        <v>0</v>
      </c>
      <c r="W468" s="458">
        <v>0</v>
      </c>
      <c r="X468" s="458">
        <v>0</v>
      </c>
      <c r="Y468" s="458">
        <v>0</v>
      </c>
      <c r="Z468" s="458">
        <v>0</v>
      </c>
      <c r="AA468" s="458">
        <v>0</v>
      </c>
      <c r="AB468" s="458">
        <v>0</v>
      </c>
      <c r="AC468" s="458">
        <v>0</v>
      </c>
      <c r="AD468" s="458">
        <v>0</v>
      </c>
      <c r="AE468" s="458">
        <v>0</v>
      </c>
      <c r="AF468" s="458">
        <v>0</v>
      </c>
      <c r="AG468" s="458">
        <v>0</v>
      </c>
      <c r="AH468" s="458">
        <v>0</v>
      </c>
      <c r="AI468" s="458">
        <v>0</v>
      </c>
      <c r="AJ468" s="458">
        <v>0</v>
      </c>
      <c r="AK468" s="458">
        <v>0</v>
      </c>
      <c r="AL468" s="458">
        <v>0</v>
      </c>
      <c r="AM468" s="458">
        <v>0</v>
      </c>
      <c r="AN468" s="458">
        <v>0</v>
      </c>
      <c r="AO468" s="458">
        <v>0</v>
      </c>
      <c r="AP468" s="458">
        <v>0</v>
      </c>
      <c r="AQ468" s="458">
        <v>0</v>
      </c>
      <c r="AR468" s="458">
        <v>0</v>
      </c>
      <c r="AS468" s="458">
        <v>0</v>
      </c>
      <c r="AT468" s="458">
        <v>0</v>
      </c>
      <c r="AU468" s="458">
        <v>0</v>
      </c>
      <c r="AV468" s="458">
        <v>0</v>
      </c>
      <c r="AW468" s="458">
        <v>0</v>
      </c>
      <c r="AX468" s="458">
        <v>0</v>
      </c>
      <c r="AY468" s="458">
        <v>0</v>
      </c>
      <c r="AZ468" s="458">
        <v>0</v>
      </c>
      <c r="BA468" s="458">
        <v>0</v>
      </c>
      <c r="BB468" s="458">
        <v>0</v>
      </c>
      <c r="BC468" s="458">
        <v>0</v>
      </c>
      <c r="BD468" s="458">
        <v>0</v>
      </c>
      <c r="BE468" s="458">
        <v>30000</v>
      </c>
      <c r="BF468" s="458">
        <v>0</v>
      </c>
      <c r="BG468" s="458">
        <v>0</v>
      </c>
      <c r="BH468" s="458">
        <v>0</v>
      </c>
      <c r="BI468" s="458">
        <v>0</v>
      </c>
      <c r="BJ468" s="458">
        <v>0</v>
      </c>
      <c r="BK468" s="458">
        <v>0</v>
      </c>
      <c r="BL468" s="458">
        <v>0</v>
      </c>
      <c r="BM468" s="458">
        <v>0</v>
      </c>
      <c r="BN468" s="458">
        <v>0</v>
      </c>
      <c r="BO468" s="458">
        <v>0</v>
      </c>
      <c r="BP468" s="458">
        <v>0</v>
      </c>
      <c r="BQ468" s="458">
        <v>0</v>
      </c>
      <c r="BR468" s="458">
        <v>0</v>
      </c>
      <c r="BS468" s="458">
        <v>0</v>
      </c>
      <c r="BT468" s="458">
        <v>0</v>
      </c>
      <c r="BU468" s="458">
        <v>0</v>
      </c>
      <c r="BV468" s="458">
        <v>0</v>
      </c>
      <c r="BW468" s="458">
        <v>0</v>
      </c>
      <c r="BX468" s="458">
        <v>0</v>
      </c>
      <c r="BY468" s="458">
        <v>0</v>
      </c>
      <c r="BZ468" s="458">
        <v>0</v>
      </c>
      <c r="CA468" s="458">
        <v>0</v>
      </c>
      <c r="CB468" s="458">
        <v>0</v>
      </c>
      <c r="CC468" s="336">
        <f t="shared" si="66"/>
        <v>30000</v>
      </c>
    </row>
    <row r="469" spans="1:81" s="354" customFormat="1" ht="25.5" customHeight="1">
      <c r="A469" s="353" t="s">
        <v>477</v>
      </c>
      <c r="B469" s="330" t="s">
        <v>194</v>
      </c>
      <c r="C469" s="331" t="s">
        <v>195</v>
      </c>
      <c r="D469" s="332">
        <v>53050</v>
      </c>
      <c r="E469" s="331" t="s">
        <v>1327</v>
      </c>
      <c r="F469" s="333" t="s">
        <v>1423</v>
      </c>
      <c r="G469" s="334" t="s">
        <v>1424</v>
      </c>
      <c r="H469" s="453">
        <v>0</v>
      </c>
      <c r="I469" s="458">
        <v>0</v>
      </c>
      <c r="J469" s="458">
        <v>0</v>
      </c>
      <c r="K469" s="458">
        <v>0</v>
      </c>
      <c r="L469" s="458">
        <v>0</v>
      </c>
      <c r="M469" s="458">
        <v>0</v>
      </c>
      <c r="N469" s="458">
        <v>0</v>
      </c>
      <c r="O469" s="458">
        <v>0</v>
      </c>
      <c r="P469" s="458">
        <v>0</v>
      </c>
      <c r="Q469" s="458">
        <v>0</v>
      </c>
      <c r="R469" s="458">
        <v>0</v>
      </c>
      <c r="S469" s="458">
        <v>0</v>
      </c>
      <c r="T469" s="458">
        <v>0</v>
      </c>
      <c r="U469" s="458">
        <v>0</v>
      </c>
      <c r="V469" s="458">
        <v>0</v>
      </c>
      <c r="W469" s="458">
        <v>0</v>
      </c>
      <c r="X469" s="458">
        <v>0</v>
      </c>
      <c r="Y469" s="458">
        <v>0</v>
      </c>
      <c r="Z469" s="458">
        <v>0</v>
      </c>
      <c r="AA469" s="458">
        <v>0</v>
      </c>
      <c r="AB469" s="458">
        <v>0</v>
      </c>
      <c r="AC469" s="458">
        <v>0</v>
      </c>
      <c r="AD469" s="458">
        <v>0</v>
      </c>
      <c r="AE469" s="458">
        <v>0</v>
      </c>
      <c r="AF469" s="458">
        <v>0</v>
      </c>
      <c r="AG469" s="458">
        <v>0</v>
      </c>
      <c r="AH469" s="458">
        <v>0</v>
      </c>
      <c r="AI469" s="458">
        <v>649150</v>
      </c>
      <c r="AJ469" s="458">
        <v>0</v>
      </c>
      <c r="AK469" s="458">
        <v>0</v>
      </c>
      <c r="AL469" s="458">
        <v>0</v>
      </c>
      <c r="AM469" s="458">
        <v>0</v>
      </c>
      <c r="AN469" s="458">
        <v>0</v>
      </c>
      <c r="AO469" s="458">
        <v>0</v>
      </c>
      <c r="AP469" s="458">
        <v>0</v>
      </c>
      <c r="AQ469" s="458">
        <v>0</v>
      </c>
      <c r="AR469" s="458">
        <v>0</v>
      </c>
      <c r="AS469" s="458">
        <v>0</v>
      </c>
      <c r="AT469" s="458">
        <v>0</v>
      </c>
      <c r="AU469" s="458">
        <v>0</v>
      </c>
      <c r="AV469" s="458">
        <v>0</v>
      </c>
      <c r="AW469" s="458">
        <v>0</v>
      </c>
      <c r="AX469" s="458">
        <v>0</v>
      </c>
      <c r="AY469" s="458">
        <v>0</v>
      </c>
      <c r="AZ469" s="458">
        <v>0</v>
      </c>
      <c r="BA469" s="458">
        <v>0</v>
      </c>
      <c r="BB469" s="458">
        <v>74900</v>
      </c>
      <c r="BC469" s="458">
        <v>0</v>
      </c>
      <c r="BD469" s="458">
        <v>0</v>
      </c>
      <c r="BE469" s="458">
        <v>0</v>
      </c>
      <c r="BF469" s="458">
        <v>0</v>
      </c>
      <c r="BG469" s="458">
        <v>0</v>
      </c>
      <c r="BH469" s="458">
        <v>0</v>
      </c>
      <c r="BI469" s="458">
        <v>0</v>
      </c>
      <c r="BJ469" s="458">
        <v>0</v>
      </c>
      <c r="BK469" s="458">
        <v>0</v>
      </c>
      <c r="BL469" s="458">
        <v>0</v>
      </c>
      <c r="BM469" s="458">
        <v>0</v>
      </c>
      <c r="BN469" s="458">
        <v>0</v>
      </c>
      <c r="BO469" s="458">
        <v>0</v>
      </c>
      <c r="BP469" s="458">
        <v>0</v>
      </c>
      <c r="BQ469" s="458">
        <v>0</v>
      </c>
      <c r="BR469" s="458">
        <v>0</v>
      </c>
      <c r="BS469" s="458">
        <v>0</v>
      </c>
      <c r="BT469" s="458">
        <v>406575</v>
      </c>
      <c r="BU469" s="458">
        <v>0</v>
      </c>
      <c r="BV469" s="458">
        <v>0</v>
      </c>
      <c r="BW469" s="458">
        <v>0</v>
      </c>
      <c r="BX469" s="458">
        <v>0</v>
      </c>
      <c r="BY469" s="458">
        <v>0</v>
      </c>
      <c r="BZ469" s="458">
        <v>0</v>
      </c>
      <c r="CA469" s="458">
        <v>0</v>
      </c>
      <c r="CB469" s="458">
        <v>0</v>
      </c>
      <c r="CC469" s="336">
        <f t="shared" si="66"/>
        <v>1130625</v>
      </c>
    </row>
    <row r="470" spans="1:81" s="348" customFormat="1">
      <c r="A470" s="375"/>
      <c r="B470" s="532" t="s">
        <v>1425</v>
      </c>
      <c r="C470" s="533"/>
      <c r="D470" s="533"/>
      <c r="E470" s="533"/>
      <c r="F470" s="533"/>
      <c r="G470" s="534"/>
      <c r="H470" s="347">
        <f>SUM(H462:H469)</f>
        <v>292185.45</v>
      </c>
      <c r="I470" s="347">
        <f t="shared" ref="I470:BT470" si="67">SUM(I462:I469)</f>
        <v>0</v>
      </c>
      <c r="J470" s="347">
        <f t="shared" si="67"/>
        <v>0</v>
      </c>
      <c r="K470" s="347">
        <f t="shared" si="67"/>
        <v>0</v>
      </c>
      <c r="L470" s="347">
        <f t="shared" si="67"/>
        <v>0</v>
      </c>
      <c r="M470" s="347">
        <f t="shared" si="67"/>
        <v>0</v>
      </c>
      <c r="N470" s="347">
        <f t="shared" si="67"/>
        <v>1056671590.5899999</v>
      </c>
      <c r="O470" s="347">
        <f t="shared" si="67"/>
        <v>0</v>
      </c>
      <c r="P470" s="347">
        <f t="shared" si="67"/>
        <v>0</v>
      </c>
      <c r="Q470" s="347">
        <f t="shared" si="67"/>
        <v>1252650.5</v>
      </c>
      <c r="R470" s="347">
        <f t="shared" si="67"/>
        <v>0</v>
      </c>
      <c r="S470" s="347">
        <f t="shared" si="67"/>
        <v>0</v>
      </c>
      <c r="T470" s="347">
        <f t="shared" si="67"/>
        <v>0</v>
      </c>
      <c r="U470" s="347">
        <f t="shared" si="67"/>
        <v>0</v>
      </c>
      <c r="V470" s="347">
        <f t="shared" si="67"/>
        <v>0</v>
      </c>
      <c r="W470" s="347">
        <f t="shared" si="67"/>
        <v>570</v>
      </c>
      <c r="X470" s="347">
        <f t="shared" si="67"/>
        <v>0</v>
      </c>
      <c r="Y470" s="347">
        <f t="shared" si="67"/>
        <v>0</v>
      </c>
      <c r="Z470" s="347">
        <f t="shared" si="67"/>
        <v>0</v>
      </c>
      <c r="AA470" s="347">
        <f t="shared" si="67"/>
        <v>582527.10000000009</v>
      </c>
      <c r="AB470" s="347">
        <f t="shared" si="67"/>
        <v>0</v>
      </c>
      <c r="AC470" s="347">
        <f t="shared" si="67"/>
        <v>2042706.6</v>
      </c>
      <c r="AD470" s="347">
        <f t="shared" si="67"/>
        <v>0</v>
      </c>
      <c r="AE470" s="347">
        <f t="shared" si="67"/>
        <v>0</v>
      </c>
      <c r="AF470" s="347">
        <f t="shared" si="67"/>
        <v>0</v>
      </c>
      <c r="AG470" s="347">
        <f t="shared" si="67"/>
        <v>0</v>
      </c>
      <c r="AH470" s="347">
        <f t="shared" si="67"/>
        <v>0</v>
      </c>
      <c r="AI470" s="347">
        <f t="shared" si="67"/>
        <v>164629852.28000003</v>
      </c>
      <c r="AJ470" s="347">
        <f t="shared" si="67"/>
        <v>0</v>
      </c>
      <c r="AK470" s="347">
        <f t="shared" si="67"/>
        <v>0</v>
      </c>
      <c r="AL470" s="347">
        <f t="shared" si="67"/>
        <v>0</v>
      </c>
      <c r="AM470" s="347">
        <f t="shared" si="67"/>
        <v>0</v>
      </c>
      <c r="AN470" s="347">
        <f t="shared" si="67"/>
        <v>0</v>
      </c>
      <c r="AO470" s="347">
        <f t="shared" si="67"/>
        <v>0</v>
      </c>
      <c r="AP470" s="347">
        <f t="shared" si="67"/>
        <v>0</v>
      </c>
      <c r="AQ470" s="347">
        <f t="shared" si="67"/>
        <v>0</v>
      </c>
      <c r="AR470" s="347">
        <f t="shared" si="67"/>
        <v>0</v>
      </c>
      <c r="AS470" s="347">
        <f t="shared" si="67"/>
        <v>0</v>
      </c>
      <c r="AT470" s="347">
        <f t="shared" si="67"/>
        <v>0</v>
      </c>
      <c r="AU470" s="347">
        <f t="shared" si="67"/>
        <v>87243498.769999996</v>
      </c>
      <c r="AV470" s="347">
        <f t="shared" si="67"/>
        <v>0</v>
      </c>
      <c r="AW470" s="347">
        <f t="shared" si="67"/>
        <v>0</v>
      </c>
      <c r="AX470" s="347">
        <f t="shared" si="67"/>
        <v>0</v>
      </c>
      <c r="AY470" s="347">
        <f t="shared" si="67"/>
        <v>0</v>
      </c>
      <c r="AZ470" s="347">
        <f t="shared" si="67"/>
        <v>0</v>
      </c>
      <c r="BA470" s="347">
        <f t="shared" si="67"/>
        <v>0</v>
      </c>
      <c r="BB470" s="347">
        <f t="shared" si="67"/>
        <v>1061000784.74</v>
      </c>
      <c r="BC470" s="347">
        <f t="shared" si="67"/>
        <v>0</v>
      </c>
      <c r="BD470" s="347">
        <f t="shared" si="67"/>
        <v>0</v>
      </c>
      <c r="BE470" s="347">
        <f t="shared" si="67"/>
        <v>30000</v>
      </c>
      <c r="BF470" s="347">
        <f t="shared" si="67"/>
        <v>8120.92</v>
      </c>
      <c r="BG470" s="347">
        <f t="shared" si="67"/>
        <v>0</v>
      </c>
      <c r="BH470" s="347">
        <f t="shared" si="67"/>
        <v>0</v>
      </c>
      <c r="BI470" s="347">
        <f t="shared" si="67"/>
        <v>2374.2199999999998</v>
      </c>
      <c r="BJ470" s="347">
        <f t="shared" si="67"/>
        <v>0</v>
      </c>
      <c r="BK470" s="347">
        <f t="shared" si="67"/>
        <v>0</v>
      </c>
      <c r="BL470" s="347">
        <f t="shared" si="67"/>
        <v>0</v>
      </c>
      <c r="BM470" s="347">
        <f t="shared" si="67"/>
        <v>978448207.97000003</v>
      </c>
      <c r="BN470" s="347">
        <f t="shared" si="67"/>
        <v>0</v>
      </c>
      <c r="BO470" s="347">
        <f t="shared" si="67"/>
        <v>0</v>
      </c>
      <c r="BP470" s="347">
        <f t="shared" si="67"/>
        <v>0</v>
      </c>
      <c r="BQ470" s="347">
        <f t="shared" si="67"/>
        <v>0</v>
      </c>
      <c r="BR470" s="347">
        <f t="shared" si="67"/>
        <v>0</v>
      </c>
      <c r="BS470" s="347">
        <f t="shared" si="67"/>
        <v>0</v>
      </c>
      <c r="BT470" s="347">
        <f t="shared" si="67"/>
        <v>524023.03</v>
      </c>
      <c r="BU470" s="347">
        <f t="shared" ref="BU470:CC470" si="68">SUM(BU462:BU469)</f>
        <v>0</v>
      </c>
      <c r="BV470" s="347">
        <f t="shared" si="68"/>
        <v>0</v>
      </c>
      <c r="BW470" s="347">
        <f t="shared" si="68"/>
        <v>0</v>
      </c>
      <c r="BX470" s="347">
        <f t="shared" si="68"/>
        <v>0</v>
      </c>
      <c r="BY470" s="347">
        <f t="shared" si="68"/>
        <v>0</v>
      </c>
      <c r="BZ470" s="347">
        <f t="shared" si="68"/>
        <v>0</v>
      </c>
      <c r="CA470" s="347">
        <f t="shared" si="68"/>
        <v>0</v>
      </c>
      <c r="CB470" s="347">
        <f t="shared" si="68"/>
        <v>0</v>
      </c>
      <c r="CC470" s="347">
        <f t="shared" si="68"/>
        <v>3352729092.1700001</v>
      </c>
    </row>
    <row r="471" spans="1:81" s="376" customFormat="1">
      <c r="A471" s="375"/>
      <c r="B471" s="535" t="s">
        <v>1426</v>
      </c>
      <c r="C471" s="536"/>
      <c r="D471" s="536"/>
      <c r="E471" s="536"/>
      <c r="F471" s="536"/>
      <c r="G471" s="537"/>
      <c r="H471" s="347">
        <f>SUM(H470+H461,H412,H396,H345,H331,H325,H283,H251,H224,H217,H195,H193,H191,H187)</f>
        <v>1633238753.6000001</v>
      </c>
      <c r="I471" s="347">
        <f t="shared" ref="I471:BT471" si="69">SUM(I470+I461,I412,I396,I345,I331,I325,I283,I251,I224,I217,I195,I193,I191,I187)</f>
        <v>381572023.45000005</v>
      </c>
      <c r="J471" s="347">
        <f t="shared" si="69"/>
        <v>618885905.44000006</v>
      </c>
      <c r="K471" s="347">
        <f t="shared" si="69"/>
        <v>227637980.14999998</v>
      </c>
      <c r="L471" s="347">
        <f t="shared" si="69"/>
        <v>168410382.00000003</v>
      </c>
      <c r="M471" s="347">
        <f t="shared" si="69"/>
        <v>86458783.179999977</v>
      </c>
      <c r="N471" s="347">
        <f t="shared" si="69"/>
        <v>4116825159.9800005</v>
      </c>
      <c r="O471" s="347">
        <f t="shared" si="69"/>
        <v>356978172.44000006</v>
      </c>
      <c r="P471" s="347">
        <f t="shared" si="69"/>
        <v>89201735.960000008</v>
      </c>
      <c r="Q471" s="347">
        <f t="shared" si="69"/>
        <v>1121885375.3300002</v>
      </c>
      <c r="R471" s="347">
        <f t="shared" si="69"/>
        <v>86096994.469999999</v>
      </c>
      <c r="S471" s="347">
        <f t="shared" si="69"/>
        <v>233973668.51999998</v>
      </c>
      <c r="T471" s="347">
        <f t="shared" si="69"/>
        <v>485771232.06999999</v>
      </c>
      <c r="U471" s="347">
        <f t="shared" si="69"/>
        <v>412315810.30000007</v>
      </c>
      <c r="V471" s="347">
        <f t="shared" si="69"/>
        <v>38748297.279999994</v>
      </c>
      <c r="W471" s="347">
        <f t="shared" si="69"/>
        <v>174133654.76889998</v>
      </c>
      <c r="X471" s="347">
        <f t="shared" si="69"/>
        <v>144775870.38000003</v>
      </c>
      <c r="Y471" s="347">
        <f t="shared" si="69"/>
        <v>84168580.730999991</v>
      </c>
      <c r="Z471" s="347">
        <f t="shared" si="69"/>
        <v>1928218777.4700003</v>
      </c>
      <c r="AA471" s="347">
        <f t="shared" si="69"/>
        <v>363185906.83000004</v>
      </c>
      <c r="AB471" s="347">
        <f t="shared" si="69"/>
        <v>156378889.42999998</v>
      </c>
      <c r="AC471" s="347">
        <f t="shared" si="69"/>
        <v>443631582.32999998</v>
      </c>
      <c r="AD471" s="347">
        <f t="shared" si="69"/>
        <v>126055332.60999998</v>
      </c>
      <c r="AE471" s="347">
        <f t="shared" si="69"/>
        <v>153414402.29000002</v>
      </c>
      <c r="AF471" s="347">
        <f t="shared" si="69"/>
        <v>150346063.10000002</v>
      </c>
      <c r="AG471" s="347">
        <f t="shared" si="69"/>
        <v>59344827.200000003</v>
      </c>
      <c r="AH471" s="347">
        <f t="shared" si="69"/>
        <v>70747221.359999999</v>
      </c>
      <c r="AI471" s="347">
        <f t="shared" si="69"/>
        <v>2411691345.0899997</v>
      </c>
      <c r="AJ471" s="347">
        <f t="shared" si="69"/>
        <v>146643353.31999999</v>
      </c>
      <c r="AK471" s="347">
        <f t="shared" si="69"/>
        <v>79906710.409999996</v>
      </c>
      <c r="AL471" s="347">
        <f t="shared" si="69"/>
        <v>77405731.529999986</v>
      </c>
      <c r="AM471" s="347">
        <f t="shared" si="69"/>
        <v>87699354.280000001</v>
      </c>
      <c r="AN471" s="347">
        <f t="shared" si="69"/>
        <v>129537960.70999998</v>
      </c>
      <c r="AO471" s="347">
        <f t="shared" si="69"/>
        <v>97717706.570000008</v>
      </c>
      <c r="AP471" s="347">
        <f t="shared" si="69"/>
        <v>101159190.85999998</v>
      </c>
      <c r="AQ471" s="347">
        <f t="shared" si="69"/>
        <v>177688334.43000001</v>
      </c>
      <c r="AR471" s="347">
        <f t="shared" si="69"/>
        <v>98312460.370000005</v>
      </c>
      <c r="AS471" s="347">
        <f t="shared" si="69"/>
        <v>96907159.859999999</v>
      </c>
      <c r="AT471" s="347">
        <f t="shared" si="69"/>
        <v>96361798.729999989</v>
      </c>
      <c r="AU471" s="347">
        <f t="shared" si="69"/>
        <v>807553178.93000007</v>
      </c>
      <c r="AV471" s="347">
        <f t="shared" si="69"/>
        <v>94554263.439999998</v>
      </c>
      <c r="AW471" s="347">
        <f t="shared" si="69"/>
        <v>96884822.169999987</v>
      </c>
      <c r="AX471" s="347">
        <f t="shared" si="69"/>
        <v>89428590.309999987</v>
      </c>
      <c r="AY471" s="347">
        <f t="shared" si="69"/>
        <v>75473053.949999988</v>
      </c>
      <c r="AZ471" s="347">
        <f t="shared" si="69"/>
        <v>30072486.019999996</v>
      </c>
      <c r="BA471" s="347">
        <f t="shared" si="69"/>
        <v>53469045.120000005</v>
      </c>
      <c r="BB471" s="347">
        <f t="shared" si="69"/>
        <v>2538467538.4099998</v>
      </c>
      <c r="BC471" s="347">
        <f t="shared" si="69"/>
        <v>110167164.33</v>
      </c>
      <c r="BD471" s="347">
        <f t="shared" si="69"/>
        <v>143922546.75</v>
      </c>
      <c r="BE471" s="347">
        <f t="shared" si="69"/>
        <v>205540262.75999999</v>
      </c>
      <c r="BF471" s="347">
        <f t="shared" si="69"/>
        <v>186331790.20999998</v>
      </c>
      <c r="BG471" s="347">
        <f t="shared" si="69"/>
        <v>122458905.48</v>
      </c>
      <c r="BH471" s="347">
        <f t="shared" si="69"/>
        <v>275616370.96130002</v>
      </c>
      <c r="BI471" s="347">
        <f t="shared" si="69"/>
        <v>219504862.22</v>
      </c>
      <c r="BJ471" s="347">
        <f t="shared" si="69"/>
        <v>107939962.89</v>
      </c>
      <c r="BK471" s="347">
        <f t="shared" si="69"/>
        <v>52026222.170000002</v>
      </c>
      <c r="BL471" s="347">
        <f t="shared" si="69"/>
        <v>37396372.349999994</v>
      </c>
      <c r="BM471" s="347">
        <f t="shared" si="69"/>
        <v>2531385927.9299994</v>
      </c>
      <c r="BN471" s="347">
        <f t="shared" si="69"/>
        <v>450000379.61000007</v>
      </c>
      <c r="BO471" s="347">
        <f t="shared" si="69"/>
        <v>105585470.64000002</v>
      </c>
      <c r="BP471" s="347">
        <f t="shared" si="69"/>
        <v>75349132.579999998</v>
      </c>
      <c r="BQ471" s="347">
        <f t="shared" si="69"/>
        <v>107517613.10000001</v>
      </c>
      <c r="BR471" s="347">
        <f t="shared" si="69"/>
        <v>166757277.12</v>
      </c>
      <c r="BS471" s="347">
        <f t="shared" si="69"/>
        <v>69165768.280000001</v>
      </c>
      <c r="BT471" s="347">
        <f t="shared" si="69"/>
        <v>897242544.1500001</v>
      </c>
      <c r="BU471" s="347">
        <f t="shared" ref="BU471:CC471" si="70">SUM(BU470+BU461,BU412,BU396,BU345,BU331,BU325,BU283,BU251,BU224,BU217,BU195,BU193,BU191,BU187)</f>
        <v>79640449.229999989</v>
      </c>
      <c r="BV471" s="347">
        <f t="shared" si="70"/>
        <v>95575570.530000001</v>
      </c>
      <c r="BW471" s="347">
        <f t="shared" si="70"/>
        <v>143720376.81</v>
      </c>
      <c r="BX471" s="347">
        <f t="shared" si="70"/>
        <v>172766071.63999999</v>
      </c>
      <c r="BY471" s="347">
        <f t="shared" si="70"/>
        <v>369932453.89999998</v>
      </c>
      <c r="BZ471" s="347">
        <f t="shared" si="70"/>
        <v>101611977.44999999</v>
      </c>
      <c r="CA471" s="347">
        <f t="shared" si="70"/>
        <v>58290830.100000001</v>
      </c>
      <c r="CB471" s="347">
        <f t="shared" si="70"/>
        <v>53387083.439999998</v>
      </c>
      <c r="CC471" s="347">
        <f t="shared" si="70"/>
        <v>28238168853.811203</v>
      </c>
    </row>
    <row r="472" spans="1:81" s="376" customFormat="1">
      <c r="A472" s="375"/>
      <c r="B472" s="377" t="s">
        <v>61</v>
      </c>
      <c r="C472" s="538" t="s">
        <v>62</v>
      </c>
      <c r="D472" s="539"/>
      <c r="E472" s="539"/>
      <c r="F472" s="539"/>
      <c r="G472" s="378"/>
      <c r="H472" s="347">
        <f>SUM(H185-H471)</f>
        <v>873213862.48999953</v>
      </c>
      <c r="I472" s="347">
        <f t="shared" ref="I472:BT472" si="71">SUM(I185-I471)</f>
        <v>29195865.139999986</v>
      </c>
      <c r="J472" s="347">
        <f t="shared" si="71"/>
        <v>118825513.74000001</v>
      </c>
      <c r="K472" s="347">
        <f t="shared" si="71"/>
        <v>10499349.210000068</v>
      </c>
      <c r="L472" s="347">
        <f t="shared" si="71"/>
        <v>19752762.089999944</v>
      </c>
      <c r="M472" s="347">
        <f t="shared" si="71"/>
        <v>12825932.550000027</v>
      </c>
      <c r="N472" s="347">
        <f t="shared" si="71"/>
        <v>582229303.55999947</v>
      </c>
      <c r="O472" s="347">
        <f t="shared" si="71"/>
        <v>193909393.81999993</v>
      </c>
      <c r="P472" s="347">
        <f t="shared" si="71"/>
        <v>18200940.079999983</v>
      </c>
      <c r="Q472" s="347">
        <f t="shared" si="71"/>
        <v>287562602.12999988</v>
      </c>
      <c r="R472" s="347">
        <f t="shared" si="71"/>
        <v>1038153.7399999946</v>
      </c>
      <c r="S472" s="347">
        <f t="shared" si="71"/>
        <v>52613952.060000062</v>
      </c>
      <c r="T472" s="347">
        <f t="shared" si="71"/>
        <v>138716607.81999999</v>
      </c>
      <c r="U472" s="347">
        <f t="shared" si="71"/>
        <v>115387603.68000007</v>
      </c>
      <c r="V472" s="347">
        <f t="shared" si="71"/>
        <v>236993.69000000507</v>
      </c>
      <c r="W472" s="347">
        <f t="shared" si="71"/>
        <v>55285882.6611</v>
      </c>
      <c r="X472" s="347">
        <f t="shared" si="71"/>
        <v>30404031.419999957</v>
      </c>
      <c r="Y472" s="347">
        <f t="shared" si="71"/>
        <v>24911437.668999985</v>
      </c>
      <c r="Z472" s="347">
        <f t="shared" si="71"/>
        <v>243443012.35999918</v>
      </c>
      <c r="AA472" s="347">
        <f t="shared" si="71"/>
        <v>65174940.129999876</v>
      </c>
      <c r="AB472" s="347">
        <f t="shared" si="71"/>
        <v>5106881.5900000036</v>
      </c>
      <c r="AC472" s="347">
        <f t="shared" si="71"/>
        <v>92300014.030000091</v>
      </c>
      <c r="AD472" s="347">
        <f t="shared" si="71"/>
        <v>17363808.120000064</v>
      </c>
      <c r="AE472" s="347">
        <f t="shared" si="71"/>
        <v>29972504.129999965</v>
      </c>
      <c r="AF472" s="347">
        <f t="shared" si="71"/>
        <v>85402437.629999936</v>
      </c>
      <c r="AG472" s="347">
        <f t="shared" si="71"/>
        <v>9516427.9599999934</v>
      </c>
      <c r="AH472" s="347">
        <f t="shared" si="71"/>
        <v>15117879.600000009</v>
      </c>
      <c r="AI472" s="347">
        <f t="shared" si="71"/>
        <v>791730183.16000032</v>
      </c>
      <c r="AJ472" s="347">
        <f t="shared" si="71"/>
        <v>-3659842.0399999619</v>
      </c>
      <c r="AK472" s="347">
        <f t="shared" si="71"/>
        <v>12039362.810000002</v>
      </c>
      <c r="AL472" s="347">
        <f t="shared" si="71"/>
        <v>5745472.9100000113</v>
      </c>
      <c r="AM472" s="347">
        <f t="shared" si="71"/>
        <v>-3710706.6800000072</v>
      </c>
      <c r="AN472" s="347">
        <f t="shared" si="71"/>
        <v>15277779.700000048</v>
      </c>
      <c r="AO472" s="347">
        <f t="shared" si="71"/>
        <v>648526.64999999106</v>
      </c>
      <c r="AP472" s="347">
        <f t="shared" si="71"/>
        <v>1237405.1800000221</v>
      </c>
      <c r="AQ472" s="347">
        <f t="shared" si="71"/>
        <v>15182848.129999995</v>
      </c>
      <c r="AR472" s="347">
        <f t="shared" si="71"/>
        <v>7054005.9500000179</v>
      </c>
      <c r="AS472" s="347">
        <f t="shared" si="71"/>
        <v>-3197222.5799999982</v>
      </c>
      <c r="AT472" s="347">
        <f t="shared" si="71"/>
        <v>5035196.780000031</v>
      </c>
      <c r="AU472" s="347">
        <f t="shared" si="71"/>
        <v>109684325.53999996</v>
      </c>
      <c r="AV472" s="347">
        <f t="shared" si="71"/>
        <v>-1786444.7199999988</v>
      </c>
      <c r="AW472" s="347">
        <f t="shared" si="71"/>
        <v>3117947.6800000221</v>
      </c>
      <c r="AX472" s="347">
        <f t="shared" si="71"/>
        <v>10350557.745700017</v>
      </c>
      <c r="AY472" s="347">
        <f t="shared" si="71"/>
        <v>8448557.5500000119</v>
      </c>
      <c r="AZ472" s="347">
        <f t="shared" si="71"/>
        <v>-3003098.5699999928</v>
      </c>
      <c r="BA472" s="347">
        <f t="shared" si="71"/>
        <v>-1276655.6200000048</v>
      </c>
      <c r="BB472" s="347">
        <f t="shared" si="71"/>
        <v>377370480.29000092</v>
      </c>
      <c r="BC472" s="347">
        <f t="shared" si="71"/>
        <v>5580021.0100000054</v>
      </c>
      <c r="BD472" s="347">
        <f t="shared" si="71"/>
        <v>86318155.770000011</v>
      </c>
      <c r="BE472" s="347">
        <f t="shared" si="71"/>
        <v>56522225.379999965</v>
      </c>
      <c r="BF472" s="347">
        <f t="shared" si="71"/>
        <v>24660913.700000018</v>
      </c>
      <c r="BG472" s="347">
        <f t="shared" si="71"/>
        <v>49038196.920000002</v>
      </c>
      <c r="BH472" s="347">
        <f t="shared" si="71"/>
        <v>165206199.29829991</v>
      </c>
      <c r="BI472" s="347">
        <f t="shared" si="71"/>
        <v>75251086.879999965</v>
      </c>
      <c r="BJ472" s="347">
        <f t="shared" si="71"/>
        <v>26509859.889999971</v>
      </c>
      <c r="BK472" s="347">
        <f t="shared" si="71"/>
        <v>5387725.2400000021</v>
      </c>
      <c r="BL472" s="347">
        <f t="shared" si="71"/>
        <v>12884268.370000005</v>
      </c>
      <c r="BM472" s="347">
        <f t="shared" si="71"/>
        <v>601655806.65000057</v>
      </c>
      <c r="BN472" s="347">
        <f t="shared" si="71"/>
        <v>124729234.34999985</v>
      </c>
      <c r="BO472" s="347">
        <f t="shared" si="71"/>
        <v>2337257.4799999595</v>
      </c>
      <c r="BP472" s="347">
        <f t="shared" si="71"/>
        <v>17464685.800000012</v>
      </c>
      <c r="BQ472" s="347">
        <f t="shared" si="71"/>
        <v>20817854.189999983</v>
      </c>
      <c r="BR472" s="347">
        <f t="shared" si="71"/>
        <v>-4807218.969999969</v>
      </c>
      <c r="BS472" s="347">
        <f t="shared" si="71"/>
        <v>-822551.22999998927</v>
      </c>
      <c r="BT472" s="347">
        <f t="shared" si="71"/>
        <v>379673662.47000027</v>
      </c>
      <c r="BU472" s="347">
        <f t="shared" ref="BU472:CC472" si="72">SUM(BU185-BU471)</f>
        <v>15357659.430000007</v>
      </c>
      <c r="BV472" s="347">
        <f t="shared" si="72"/>
        <v>20824057.840000033</v>
      </c>
      <c r="BW472" s="347">
        <f t="shared" si="72"/>
        <v>45931544</v>
      </c>
      <c r="BX472" s="347">
        <f t="shared" si="72"/>
        <v>29617872.769999981</v>
      </c>
      <c r="BY472" s="347">
        <f t="shared" si="72"/>
        <v>287070942.10000002</v>
      </c>
      <c r="BZ472" s="347">
        <f t="shared" si="72"/>
        <v>10066723.700000003</v>
      </c>
      <c r="CA472" s="347">
        <f t="shared" si="72"/>
        <v>30651592.100000016</v>
      </c>
      <c r="CB472" s="347">
        <f t="shared" si="72"/>
        <v>48387811.020000011</v>
      </c>
      <c r="CC472" s="347">
        <f t="shared" si="72"/>
        <v>6610812359.1240921</v>
      </c>
    </row>
    <row r="473" spans="1:81" s="376" customFormat="1">
      <c r="A473" s="375"/>
      <c r="B473" s="379" t="s">
        <v>63</v>
      </c>
      <c r="C473" s="538" t="s">
        <v>144</v>
      </c>
      <c r="D473" s="539"/>
      <c r="E473" s="539"/>
      <c r="F473" s="540"/>
      <c r="G473" s="380"/>
      <c r="H473" s="347">
        <f>SUM(H472-H184+H396)</f>
        <v>911511582.42999947</v>
      </c>
      <c r="I473" s="347">
        <f t="shared" ref="I473:BT473" si="73">SUM(I472-I184+I396)</f>
        <v>47854965.589999989</v>
      </c>
      <c r="J473" s="347">
        <f t="shared" si="73"/>
        <v>139433664.84999999</v>
      </c>
      <c r="K473" s="347">
        <f t="shared" si="73"/>
        <v>19415828.890000068</v>
      </c>
      <c r="L473" s="347">
        <f t="shared" si="73"/>
        <v>25984161.719999943</v>
      </c>
      <c r="M473" s="347">
        <f t="shared" si="73"/>
        <v>17296275.600000028</v>
      </c>
      <c r="N473" s="347">
        <f t="shared" si="73"/>
        <v>631630014.97999954</v>
      </c>
      <c r="O473" s="347">
        <f t="shared" si="73"/>
        <v>215407386.90999994</v>
      </c>
      <c r="P473" s="347">
        <f t="shared" si="73"/>
        <v>14741413.989999983</v>
      </c>
      <c r="Q473" s="347">
        <f t="shared" si="73"/>
        <v>306221057.48999989</v>
      </c>
      <c r="R473" s="347">
        <f t="shared" si="73"/>
        <v>3704050.1899999944</v>
      </c>
      <c r="S473" s="347">
        <f t="shared" si="73"/>
        <v>59553319.310000062</v>
      </c>
      <c r="T473" s="347">
        <f t="shared" si="73"/>
        <v>164743714.52999997</v>
      </c>
      <c r="U473" s="347">
        <f t="shared" si="73"/>
        <v>133952262.62000006</v>
      </c>
      <c r="V473" s="347">
        <f t="shared" si="73"/>
        <v>2073314.8700000052</v>
      </c>
      <c r="W473" s="347">
        <f t="shared" si="73"/>
        <v>60568568.339999996</v>
      </c>
      <c r="X473" s="347">
        <f t="shared" si="73"/>
        <v>30009238.319999956</v>
      </c>
      <c r="Y473" s="347">
        <f t="shared" si="73"/>
        <v>27664123.458999988</v>
      </c>
      <c r="Z473" s="347">
        <f t="shared" si="73"/>
        <v>266118733.37999916</v>
      </c>
      <c r="AA473" s="347">
        <f t="shared" si="73"/>
        <v>89779750.319999874</v>
      </c>
      <c r="AB473" s="347">
        <f t="shared" si="73"/>
        <v>19368340.030000005</v>
      </c>
      <c r="AC473" s="347">
        <f t="shared" si="73"/>
        <v>108551322.46000008</v>
      </c>
      <c r="AD473" s="347">
        <f t="shared" si="73"/>
        <v>18572238.510000065</v>
      </c>
      <c r="AE473" s="347">
        <f t="shared" si="73"/>
        <v>32085859.499999963</v>
      </c>
      <c r="AF473" s="347">
        <f t="shared" si="73"/>
        <v>89247963.949999928</v>
      </c>
      <c r="AG473" s="347">
        <f t="shared" si="73"/>
        <v>9812819.3699999936</v>
      </c>
      <c r="AH473" s="347">
        <f t="shared" si="73"/>
        <v>16088352.170000009</v>
      </c>
      <c r="AI473" s="347">
        <f t="shared" si="73"/>
        <v>820233297.75000036</v>
      </c>
      <c r="AJ473" s="347">
        <f t="shared" si="73"/>
        <v>2225632.7500000373</v>
      </c>
      <c r="AK473" s="347">
        <f t="shared" si="73"/>
        <v>14199925.920000004</v>
      </c>
      <c r="AL473" s="347">
        <f t="shared" si="73"/>
        <v>7325202.5600000117</v>
      </c>
      <c r="AM473" s="347">
        <f t="shared" si="73"/>
        <v>6048900.6999999918</v>
      </c>
      <c r="AN473" s="347">
        <f t="shared" si="73"/>
        <v>18535191.380000047</v>
      </c>
      <c r="AO473" s="347">
        <f t="shared" si="73"/>
        <v>3088818.1299999924</v>
      </c>
      <c r="AP473" s="347">
        <f t="shared" si="73"/>
        <v>4441109.4900000226</v>
      </c>
      <c r="AQ473" s="347">
        <f t="shared" si="73"/>
        <v>23072477.949999996</v>
      </c>
      <c r="AR473" s="347">
        <f t="shared" si="73"/>
        <v>11030460.330000017</v>
      </c>
      <c r="AS473" s="347">
        <f t="shared" si="73"/>
        <v>-500350.22999999858</v>
      </c>
      <c r="AT473" s="347">
        <f t="shared" si="73"/>
        <v>7211112.1000000294</v>
      </c>
      <c r="AU473" s="347">
        <f t="shared" si="73"/>
        <v>96281319.449999973</v>
      </c>
      <c r="AV473" s="347">
        <f t="shared" si="73"/>
        <v>428870.07000000076</v>
      </c>
      <c r="AW473" s="347">
        <f t="shared" si="73"/>
        <v>3000950.1700000223</v>
      </c>
      <c r="AX473" s="347">
        <f t="shared" si="73"/>
        <v>10816599.565700017</v>
      </c>
      <c r="AY473" s="347">
        <f t="shared" si="73"/>
        <v>8785606.1100000124</v>
      </c>
      <c r="AZ473" s="347">
        <f t="shared" si="73"/>
        <v>-2405755.3699999927</v>
      </c>
      <c r="BA473" s="347">
        <f t="shared" si="73"/>
        <v>-1444479.0900000054</v>
      </c>
      <c r="BB473" s="347">
        <f t="shared" si="73"/>
        <v>371915874.2400009</v>
      </c>
      <c r="BC473" s="347">
        <f t="shared" si="73"/>
        <v>12386263.800000006</v>
      </c>
      <c r="BD473" s="347">
        <f t="shared" si="73"/>
        <v>89762647.910000011</v>
      </c>
      <c r="BE473" s="347">
        <f t="shared" si="73"/>
        <v>61232713.419999972</v>
      </c>
      <c r="BF473" s="347">
        <f t="shared" si="73"/>
        <v>25865455.550000019</v>
      </c>
      <c r="BG473" s="347">
        <f t="shared" si="73"/>
        <v>47591295.320000008</v>
      </c>
      <c r="BH473" s="347">
        <f t="shared" si="73"/>
        <v>186009632.1999999</v>
      </c>
      <c r="BI473" s="347">
        <f t="shared" si="73"/>
        <v>71703682.719999969</v>
      </c>
      <c r="BJ473" s="347">
        <f t="shared" si="73"/>
        <v>30817531.739999972</v>
      </c>
      <c r="BK473" s="347">
        <f t="shared" si="73"/>
        <v>6573562.0800000019</v>
      </c>
      <c r="BL473" s="347">
        <f t="shared" si="73"/>
        <v>14429729.670000006</v>
      </c>
      <c r="BM473" s="347">
        <f t="shared" si="73"/>
        <v>641367619.03000057</v>
      </c>
      <c r="BN473" s="347">
        <f t="shared" si="73"/>
        <v>146363200.41999984</v>
      </c>
      <c r="BO473" s="347">
        <f t="shared" si="73"/>
        <v>6024583.2699999595</v>
      </c>
      <c r="BP473" s="347">
        <f t="shared" si="73"/>
        <v>19536669.640000012</v>
      </c>
      <c r="BQ473" s="347">
        <f t="shared" si="73"/>
        <v>25134278.249999981</v>
      </c>
      <c r="BR473" s="347">
        <f t="shared" si="73"/>
        <v>3746251.030000031</v>
      </c>
      <c r="BS473" s="347">
        <f t="shared" si="73"/>
        <v>1969345.9100000111</v>
      </c>
      <c r="BT473" s="347">
        <f t="shared" si="73"/>
        <v>317029649.23000026</v>
      </c>
      <c r="BU473" s="347">
        <f t="shared" ref="BU473:CC473" si="74">SUM(BU472-BU184+BU396)</f>
        <v>18273742.370000005</v>
      </c>
      <c r="BV473" s="347">
        <f t="shared" si="74"/>
        <v>26412905.070000034</v>
      </c>
      <c r="BW473" s="347">
        <f t="shared" si="74"/>
        <v>53947501.739999995</v>
      </c>
      <c r="BX473" s="347">
        <f t="shared" si="74"/>
        <v>33536659.909999982</v>
      </c>
      <c r="BY473" s="347">
        <f t="shared" si="74"/>
        <v>267392369.91000003</v>
      </c>
      <c r="BZ473" s="347">
        <f t="shared" si="74"/>
        <v>14318703.050000004</v>
      </c>
      <c r="CA473" s="347">
        <f t="shared" si="74"/>
        <v>34132234.550000019</v>
      </c>
      <c r="CB473" s="347">
        <f t="shared" si="74"/>
        <v>53487925.210000016</v>
      </c>
      <c r="CC473" s="347">
        <f t="shared" si="74"/>
        <v>7074727240.7546921</v>
      </c>
    </row>
    <row r="474" spans="1:81" s="354" customFormat="1">
      <c r="A474" s="381"/>
      <c r="B474" s="524" t="s">
        <v>1427</v>
      </c>
      <c r="C474" s="525"/>
      <c r="D474" s="525"/>
      <c r="E474" s="525"/>
      <c r="F474" s="525"/>
      <c r="G474" s="526"/>
      <c r="H474" s="355"/>
      <c r="I474" s="355"/>
      <c r="J474" s="355"/>
      <c r="K474" s="355"/>
      <c r="L474" s="355"/>
      <c r="M474" s="355"/>
      <c r="N474" s="355"/>
      <c r="O474" s="355"/>
      <c r="P474" s="355"/>
      <c r="Q474" s="355"/>
      <c r="R474" s="355"/>
      <c r="S474" s="355"/>
      <c r="T474" s="355"/>
      <c r="U474" s="355"/>
      <c r="V474" s="355"/>
      <c r="W474" s="355"/>
      <c r="X474" s="355"/>
      <c r="Y474" s="355"/>
      <c r="Z474" s="355"/>
      <c r="AA474" s="355"/>
      <c r="AB474" s="355"/>
      <c r="AC474" s="355"/>
      <c r="AD474" s="355"/>
      <c r="AE474" s="355"/>
      <c r="AF474" s="355"/>
      <c r="AG474" s="355"/>
      <c r="AH474" s="355"/>
      <c r="AI474" s="355"/>
      <c r="AJ474" s="355"/>
      <c r="AK474" s="355"/>
      <c r="AL474" s="355"/>
      <c r="AM474" s="355"/>
      <c r="AN474" s="355"/>
      <c r="AO474" s="355"/>
      <c r="AP474" s="355"/>
      <c r="AQ474" s="355"/>
      <c r="AR474" s="355"/>
      <c r="AS474" s="355"/>
      <c r="AT474" s="355"/>
      <c r="AU474" s="355"/>
      <c r="AV474" s="355"/>
      <c r="AW474" s="355"/>
      <c r="AX474" s="355"/>
      <c r="AY474" s="355"/>
      <c r="AZ474" s="355"/>
      <c r="BA474" s="355"/>
      <c r="BB474" s="355"/>
      <c r="BC474" s="355"/>
      <c r="BD474" s="355"/>
      <c r="BE474" s="355"/>
      <c r="BF474" s="355"/>
      <c r="BG474" s="355"/>
      <c r="BH474" s="355"/>
      <c r="BI474" s="355"/>
      <c r="BJ474" s="355"/>
      <c r="BK474" s="355"/>
      <c r="BL474" s="355"/>
      <c r="BM474" s="355"/>
      <c r="BN474" s="355"/>
      <c r="BO474" s="355"/>
      <c r="BP474" s="355"/>
      <c r="BQ474" s="355"/>
      <c r="BR474" s="355"/>
      <c r="BS474" s="355"/>
      <c r="BT474" s="355"/>
      <c r="BU474" s="355"/>
      <c r="BV474" s="355"/>
      <c r="BW474" s="355"/>
      <c r="BX474" s="355"/>
      <c r="BY474" s="355"/>
      <c r="BZ474" s="355"/>
      <c r="CA474" s="355"/>
      <c r="CB474" s="355"/>
      <c r="CC474" s="382"/>
    </row>
    <row r="475" spans="1:81" s="354" customFormat="1">
      <c r="A475" s="381"/>
      <c r="B475" s="383" t="s">
        <v>64</v>
      </c>
      <c r="C475" s="527" t="s">
        <v>65</v>
      </c>
      <c r="D475" s="528"/>
      <c r="E475" s="528"/>
      <c r="F475" s="528"/>
      <c r="G475" s="529"/>
      <c r="H475" s="355"/>
      <c r="I475" s="355"/>
      <c r="J475" s="355"/>
      <c r="K475" s="355"/>
      <c r="L475" s="355"/>
      <c r="M475" s="355"/>
      <c r="N475" s="355"/>
      <c r="O475" s="355"/>
      <c r="P475" s="355"/>
      <c r="Q475" s="355"/>
      <c r="R475" s="355"/>
      <c r="S475" s="355"/>
      <c r="T475" s="355"/>
      <c r="U475" s="355"/>
      <c r="V475" s="355"/>
      <c r="W475" s="355"/>
      <c r="X475" s="355"/>
      <c r="Y475" s="355"/>
      <c r="Z475" s="355"/>
      <c r="AA475" s="355"/>
      <c r="AB475" s="355"/>
      <c r="AC475" s="355"/>
      <c r="AD475" s="355"/>
      <c r="AE475" s="355"/>
      <c r="AF475" s="355"/>
      <c r="AG475" s="355"/>
      <c r="AH475" s="355"/>
      <c r="AI475" s="355"/>
      <c r="AJ475" s="355"/>
      <c r="AK475" s="355"/>
      <c r="AL475" s="355"/>
      <c r="AM475" s="355"/>
      <c r="AN475" s="355"/>
      <c r="AO475" s="355"/>
      <c r="AP475" s="355"/>
      <c r="AQ475" s="355"/>
      <c r="AR475" s="355"/>
      <c r="AS475" s="355"/>
      <c r="AT475" s="355"/>
      <c r="AU475" s="355"/>
      <c r="AV475" s="355"/>
      <c r="AW475" s="355"/>
      <c r="AX475" s="355"/>
      <c r="AY475" s="355"/>
      <c r="AZ475" s="355"/>
      <c r="BA475" s="355"/>
      <c r="BB475" s="355"/>
      <c r="BC475" s="355"/>
      <c r="BD475" s="355"/>
      <c r="BE475" s="355"/>
      <c r="BF475" s="355"/>
      <c r="BG475" s="355"/>
      <c r="BH475" s="355"/>
      <c r="BI475" s="355"/>
      <c r="BJ475" s="355"/>
      <c r="BK475" s="355"/>
      <c r="BL475" s="355"/>
      <c r="BM475" s="355"/>
      <c r="BN475" s="355"/>
      <c r="BO475" s="355"/>
      <c r="BP475" s="355"/>
      <c r="BQ475" s="355"/>
      <c r="BR475" s="355"/>
      <c r="BS475" s="355"/>
      <c r="BT475" s="355"/>
      <c r="BU475" s="355"/>
      <c r="BV475" s="355"/>
      <c r="BW475" s="355"/>
      <c r="BX475" s="355"/>
      <c r="BY475" s="355"/>
      <c r="BZ475" s="355"/>
      <c r="CA475" s="355"/>
      <c r="CB475" s="355"/>
      <c r="CC475" s="382"/>
    </row>
    <row r="476" spans="1:81" s="354" customFormat="1">
      <c r="A476" s="381"/>
      <c r="B476" s="383"/>
      <c r="C476" s="527" t="s">
        <v>66</v>
      </c>
      <c r="D476" s="528"/>
      <c r="E476" s="528"/>
      <c r="F476" s="528"/>
      <c r="G476" s="529"/>
      <c r="H476" s="355"/>
      <c r="I476" s="355"/>
      <c r="J476" s="355"/>
      <c r="K476" s="355"/>
      <c r="L476" s="355"/>
      <c r="M476" s="355"/>
      <c r="N476" s="355"/>
      <c r="O476" s="355"/>
      <c r="P476" s="355"/>
      <c r="Q476" s="355"/>
      <c r="R476" s="355"/>
      <c r="S476" s="355"/>
      <c r="T476" s="355"/>
      <c r="U476" s="355"/>
      <c r="V476" s="355"/>
      <c r="W476" s="355"/>
      <c r="X476" s="355"/>
      <c r="Y476" s="355"/>
      <c r="Z476" s="355"/>
      <c r="AA476" s="355"/>
      <c r="AB476" s="355"/>
      <c r="AC476" s="355"/>
      <c r="AD476" s="355"/>
      <c r="AE476" s="355"/>
      <c r="AF476" s="355"/>
      <c r="AG476" s="355"/>
      <c r="AH476" s="355"/>
      <c r="AI476" s="355"/>
      <c r="AJ476" s="355"/>
      <c r="AK476" s="355"/>
      <c r="AL476" s="355"/>
      <c r="AM476" s="355"/>
      <c r="AN476" s="355"/>
      <c r="AO476" s="355"/>
      <c r="AP476" s="355"/>
      <c r="AQ476" s="355"/>
      <c r="AR476" s="355"/>
      <c r="AS476" s="355"/>
      <c r="AT476" s="355"/>
      <c r="AU476" s="355"/>
      <c r="AV476" s="355"/>
      <c r="AW476" s="355"/>
      <c r="AX476" s="355"/>
      <c r="AY476" s="355"/>
      <c r="AZ476" s="355"/>
      <c r="BA476" s="355"/>
      <c r="BB476" s="355"/>
      <c r="BC476" s="355"/>
      <c r="BD476" s="355"/>
      <c r="BE476" s="355"/>
      <c r="BF476" s="355"/>
      <c r="BG476" s="355"/>
      <c r="BH476" s="355"/>
      <c r="BI476" s="355"/>
      <c r="BJ476" s="355"/>
      <c r="BK476" s="355"/>
      <c r="BL476" s="355"/>
      <c r="BM476" s="355"/>
      <c r="BN476" s="355"/>
      <c r="BO476" s="355"/>
      <c r="BP476" s="355"/>
      <c r="BQ476" s="355"/>
      <c r="BR476" s="355"/>
      <c r="BS476" s="355"/>
      <c r="BT476" s="355"/>
      <c r="BU476" s="355"/>
      <c r="BV476" s="355"/>
      <c r="BW476" s="355"/>
      <c r="BX476" s="355"/>
      <c r="BY476" s="355"/>
      <c r="BZ476" s="355"/>
      <c r="CA476" s="355"/>
      <c r="CB476" s="355"/>
      <c r="CC476" s="382"/>
    </row>
    <row r="477" spans="1:81" s="354" customFormat="1">
      <c r="A477" s="381"/>
      <c r="B477" s="383"/>
      <c r="C477" s="527" t="s">
        <v>67</v>
      </c>
      <c r="D477" s="528"/>
      <c r="E477" s="528"/>
      <c r="F477" s="528"/>
      <c r="G477" s="529"/>
      <c r="H477" s="355"/>
      <c r="I477" s="355"/>
      <c r="J477" s="355"/>
      <c r="K477" s="355"/>
      <c r="L477" s="355"/>
      <c r="M477" s="355"/>
      <c r="N477" s="355"/>
      <c r="O477" s="355"/>
      <c r="P477" s="355"/>
      <c r="Q477" s="355"/>
      <c r="R477" s="355"/>
      <c r="S477" s="355"/>
      <c r="T477" s="355"/>
      <c r="U477" s="355"/>
      <c r="V477" s="355"/>
      <c r="W477" s="355"/>
      <c r="X477" s="355"/>
      <c r="Y477" s="355"/>
      <c r="Z477" s="355"/>
      <c r="AA477" s="355"/>
      <c r="AB477" s="355"/>
      <c r="AC477" s="355"/>
      <c r="AD477" s="355"/>
      <c r="AE477" s="355"/>
      <c r="AF477" s="355"/>
      <c r="AG477" s="355"/>
      <c r="AH477" s="355"/>
      <c r="AI477" s="355"/>
      <c r="AJ477" s="355"/>
      <c r="AK477" s="355"/>
      <c r="AL477" s="355"/>
      <c r="AM477" s="355"/>
      <c r="AN477" s="355"/>
      <c r="AO477" s="355"/>
      <c r="AP477" s="355"/>
      <c r="AQ477" s="355"/>
      <c r="AR477" s="355"/>
      <c r="AS477" s="355"/>
      <c r="AT477" s="355"/>
      <c r="AU477" s="355"/>
      <c r="AV477" s="355"/>
      <c r="AW477" s="355"/>
      <c r="AX477" s="355"/>
      <c r="AY477" s="355"/>
      <c r="AZ477" s="355"/>
      <c r="BA477" s="355"/>
      <c r="BB477" s="355"/>
      <c r="BC477" s="355"/>
      <c r="BD477" s="355"/>
      <c r="BE477" s="355"/>
      <c r="BF477" s="355"/>
      <c r="BG477" s="355"/>
      <c r="BH477" s="355"/>
      <c r="BI477" s="355"/>
      <c r="BJ477" s="355"/>
      <c r="BK477" s="355"/>
      <c r="BL477" s="355"/>
      <c r="BM477" s="355"/>
      <c r="BN477" s="355"/>
      <c r="BO477" s="355"/>
      <c r="BP477" s="355"/>
      <c r="BQ477" s="355"/>
      <c r="BR477" s="355"/>
      <c r="BS477" s="355"/>
      <c r="BT477" s="355"/>
      <c r="BU477" s="355"/>
      <c r="BV477" s="355"/>
      <c r="BW477" s="355"/>
      <c r="BX477" s="355"/>
      <c r="BY477" s="355"/>
      <c r="BZ477" s="355"/>
      <c r="CA477" s="355"/>
      <c r="CB477" s="355"/>
      <c r="CC477" s="382"/>
    </row>
    <row r="478" spans="1:81" s="328" customFormat="1">
      <c r="A478" s="384"/>
      <c r="B478" s="383" t="s">
        <v>68</v>
      </c>
      <c r="C478" s="530" t="s">
        <v>1428</v>
      </c>
      <c r="D478" s="385"/>
      <c r="E478" s="385"/>
      <c r="F478" s="386" t="s">
        <v>1429</v>
      </c>
      <c r="G478" s="387" t="s">
        <v>1430</v>
      </c>
      <c r="H478" s="453">
        <v>0</v>
      </c>
      <c r="I478" s="453">
        <v>0</v>
      </c>
      <c r="J478" s="453">
        <v>0</v>
      </c>
      <c r="K478" s="453">
        <v>0</v>
      </c>
      <c r="L478" s="453">
        <v>0</v>
      </c>
      <c r="M478" s="453">
        <v>128419.14</v>
      </c>
      <c r="N478" s="453">
        <v>0</v>
      </c>
      <c r="O478" s="453">
        <v>0</v>
      </c>
      <c r="P478" s="453">
        <v>0</v>
      </c>
      <c r="Q478" s="453">
        <v>0</v>
      </c>
      <c r="R478" s="453">
        <v>0</v>
      </c>
      <c r="S478" s="453">
        <v>0</v>
      </c>
      <c r="T478" s="453">
        <v>0</v>
      </c>
      <c r="U478" s="453">
        <v>0</v>
      </c>
      <c r="V478" s="453">
        <v>16000</v>
      </c>
      <c r="W478" s="453">
        <v>0</v>
      </c>
      <c r="X478" s="453">
        <v>0</v>
      </c>
      <c r="Y478" s="453">
        <v>0</v>
      </c>
      <c r="Z478" s="453">
        <v>0</v>
      </c>
      <c r="AA478" s="453">
        <v>0</v>
      </c>
      <c r="AB478" s="453">
        <v>1164</v>
      </c>
      <c r="AC478" s="453">
        <v>4451</v>
      </c>
      <c r="AD478" s="453">
        <v>1279</v>
      </c>
      <c r="AE478" s="453">
        <v>2725714</v>
      </c>
      <c r="AF478" s="453">
        <v>4270.25</v>
      </c>
      <c r="AG478" s="453">
        <v>240</v>
      </c>
      <c r="AH478" s="453">
        <v>16426</v>
      </c>
      <c r="AI478" s="453">
        <v>109615.5</v>
      </c>
      <c r="AJ478" s="453">
        <v>0</v>
      </c>
      <c r="AK478" s="453">
        <v>991.07</v>
      </c>
      <c r="AL478" s="453">
        <v>0</v>
      </c>
      <c r="AM478" s="453">
        <v>0</v>
      </c>
      <c r="AN478" s="453">
        <v>465.42</v>
      </c>
      <c r="AO478" s="453">
        <v>0</v>
      </c>
      <c r="AP478" s="453">
        <v>0</v>
      </c>
      <c r="AQ478" s="453">
        <v>11371</v>
      </c>
      <c r="AR478" s="453">
        <v>0</v>
      </c>
      <c r="AS478" s="453">
        <v>0</v>
      </c>
      <c r="AT478" s="453">
        <v>0</v>
      </c>
      <c r="AU478" s="453">
        <v>0</v>
      </c>
      <c r="AV478" s="453">
        <v>0</v>
      </c>
      <c r="AW478" s="453">
        <v>0</v>
      </c>
      <c r="AX478" s="453">
        <v>0</v>
      </c>
      <c r="AY478" s="453">
        <v>0</v>
      </c>
      <c r="AZ478" s="453">
        <v>0</v>
      </c>
      <c r="BA478" s="453">
        <v>0</v>
      </c>
      <c r="BB478" s="453">
        <v>0</v>
      </c>
      <c r="BC478" s="453">
        <v>0</v>
      </c>
      <c r="BD478" s="453">
        <v>0</v>
      </c>
      <c r="BE478" s="453">
        <v>0</v>
      </c>
      <c r="BF478" s="453">
        <v>0</v>
      </c>
      <c r="BG478" s="453">
        <v>0</v>
      </c>
      <c r="BH478" s="453">
        <v>0</v>
      </c>
      <c r="BI478" s="453">
        <v>0</v>
      </c>
      <c r="BJ478" s="453">
        <v>0</v>
      </c>
      <c r="BK478" s="453">
        <v>6000</v>
      </c>
      <c r="BL478" s="453">
        <v>0</v>
      </c>
      <c r="BM478" s="453">
        <v>153444.5</v>
      </c>
      <c r="BN478" s="453">
        <v>0</v>
      </c>
      <c r="BO478" s="453">
        <v>0</v>
      </c>
      <c r="BP478" s="453">
        <v>0</v>
      </c>
      <c r="BQ478" s="453">
        <v>0</v>
      </c>
      <c r="BR478" s="453">
        <v>13600</v>
      </c>
      <c r="BS478" s="453">
        <v>300</v>
      </c>
      <c r="BT478" s="453">
        <v>23586</v>
      </c>
      <c r="BU478" s="453">
        <v>3068</v>
      </c>
      <c r="BV478" s="453">
        <v>0</v>
      </c>
      <c r="BW478" s="453">
        <v>34986.75</v>
      </c>
      <c r="BX478" s="453">
        <v>8530</v>
      </c>
      <c r="BY478" s="453">
        <v>0</v>
      </c>
      <c r="BZ478" s="453">
        <v>0</v>
      </c>
      <c r="CA478" s="453">
        <v>0</v>
      </c>
      <c r="CB478" s="453">
        <v>0</v>
      </c>
      <c r="CC478" s="336">
        <f>SUM(H478:CB478)</f>
        <v>3263921.63</v>
      </c>
    </row>
    <row r="479" spans="1:81" s="328" customFormat="1">
      <c r="A479" s="384"/>
      <c r="B479" s="383"/>
      <c r="C479" s="531"/>
      <c r="D479" s="385"/>
      <c r="E479" s="385"/>
      <c r="F479" s="386" t="s">
        <v>1431</v>
      </c>
      <c r="G479" s="387" t="s">
        <v>1432</v>
      </c>
      <c r="H479" s="335">
        <v>0</v>
      </c>
      <c r="I479" s="335">
        <v>0</v>
      </c>
      <c r="J479" s="335">
        <v>0</v>
      </c>
      <c r="K479" s="335">
        <v>0</v>
      </c>
      <c r="L479" s="335">
        <v>0</v>
      </c>
      <c r="M479" s="335">
        <v>0</v>
      </c>
      <c r="N479" s="335">
        <v>0</v>
      </c>
      <c r="O479" s="335">
        <v>0</v>
      </c>
      <c r="P479" s="335">
        <v>0</v>
      </c>
      <c r="Q479" s="335">
        <v>0</v>
      </c>
      <c r="R479" s="335">
        <v>0</v>
      </c>
      <c r="S479" s="335">
        <v>0</v>
      </c>
      <c r="T479" s="335">
        <v>0</v>
      </c>
      <c r="U479" s="335">
        <v>0</v>
      </c>
      <c r="V479" s="335">
        <v>0</v>
      </c>
      <c r="W479" s="335">
        <v>0</v>
      </c>
      <c r="X479" s="335">
        <v>0</v>
      </c>
      <c r="Y479" s="335">
        <v>0</v>
      </c>
      <c r="Z479" s="335">
        <v>0</v>
      </c>
      <c r="AA479" s="335">
        <v>0</v>
      </c>
      <c r="AB479" s="335">
        <v>0</v>
      </c>
      <c r="AC479" s="335">
        <v>0</v>
      </c>
      <c r="AD479" s="335">
        <v>0</v>
      </c>
      <c r="AE479" s="335">
        <v>0</v>
      </c>
      <c r="AF479" s="335">
        <v>0</v>
      </c>
      <c r="AG479" s="335">
        <v>0</v>
      </c>
      <c r="AH479" s="335">
        <v>0</v>
      </c>
      <c r="AI479" s="335">
        <v>0</v>
      </c>
      <c r="AJ479" s="335">
        <v>0</v>
      </c>
      <c r="AK479" s="335">
        <v>0</v>
      </c>
      <c r="AL479" s="335">
        <v>0</v>
      </c>
      <c r="AM479" s="335">
        <v>0</v>
      </c>
      <c r="AN479" s="335">
        <v>0</v>
      </c>
      <c r="AO479" s="335">
        <v>0</v>
      </c>
      <c r="AP479" s="335">
        <v>0</v>
      </c>
      <c r="AQ479" s="335">
        <v>0</v>
      </c>
      <c r="AR479" s="335">
        <v>0</v>
      </c>
      <c r="AS479" s="335">
        <v>0</v>
      </c>
      <c r="AT479" s="335">
        <v>0</v>
      </c>
      <c r="AU479" s="335">
        <v>0</v>
      </c>
      <c r="AV479" s="335">
        <v>0</v>
      </c>
      <c r="AW479" s="335">
        <v>0</v>
      </c>
      <c r="AX479" s="335">
        <v>0</v>
      </c>
      <c r="AY479" s="335">
        <v>0</v>
      </c>
      <c r="AZ479" s="335">
        <v>0</v>
      </c>
      <c r="BA479" s="335">
        <v>0</v>
      </c>
      <c r="BB479" s="335">
        <v>0</v>
      </c>
      <c r="BC479" s="335">
        <v>0</v>
      </c>
      <c r="BD479" s="335">
        <v>0</v>
      </c>
      <c r="BE479" s="335">
        <v>0</v>
      </c>
      <c r="BF479" s="335">
        <v>0</v>
      </c>
      <c r="BG479" s="335">
        <v>0</v>
      </c>
      <c r="BH479" s="335">
        <v>0</v>
      </c>
      <c r="BI479" s="335">
        <v>0</v>
      </c>
      <c r="BJ479" s="335">
        <v>0</v>
      </c>
      <c r="BK479" s="335">
        <v>0</v>
      </c>
      <c r="BL479" s="335">
        <v>0</v>
      </c>
      <c r="BM479" s="335">
        <v>0</v>
      </c>
      <c r="BN479" s="335">
        <v>0</v>
      </c>
      <c r="BO479" s="335">
        <v>0</v>
      </c>
      <c r="BP479" s="335">
        <v>0</v>
      </c>
      <c r="BQ479" s="335">
        <v>0</v>
      </c>
      <c r="BR479" s="335">
        <v>0</v>
      </c>
      <c r="BS479" s="335">
        <v>0</v>
      </c>
      <c r="BT479" s="335">
        <v>0</v>
      </c>
      <c r="BU479" s="335">
        <v>0</v>
      </c>
      <c r="BV479" s="335">
        <v>0</v>
      </c>
      <c r="BW479" s="335">
        <v>0</v>
      </c>
      <c r="BX479" s="335">
        <v>0</v>
      </c>
      <c r="BY479" s="335">
        <v>0</v>
      </c>
      <c r="BZ479" s="335">
        <v>0</v>
      </c>
      <c r="CA479" s="335">
        <v>0</v>
      </c>
      <c r="CB479" s="335">
        <v>0</v>
      </c>
      <c r="CC479" s="336">
        <f t="shared" ref="CC479:CC574" si="75">SUM(H479:CB479)</f>
        <v>0</v>
      </c>
    </row>
    <row r="480" spans="1:81" s="328" customFormat="1">
      <c r="A480" s="384"/>
      <c r="B480" s="383"/>
      <c r="C480" s="385"/>
      <c r="D480" s="385"/>
      <c r="E480" s="385"/>
      <c r="F480" s="386" t="s">
        <v>1433</v>
      </c>
      <c r="G480" s="387" t="s">
        <v>1434</v>
      </c>
      <c r="H480" s="453">
        <v>0</v>
      </c>
      <c r="I480" s="453">
        <v>0</v>
      </c>
      <c r="J480" s="453">
        <v>0</v>
      </c>
      <c r="K480" s="453">
        <v>0</v>
      </c>
      <c r="L480" s="453">
        <v>0</v>
      </c>
      <c r="M480" s="453">
        <v>0</v>
      </c>
      <c r="N480" s="453">
        <v>0</v>
      </c>
      <c r="O480" s="453">
        <v>0</v>
      </c>
      <c r="P480" s="453">
        <v>0</v>
      </c>
      <c r="Q480" s="453">
        <v>0</v>
      </c>
      <c r="R480" s="453">
        <v>0</v>
      </c>
      <c r="S480" s="453">
        <v>0</v>
      </c>
      <c r="T480" s="453">
        <v>0</v>
      </c>
      <c r="U480" s="453">
        <v>0</v>
      </c>
      <c r="V480" s="453">
        <v>0</v>
      </c>
      <c r="W480" s="453">
        <v>0</v>
      </c>
      <c r="X480" s="453">
        <v>0</v>
      </c>
      <c r="Y480" s="453">
        <v>0</v>
      </c>
      <c r="Z480" s="453">
        <v>0</v>
      </c>
      <c r="AA480" s="453">
        <v>0</v>
      </c>
      <c r="AB480" s="453">
        <v>0</v>
      </c>
      <c r="AC480" s="453">
        <v>0</v>
      </c>
      <c r="AD480" s="453">
        <v>0</v>
      </c>
      <c r="AE480" s="453">
        <v>0</v>
      </c>
      <c r="AF480" s="453">
        <v>0</v>
      </c>
      <c r="AG480" s="453">
        <v>0</v>
      </c>
      <c r="AH480" s="453">
        <v>0</v>
      </c>
      <c r="AI480" s="453">
        <v>0</v>
      </c>
      <c r="AJ480" s="453">
        <v>0</v>
      </c>
      <c r="AK480" s="453">
        <v>0</v>
      </c>
      <c r="AL480" s="453">
        <v>0</v>
      </c>
      <c r="AM480" s="453">
        <v>0</v>
      </c>
      <c r="AN480" s="453">
        <v>0</v>
      </c>
      <c r="AO480" s="453">
        <v>0</v>
      </c>
      <c r="AP480" s="453">
        <v>0</v>
      </c>
      <c r="AQ480" s="453">
        <v>0</v>
      </c>
      <c r="AR480" s="453">
        <v>0</v>
      </c>
      <c r="AS480" s="453">
        <v>0</v>
      </c>
      <c r="AT480" s="453">
        <v>0</v>
      </c>
      <c r="AU480" s="453">
        <v>0</v>
      </c>
      <c r="AV480" s="453">
        <v>0</v>
      </c>
      <c r="AW480" s="453">
        <v>0</v>
      </c>
      <c r="AX480" s="453">
        <v>0</v>
      </c>
      <c r="AY480" s="453">
        <v>0</v>
      </c>
      <c r="AZ480" s="453">
        <v>0</v>
      </c>
      <c r="BA480" s="453">
        <v>0</v>
      </c>
      <c r="BB480" s="453">
        <v>0</v>
      </c>
      <c r="BC480" s="453">
        <v>0</v>
      </c>
      <c r="BD480" s="453">
        <v>0</v>
      </c>
      <c r="BE480" s="453">
        <v>0</v>
      </c>
      <c r="BF480" s="453">
        <v>0</v>
      </c>
      <c r="BG480" s="453">
        <v>0</v>
      </c>
      <c r="BH480" s="453">
        <v>0</v>
      </c>
      <c r="BI480" s="453">
        <v>0</v>
      </c>
      <c r="BJ480" s="453">
        <v>0</v>
      </c>
      <c r="BK480" s="453">
        <v>0</v>
      </c>
      <c r="BL480" s="453">
        <v>0</v>
      </c>
      <c r="BM480" s="453">
        <v>0</v>
      </c>
      <c r="BN480" s="453">
        <v>0</v>
      </c>
      <c r="BO480" s="453">
        <v>0</v>
      </c>
      <c r="BP480" s="453">
        <v>0</v>
      </c>
      <c r="BQ480" s="453">
        <v>0</v>
      </c>
      <c r="BR480" s="453">
        <v>0</v>
      </c>
      <c r="BS480" s="453">
        <v>0</v>
      </c>
      <c r="BT480" s="453">
        <v>0</v>
      </c>
      <c r="BU480" s="453">
        <v>0</v>
      </c>
      <c r="BV480" s="453">
        <v>0</v>
      </c>
      <c r="BW480" s="453">
        <v>0</v>
      </c>
      <c r="BX480" s="453">
        <v>0</v>
      </c>
      <c r="BY480" s="453">
        <v>0</v>
      </c>
      <c r="BZ480" s="453">
        <v>0</v>
      </c>
      <c r="CA480" s="453">
        <v>0</v>
      </c>
      <c r="CB480" s="453">
        <v>0</v>
      </c>
      <c r="CC480" s="336">
        <f t="shared" si="75"/>
        <v>0</v>
      </c>
    </row>
    <row r="481" spans="1:81" s="328" customFormat="1">
      <c r="A481" s="384"/>
      <c r="B481" s="383"/>
      <c r="C481" s="385"/>
      <c r="D481" s="385"/>
      <c r="E481" s="385"/>
      <c r="F481" s="386" t="s">
        <v>1435</v>
      </c>
      <c r="G481" s="387" t="s">
        <v>1436</v>
      </c>
      <c r="H481" s="335">
        <v>0</v>
      </c>
      <c r="I481" s="335">
        <v>0</v>
      </c>
      <c r="J481" s="335">
        <v>0</v>
      </c>
      <c r="K481" s="335">
        <v>0</v>
      </c>
      <c r="L481" s="335">
        <v>0</v>
      </c>
      <c r="M481" s="335">
        <v>0</v>
      </c>
      <c r="N481" s="335">
        <v>0</v>
      </c>
      <c r="O481" s="335">
        <v>0</v>
      </c>
      <c r="P481" s="335">
        <v>0</v>
      </c>
      <c r="Q481" s="335">
        <v>0</v>
      </c>
      <c r="R481" s="335">
        <v>0</v>
      </c>
      <c r="S481" s="335">
        <v>0</v>
      </c>
      <c r="T481" s="335">
        <v>0</v>
      </c>
      <c r="U481" s="335">
        <v>0</v>
      </c>
      <c r="V481" s="335">
        <v>0</v>
      </c>
      <c r="W481" s="335">
        <v>0</v>
      </c>
      <c r="X481" s="335">
        <v>0</v>
      </c>
      <c r="Y481" s="335">
        <v>0</v>
      </c>
      <c r="Z481" s="335">
        <v>0</v>
      </c>
      <c r="AA481" s="335">
        <v>0</v>
      </c>
      <c r="AB481" s="335">
        <v>0</v>
      </c>
      <c r="AC481" s="335">
        <v>0</v>
      </c>
      <c r="AD481" s="335">
        <v>0</v>
      </c>
      <c r="AE481" s="335">
        <v>0</v>
      </c>
      <c r="AF481" s="335">
        <v>0</v>
      </c>
      <c r="AG481" s="335">
        <v>0</v>
      </c>
      <c r="AH481" s="335">
        <v>0</v>
      </c>
      <c r="AI481" s="335">
        <v>0</v>
      </c>
      <c r="AJ481" s="335">
        <v>0</v>
      </c>
      <c r="AK481" s="335">
        <v>0</v>
      </c>
      <c r="AL481" s="335">
        <v>0</v>
      </c>
      <c r="AM481" s="335">
        <v>0</v>
      </c>
      <c r="AN481" s="335">
        <v>0</v>
      </c>
      <c r="AO481" s="335">
        <v>0</v>
      </c>
      <c r="AP481" s="335">
        <v>0</v>
      </c>
      <c r="AQ481" s="335">
        <v>0</v>
      </c>
      <c r="AR481" s="335">
        <v>0</v>
      </c>
      <c r="AS481" s="335">
        <v>0</v>
      </c>
      <c r="AT481" s="335">
        <v>0</v>
      </c>
      <c r="AU481" s="335">
        <v>0</v>
      </c>
      <c r="AV481" s="335">
        <v>0</v>
      </c>
      <c r="AW481" s="335">
        <v>0</v>
      </c>
      <c r="AX481" s="335">
        <v>0</v>
      </c>
      <c r="AY481" s="335">
        <v>0</v>
      </c>
      <c r="AZ481" s="335">
        <v>0</v>
      </c>
      <c r="BA481" s="335">
        <v>0</v>
      </c>
      <c r="BB481" s="335">
        <v>0</v>
      </c>
      <c r="BC481" s="335">
        <v>0</v>
      </c>
      <c r="BD481" s="335">
        <v>0</v>
      </c>
      <c r="BE481" s="335">
        <v>0</v>
      </c>
      <c r="BF481" s="335">
        <v>0</v>
      </c>
      <c r="BG481" s="335">
        <v>0</v>
      </c>
      <c r="BH481" s="335">
        <v>0</v>
      </c>
      <c r="BI481" s="335">
        <v>0</v>
      </c>
      <c r="BJ481" s="335">
        <v>0</v>
      </c>
      <c r="BK481" s="335">
        <v>0</v>
      </c>
      <c r="BL481" s="335">
        <v>0</v>
      </c>
      <c r="BM481" s="335">
        <v>0</v>
      </c>
      <c r="BN481" s="335">
        <v>0</v>
      </c>
      <c r="BO481" s="335">
        <v>0</v>
      </c>
      <c r="BP481" s="335">
        <v>0</v>
      </c>
      <c r="BQ481" s="335">
        <v>0</v>
      </c>
      <c r="BR481" s="335">
        <v>0</v>
      </c>
      <c r="BS481" s="335">
        <v>0</v>
      </c>
      <c r="BT481" s="335">
        <v>0</v>
      </c>
      <c r="BU481" s="335">
        <v>0</v>
      </c>
      <c r="BV481" s="335">
        <v>0</v>
      </c>
      <c r="BW481" s="335">
        <v>0</v>
      </c>
      <c r="BX481" s="335">
        <v>0</v>
      </c>
      <c r="BY481" s="335">
        <v>0</v>
      </c>
      <c r="BZ481" s="335">
        <v>0</v>
      </c>
      <c r="CA481" s="335">
        <v>0</v>
      </c>
      <c r="CB481" s="335">
        <v>0</v>
      </c>
      <c r="CC481" s="336">
        <f t="shared" si="75"/>
        <v>0</v>
      </c>
    </row>
    <row r="482" spans="1:81" s="328" customFormat="1">
      <c r="A482" s="384"/>
      <c r="B482" s="383"/>
      <c r="C482" s="385"/>
      <c r="D482" s="385"/>
      <c r="E482" s="385"/>
      <c r="F482" s="386" t="s">
        <v>1437</v>
      </c>
      <c r="G482" s="387" t="s">
        <v>1438</v>
      </c>
      <c r="H482" s="453">
        <v>11139541.720000001</v>
      </c>
      <c r="I482" s="453">
        <v>0</v>
      </c>
      <c r="J482" s="453">
        <v>0</v>
      </c>
      <c r="K482" s="453">
        <v>0</v>
      </c>
      <c r="L482" s="453">
        <v>0</v>
      </c>
      <c r="M482" s="453">
        <v>0</v>
      </c>
      <c r="N482" s="453">
        <v>89057843.349999994</v>
      </c>
      <c r="O482" s="453">
        <v>0</v>
      </c>
      <c r="P482" s="453">
        <v>0</v>
      </c>
      <c r="Q482" s="453">
        <v>28725492.16</v>
      </c>
      <c r="R482" s="453">
        <v>0</v>
      </c>
      <c r="S482" s="453">
        <v>0</v>
      </c>
      <c r="T482" s="453">
        <v>0</v>
      </c>
      <c r="U482" s="453">
        <v>0</v>
      </c>
      <c r="V482" s="453">
        <v>0</v>
      </c>
      <c r="W482" s="453">
        <v>0</v>
      </c>
      <c r="X482" s="453">
        <v>0</v>
      </c>
      <c r="Y482" s="453">
        <v>0</v>
      </c>
      <c r="Z482" s="453">
        <v>90746952.829999998</v>
      </c>
      <c r="AA482" s="453">
        <v>849189</v>
      </c>
      <c r="AB482" s="453">
        <v>0</v>
      </c>
      <c r="AC482" s="453">
        <v>2561786.65</v>
      </c>
      <c r="AD482" s="453">
        <v>539781</v>
      </c>
      <c r="AE482" s="453">
        <v>0</v>
      </c>
      <c r="AF482" s="453">
        <v>0</v>
      </c>
      <c r="AG482" s="453">
        <v>0</v>
      </c>
      <c r="AH482" s="453">
        <v>0</v>
      </c>
      <c r="AI482" s="453">
        <v>31618732.940000001</v>
      </c>
      <c r="AJ482" s="453">
        <v>0</v>
      </c>
      <c r="AK482" s="453">
        <v>0</v>
      </c>
      <c r="AL482" s="453">
        <v>0</v>
      </c>
      <c r="AM482" s="453">
        <v>0</v>
      </c>
      <c r="AN482" s="453">
        <v>0</v>
      </c>
      <c r="AO482" s="453">
        <v>0</v>
      </c>
      <c r="AP482" s="453">
        <v>0</v>
      </c>
      <c r="AQ482" s="453">
        <v>0</v>
      </c>
      <c r="AR482" s="453">
        <v>0</v>
      </c>
      <c r="AS482" s="453">
        <v>0</v>
      </c>
      <c r="AT482" s="453">
        <v>0</v>
      </c>
      <c r="AU482" s="453">
        <v>32044791.460000001</v>
      </c>
      <c r="AV482" s="453">
        <v>0</v>
      </c>
      <c r="AW482" s="453">
        <v>0</v>
      </c>
      <c r="AX482" s="453">
        <v>0</v>
      </c>
      <c r="AY482" s="453">
        <v>0</v>
      </c>
      <c r="AZ482" s="453">
        <v>0</v>
      </c>
      <c r="BA482" s="453">
        <v>0</v>
      </c>
      <c r="BB482" s="453">
        <v>4103933.2</v>
      </c>
      <c r="BC482" s="453">
        <v>0</v>
      </c>
      <c r="BD482" s="453">
        <v>0</v>
      </c>
      <c r="BE482" s="453">
        <v>0</v>
      </c>
      <c r="BF482" s="453">
        <v>0</v>
      </c>
      <c r="BG482" s="453">
        <v>0</v>
      </c>
      <c r="BH482" s="453">
        <v>0</v>
      </c>
      <c r="BI482" s="453">
        <v>0</v>
      </c>
      <c r="BJ482" s="453">
        <v>0</v>
      </c>
      <c r="BK482" s="453">
        <v>0</v>
      </c>
      <c r="BL482" s="453">
        <v>0</v>
      </c>
      <c r="BM482" s="453">
        <v>23690077.710000001</v>
      </c>
      <c r="BN482" s="453">
        <v>0</v>
      </c>
      <c r="BO482" s="453">
        <v>0</v>
      </c>
      <c r="BP482" s="453">
        <v>0</v>
      </c>
      <c r="BQ482" s="453">
        <v>0</v>
      </c>
      <c r="BR482" s="453">
        <v>0</v>
      </c>
      <c r="BS482" s="453">
        <v>0</v>
      </c>
      <c r="BT482" s="453">
        <v>24346753.420000002</v>
      </c>
      <c r="BU482" s="453">
        <v>0</v>
      </c>
      <c r="BV482" s="453">
        <v>0</v>
      </c>
      <c r="BW482" s="453">
        <v>0</v>
      </c>
      <c r="BX482" s="453">
        <v>0</v>
      </c>
      <c r="BY482" s="453">
        <v>772722</v>
      </c>
      <c r="BZ482" s="453">
        <v>0</v>
      </c>
      <c r="CA482" s="453">
        <v>0</v>
      </c>
      <c r="CB482" s="453">
        <v>0</v>
      </c>
      <c r="CC482" s="336">
        <f t="shared" si="75"/>
        <v>340197597.44</v>
      </c>
    </row>
    <row r="483" spans="1:81" s="328" customFormat="1">
      <c r="A483" s="384"/>
      <c r="B483" s="383"/>
      <c r="C483" s="385"/>
      <c r="D483" s="385"/>
      <c r="E483" s="385"/>
      <c r="F483" s="386" t="s">
        <v>1439</v>
      </c>
      <c r="G483" s="387" t="s">
        <v>1440</v>
      </c>
      <c r="H483" s="453">
        <v>0</v>
      </c>
      <c r="I483" s="453">
        <v>2000000</v>
      </c>
      <c r="J483" s="453">
        <v>15793527.789999999</v>
      </c>
      <c r="K483" s="453">
        <v>2000000</v>
      </c>
      <c r="L483" s="453">
        <v>1269803.3500000001</v>
      </c>
      <c r="M483" s="453">
        <v>339354.58</v>
      </c>
      <c r="N483" s="453">
        <v>0</v>
      </c>
      <c r="O483" s="453">
        <v>12584254.23</v>
      </c>
      <c r="P483" s="453">
        <v>1322253.9099999999</v>
      </c>
      <c r="Q483" s="453">
        <v>0</v>
      </c>
      <c r="R483" s="453">
        <v>110048</v>
      </c>
      <c r="S483" s="453">
        <v>11189118.550000001</v>
      </c>
      <c r="T483" s="453">
        <v>28286884.850000001</v>
      </c>
      <c r="U483" s="453">
        <v>4955156.78</v>
      </c>
      <c r="V483" s="453">
        <v>624756.30000000005</v>
      </c>
      <c r="W483" s="453">
        <v>7288537.54</v>
      </c>
      <c r="X483" s="453">
        <v>2228877.08</v>
      </c>
      <c r="Y483" s="453">
        <v>153017</v>
      </c>
      <c r="Z483" s="453">
        <v>0</v>
      </c>
      <c r="AA483" s="453">
        <v>0</v>
      </c>
      <c r="AB483" s="453">
        <v>4265179.4800000004</v>
      </c>
      <c r="AC483" s="453">
        <v>0</v>
      </c>
      <c r="AD483" s="453">
        <v>0</v>
      </c>
      <c r="AE483" s="453">
        <v>121157</v>
      </c>
      <c r="AF483" s="453">
        <v>0</v>
      </c>
      <c r="AG483" s="453">
        <v>721978.75</v>
      </c>
      <c r="AH483" s="453">
        <v>131494.70000000001</v>
      </c>
      <c r="AI483" s="453">
        <v>0</v>
      </c>
      <c r="AJ483" s="453">
        <v>0</v>
      </c>
      <c r="AK483" s="453">
        <v>62865</v>
      </c>
      <c r="AL483" s="453">
        <v>0</v>
      </c>
      <c r="AM483" s="453">
        <v>178655</v>
      </c>
      <c r="AN483" s="453">
        <v>466472</v>
      </c>
      <c r="AO483" s="453">
        <v>0</v>
      </c>
      <c r="AP483" s="453">
        <v>267069.59999999998</v>
      </c>
      <c r="AQ483" s="453">
        <v>161405.9</v>
      </c>
      <c r="AR483" s="453">
        <v>278875</v>
      </c>
      <c r="AS483" s="453">
        <v>800000</v>
      </c>
      <c r="AT483" s="453">
        <v>2801113.5</v>
      </c>
      <c r="AU483" s="453">
        <v>0</v>
      </c>
      <c r="AV483" s="453">
        <v>0</v>
      </c>
      <c r="AW483" s="453">
        <v>0</v>
      </c>
      <c r="AX483" s="453">
        <v>0</v>
      </c>
      <c r="AY483" s="453">
        <v>0</v>
      </c>
      <c r="AZ483" s="453">
        <v>0</v>
      </c>
      <c r="BA483" s="453">
        <v>0</v>
      </c>
      <c r="BB483" s="453">
        <v>0</v>
      </c>
      <c r="BC483" s="453">
        <v>4983432</v>
      </c>
      <c r="BD483" s="453">
        <v>19476520.670000002</v>
      </c>
      <c r="BE483" s="453">
        <v>680721</v>
      </c>
      <c r="BF483" s="453">
        <v>37020234.649999999</v>
      </c>
      <c r="BG483" s="453">
        <v>1734981</v>
      </c>
      <c r="BH483" s="453">
        <v>43038341.609999999</v>
      </c>
      <c r="BI483" s="453">
        <v>3725587.87</v>
      </c>
      <c r="BJ483" s="453">
        <v>4747328.95</v>
      </c>
      <c r="BK483" s="453">
        <v>5688120</v>
      </c>
      <c r="BL483" s="453">
        <v>1233946</v>
      </c>
      <c r="BM483" s="453">
        <v>0</v>
      </c>
      <c r="BN483" s="453">
        <v>716587.25</v>
      </c>
      <c r="BO483" s="453">
        <v>0</v>
      </c>
      <c r="BP483" s="453">
        <v>0</v>
      </c>
      <c r="BQ483" s="453">
        <v>0</v>
      </c>
      <c r="BR483" s="453">
        <v>0</v>
      </c>
      <c r="BS483" s="453">
        <v>0</v>
      </c>
      <c r="BT483" s="453">
        <v>0</v>
      </c>
      <c r="BU483" s="453">
        <v>0</v>
      </c>
      <c r="BV483" s="453">
        <v>625943.42000000004</v>
      </c>
      <c r="BW483" s="453">
        <v>0</v>
      </c>
      <c r="BX483" s="453">
        <v>126727</v>
      </c>
      <c r="BY483" s="453">
        <v>0</v>
      </c>
      <c r="BZ483" s="453">
        <v>368636.95</v>
      </c>
      <c r="CA483" s="453">
        <v>479887.65</v>
      </c>
      <c r="CB483" s="453">
        <v>0</v>
      </c>
      <c r="CC483" s="336">
        <f t="shared" si="75"/>
        <v>225048851.90999997</v>
      </c>
    </row>
    <row r="484" spans="1:81" s="328" customFormat="1">
      <c r="A484" s="384"/>
      <c r="B484" s="383"/>
      <c r="C484" s="385"/>
      <c r="D484" s="385"/>
      <c r="E484" s="385"/>
      <c r="F484" s="386" t="s">
        <v>1441</v>
      </c>
      <c r="G484" s="387" t="s">
        <v>1442</v>
      </c>
      <c r="H484" s="453">
        <v>0</v>
      </c>
      <c r="I484" s="453">
        <v>0</v>
      </c>
      <c r="J484" s="453">
        <v>0</v>
      </c>
      <c r="K484" s="453">
        <v>0</v>
      </c>
      <c r="L484" s="453">
        <v>0</v>
      </c>
      <c r="M484" s="453">
        <v>0</v>
      </c>
      <c r="N484" s="453">
        <v>0</v>
      </c>
      <c r="O484" s="453">
        <v>0</v>
      </c>
      <c r="P484" s="453">
        <v>0</v>
      </c>
      <c r="Q484" s="453">
        <v>0</v>
      </c>
      <c r="R484" s="453">
        <v>0</v>
      </c>
      <c r="S484" s="453">
        <v>0</v>
      </c>
      <c r="T484" s="453">
        <v>0</v>
      </c>
      <c r="U484" s="453">
        <v>0</v>
      </c>
      <c r="V484" s="453">
        <v>0</v>
      </c>
      <c r="W484" s="453">
        <v>0</v>
      </c>
      <c r="X484" s="453">
        <v>0</v>
      </c>
      <c r="Y484" s="453">
        <v>0</v>
      </c>
      <c r="Z484" s="453">
        <v>0</v>
      </c>
      <c r="AA484" s="453">
        <v>0</v>
      </c>
      <c r="AB484" s="453">
        <v>0</v>
      </c>
      <c r="AC484" s="453">
        <v>0</v>
      </c>
      <c r="AD484" s="453">
        <v>0</v>
      </c>
      <c r="AE484" s="453">
        <v>0</v>
      </c>
      <c r="AF484" s="453">
        <v>0</v>
      </c>
      <c r="AG484" s="453">
        <v>0</v>
      </c>
      <c r="AH484" s="453">
        <v>0</v>
      </c>
      <c r="AI484" s="453">
        <v>0</v>
      </c>
      <c r="AJ484" s="453">
        <v>0</v>
      </c>
      <c r="AK484" s="453">
        <v>0</v>
      </c>
      <c r="AL484" s="453">
        <v>0</v>
      </c>
      <c r="AM484" s="453">
        <v>0</v>
      </c>
      <c r="AN484" s="453">
        <v>0</v>
      </c>
      <c r="AO484" s="453">
        <v>0</v>
      </c>
      <c r="AP484" s="453">
        <v>0</v>
      </c>
      <c r="AQ484" s="453">
        <v>0</v>
      </c>
      <c r="AR484" s="453">
        <v>0</v>
      </c>
      <c r="AS484" s="453">
        <v>0</v>
      </c>
      <c r="AT484" s="453">
        <v>0</v>
      </c>
      <c r="AU484" s="453">
        <v>0</v>
      </c>
      <c r="AV484" s="453">
        <v>0</v>
      </c>
      <c r="AW484" s="453">
        <v>0</v>
      </c>
      <c r="AX484" s="453">
        <v>0</v>
      </c>
      <c r="AY484" s="453">
        <v>0</v>
      </c>
      <c r="AZ484" s="453">
        <v>0</v>
      </c>
      <c r="BA484" s="453">
        <v>0</v>
      </c>
      <c r="BB484" s="453">
        <v>0</v>
      </c>
      <c r="BC484" s="453">
        <v>0</v>
      </c>
      <c r="BD484" s="453">
        <v>0</v>
      </c>
      <c r="BE484" s="453">
        <v>0</v>
      </c>
      <c r="BF484" s="453">
        <v>0</v>
      </c>
      <c r="BG484" s="453">
        <v>0</v>
      </c>
      <c r="BH484" s="453">
        <v>0</v>
      </c>
      <c r="BI484" s="453">
        <v>0</v>
      </c>
      <c r="BJ484" s="453">
        <v>0</v>
      </c>
      <c r="BK484" s="453">
        <v>0</v>
      </c>
      <c r="BL484" s="453">
        <v>0</v>
      </c>
      <c r="BM484" s="453">
        <v>0</v>
      </c>
      <c r="BN484" s="453">
        <v>0</v>
      </c>
      <c r="BO484" s="453">
        <v>0</v>
      </c>
      <c r="BP484" s="453">
        <v>0</v>
      </c>
      <c r="BQ484" s="453">
        <v>0</v>
      </c>
      <c r="BR484" s="453">
        <v>0</v>
      </c>
      <c r="BS484" s="453">
        <v>0</v>
      </c>
      <c r="BT484" s="453">
        <v>3422250.99</v>
      </c>
      <c r="BU484" s="453">
        <v>0</v>
      </c>
      <c r="BV484" s="453">
        <v>0</v>
      </c>
      <c r="BW484" s="453">
        <v>0</v>
      </c>
      <c r="BX484" s="453">
        <v>0</v>
      </c>
      <c r="BY484" s="453">
        <v>0</v>
      </c>
      <c r="BZ484" s="453">
        <v>0</v>
      </c>
      <c r="CA484" s="453">
        <v>0</v>
      </c>
      <c r="CB484" s="453">
        <v>0</v>
      </c>
      <c r="CC484" s="336">
        <f t="shared" si="75"/>
        <v>3422250.99</v>
      </c>
    </row>
    <row r="485" spans="1:81" s="328" customFormat="1">
      <c r="A485" s="384"/>
      <c r="B485" s="383"/>
      <c r="C485" s="385"/>
      <c r="D485" s="385"/>
      <c r="E485" s="385"/>
      <c r="F485" s="386" t="s">
        <v>1443</v>
      </c>
      <c r="G485" s="387" t="s">
        <v>1444</v>
      </c>
      <c r="H485" s="453">
        <v>0</v>
      </c>
      <c r="I485" s="453">
        <v>0</v>
      </c>
      <c r="J485" s="453">
        <v>0</v>
      </c>
      <c r="K485" s="453">
        <v>0</v>
      </c>
      <c r="L485" s="453">
        <v>0</v>
      </c>
      <c r="M485" s="453">
        <v>0</v>
      </c>
      <c r="N485" s="453">
        <v>0</v>
      </c>
      <c r="O485" s="453">
        <v>0</v>
      </c>
      <c r="P485" s="453">
        <v>0</v>
      </c>
      <c r="Q485" s="453">
        <v>0</v>
      </c>
      <c r="R485" s="453">
        <v>0</v>
      </c>
      <c r="S485" s="453">
        <v>0</v>
      </c>
      <c r="T485" s="453">
        <v>0</v>
      </c>
      <c r="U485" s="453">
        <v>0</v>
      </c>
      <c r="V485" s="453">
        <v>0</v>
      </c>
      <c r="W485" s="453">
        <v>0</v>
      </c>
      <c r="X485" s="453">
        <v>0</v>
      </c>
      <c r="Y485" s="453">
        <v>0</v>
      </c>
      <c r="Z485" s="453">
        <v>34092.28</v>
      </c>
      <c r="AA485" s="453">
        <v>0</v>
      </c>
      <c r="AB485" s="453">
        <v>0</v>
      </c>
      <c r="AC485" s="453">
        <v>0</v>
      </c>
      <c r="AD485" s="453">
        <v>0</v>
      </c>
      <c r="AE485" s="453">
        <v>0</v>
      </c>
      <c r="AF485" s="453">
        <v>0</v>
      </c>
      <c r="AG485" s="453">
        <v>0</v>
      </c>
      <c r="AH485" s="453">
        <v>0</v>
      </c>
      <c r="AI485" s="453">
        <v>0</v>
      </c>
      <c r="AJ485" s="453">
        <v>0</v>
      </c>
      <c r="AK485" s="453">
        <v>0</v>
      </c>
      <c r="AL485" s="453">
        <v>0</v>
      </c>
      <c r="AM485" s="453">
        <v>0</v>
      </c>
      <c r="AN485" s="453">
        <v>0</v>
      </c>
      <c r="AO485" s="453">
        <v>0</v>
      </c>
      <c r="AP485" s="453">
        <v>0</v>
      </c>
      <c r="AQ485" s="453">
        <v>0</v>
      </c>
      <c r="AR485" s="453">
        <v>0</v>
      </c>
      <c r="AS485" s="453">
        <v>0</v>
      </c>
      <c r="AT485" s="453">
        <v>0</v>
      </c>
      <c r="AU485" s="453">
        <v>0</v>
      </c>
      <c r="AV485" s="453">
        <v>0</v>
      </c>
      <c r="AW485" s="453">
        <v>0</v>
      </c>
      <c r="AX485" s="453">
        <v>0</v>
      </c>
      <c r="AY485" s="453">
        <v>0</v>
      </c>
      <c r="AZ485" s="453">
        <v>0</v>
      </c>
      <c r="BA485" s="453">
        <v>0</v>
      </c>
      <c r="BB485" s="453">
        <v>0</v>
      </c>
      <c r="BC485" s="453">
        <v>0</v>
      </c>
      <c r="BD485" s="453">
        <v>0</v>
      </c>
      <c r="BE485" s="453">
        <v>0</v>
      </c>
      <c r="BF485" s="453">
        <v>0</v>
      </c>
      <c r="BG485" s="453">
        <v>0</v>
      </c>
      <c r="BH485" s="453">
        <v>0</v>
      </c>
      <c r="BI485" s="453">
        <v>0</v>
      </c>
      <c r="BJ485" s="453">
        <v>0</v>
      </c>
      <c r="BK485" s="453">
        <v>0</v>
      </c>
      <c r="BL485" s="453">
        <v>0</v>
      </c>
      <c r="BM485" s="453">
        <v>0</v>
      </c>
      <c r="BN485" s="453">
        <v>0</v>
      </c>
      <c r="BO485" s="453">
        <v>0</v>
      </c>
      <c r="BP485" s="453">
        <v>0</v>
      </c>
      <c r="BQ485" s="453">
        <v>0</v>
      </c>
      <c r="BR485" s="453">
        <v>0</v>
      </c>
      <c r="BS485" s="453">
        <v>0</v>
      </c>
      <c r="BT485" s="453">
        <v>0</v>
      </c>
      <c r="BU485" s="453">
        <v>0</v>
      </c>
      <c r="BV485" s="453">
        <v>0</v>
      </c>
      <c r="BW485" s="453">
        <v>0</v>
      </c>
      <c r="BX485" s="453">
        <v>0</v>
      </c>
      <c r="BY485" s="453">
        <v>0</v>
      </c>
      <c r="BZ485" s="453">
        <v>0</v>
      </c>
      <c r="CA485" s="453">
        <v>0</v>
      </c>
      <c r="CB485" s="453">
        <v>0</v>
      </c>
      <c r="CC485" s="336">
        <f t="shared" si="75"/>
        <v>34092.28</v>
      </c>
    </row>
    <row r="486" spans="1:81" s="328" customFormat="1">
      <c r="A486" s="384"/>
      <c r="B486" s="383"/>
      <c r="C486" s="385"/>
      <c r="D486" s="385"/>
      <c r="E486" s="385"/>
      <c r="F486" s="386" t="s">
        <v>1445</v>
      </c>
      <c r="G486" s="387" t="s">
        <v>1446</v>
      </c>
      <c r="H486" s="453">
        <v>25080065.809999999</v>
      </c>
      <c r="I486" s="453">
        <v>682700</v>
      </c>
      <c r="J486" s="453">
        <v>0</v>
      </c>
      <c r="K486" s="453">
        <v>0</v>
      </c>
      <c r="L486" s="453">
        <v>1753800</v>
      </c>
      <c r="M486" s="453">
        <v>413.94</v>
      </c>
      <c r="N486" s="453">
        <v>80504.87</v>
      </c>
      <c r="O486" s="453">
        <v>576312.5</v>
      </c>
      <c r="P486" s="453">
        <v>320709</v>
      </c>
      <c r="Q486" s="453">
        <v>0</v>
      </c>
      <c r="R486" s="453">
        <v>177400</v>
      </c>
      <c r="S486" s="453">
        <v>0</v>
      </c>
      <c r="T486" s="453">
        <v>2929570</v>
      </c>
      <c r="U486" s="453">
        <v>0</v>
      </c>
      <c r="V486" s="453">
        <v>0</v>
      </c>
      <c r="W486" s="453">
        <v>594843</v>
      </c>
      <c r="X486" s="453">
        <v>0</v>
      </c>
      <c r="Y486" s="453">
        <v>1155370</v>
      </c>
      <c r="Z486" s="453">
        <v>0</v>
      </c>
      <c r="AA486" s="453">
        <v>7416</v>
      </c>
      <c r="AB486" s="453">
        <v>0</v>
      </c>
      <c r="AC486" s="453">
        <v>5150</v>
      </c>
      <c r="AD486" s="453">
        <v>0</v>
      </c>
      <c r="AE486" s="453">
        <v>0</v>
      </c>
      <c r="AF486" s="453">
        <v>138550.76999999999</v>
      </c>
      <c r="AG486" s="453">
        <v>4390</v>
      </c>
      <c r="AH486" s="453">
        <v>2476.64</v>
      </c>
      <c r="AI486" s="453">
        <v>0</v>
      </c>
      <c r="AJ486" s="453">
        <v>0</v>
      </c>
      <c r="AK486" s="453">
        <v>0</v>
      </c>
      <c r="AL486" s="453">
        <v>0</v>
      </c>
      <c r="AM486" s="453">
        <v>0</v>
      </c>
      <c r="AN486" s="453">
        <v>0</v>
      </c>
      <c r="AO486" s="453">
        <v>0</v>
      </c>
      <c r="AP486" s="453">
        <v>0</v>
      </c>
      <c r="AQ486" s="453">
        <v>0</v>
      </c>
      <c r="AR486" s="453">
        <v>0</v>
      </c>
      <c r="AS486" s="453">
        <v>0</v>
      </c>
      <c r="AT486" s="453">
        <v>0</v>
      </c>
      <c r="AU486" s="453">
        <v>0</v>
      </c>
      <c r="AV486" s="453">
        <v>0</v>
      </c>
      <c r="AW486" s="453">
        <v>0</v>
      </c>
      <c r="AX486" s="453">
        <v>0</v>
      </c>
      <c r="AY486" s="453">
        <v>0</v>
      </c>
      <c r="AZ486" s="453">
        <v>129183</v>
      </c>
      <c r="BA486" s="453">
        <v>0</v>
      </c>
      <c r="BB486" s="453">
        <v>0</v>
      </c>
      <c r="BC486" s="453">
        <v>0</v>
      </c>
      <c r="BD486" s="453">
        <v>961107.4</v>
      </c>
      <c r="BE486" s="453">
        <v>0</v>
      </c>
      <c r="BF486" s="453">
        <v>0</v>
      </c>
      <c r="BG486" s="453">
        <v>0</v>
      </c>
      <c r="BH486" s="453">
        <v>0</v>
      </c>
      <c r="BI486" s="453">
        <v>0</v>
      </c>
      <c r="BJ486" s="453">
        <v>0</v>
      </c>
      <c r="BK486" s="453">
        <v>0</v>
      </c>
      <c r="BL486" s="453">
        <v>0</v>
      </c>
      <c r="BM486" s="453">
        <v>0</v>
      </c>
      <c r="BN486" s="453">
        <v>5336647.5</v>
      </c>
      <c r="BO486" s="453">
        <v>505222.5</v>
      </c>
      <c r="BP486" s="453">
        <v>349300</v>
      </c>
      <c r="BQ486" s="453">
        <v>0</v>
      </c>
      <c r="BR486" s="453">
        <v>248222</v>
      </c>
      <c r="BS486" s="453">
        <v>4350</v>
      </c>
      <c r="BT486" s="453">
        <v>18032.73</v>
      </c>
      <c r="BU486" s="453">
        <v>0</v>
      </c>
      <c r="BV486" s="453">
        <v>0</v>
      </c>
      <c r="BW486" s="453">
        <v>0</v>
      </c>
      <c r="BX486" s="453">
        <v>0</v>
      </c>
      <c r="BY486" s="453">
        <v>0</v>
      </c>
      <c r="BZ486" s="453">
        <v>0</v>
      </c>
      <c r="CA486" s="453">
        <v>0</v>
      </c>
      <c r="CB486" s="453">
        <v>0</v>
      </c>
      <c r="CC486" s="336">
        <f t="shared" si="75"/>
        <v>41061737.659999996</v>
      </c>
    </row>
    <row r="487" spans="1:81" s="328" customFormat="1">
      <c r="A487" s="384"/>
      <c r="B487" s="383"/>
      <c r="C487" s="385"/>
      <c r="D487" s="385"/>
      <c r="E487" s="385"/>
      <c r="F487" s="386" t="s">
        <v>1447</v>
      </c>
      <c r="G487" s="387" t="s">
        <v>1448</v>
      </c>
      <c r="H487" s="453">
        <v>0</v>
      </c>
      <c r="I487" s="453">
        <v>0</v>
      </c>
      <c r="J487" s="453">
        <v>0</v>
      </c>
      <c r="K487" s="453">
        <v>0</v>
      </c>
      <c r="L487" s="453">
        <v>0</v>
      </c>
      <c r="M487" s="453">
        <v>0</v>
      </c>
      <c r="N487" s="453">
        <v>0</v>
      </c>
      <c r="O487" s="453">
        <v>0</v>
      </c>
      <c r="P487" s="453">
        <v>0</v>
      </c>
      <c r="Q487" s="453">
        <v>26461.07</v>
      </c>
      <c r="R487" s="453">
        <v>0</v>
      </c>
      <c r="S487" s="453">
        <v>0</v>
      </c>
      <c r="T487" s="453">
        <v>0</v>
      </c>
      <c r="U487" s="453">
        <v>0</v>
      </c>
      <c r="V487" s="453">
        <v>0</v>
      </c>
      <c r="W487" s="453">
        <v>0</v>
      </c>
      <c r="X487" s="453">
        <v>0</v>
      </c>
      <c r="Y487" s="453">
        <v>0</v>
      </c>
      <c r="Z487" s="453">
        <v>0</v>
      </c>
      <c r="AA487" s="453">
        <v>0</v>
      </c>
      <c r="AB487" s="453">
        <v>0</v>
      </c>
      <c r="AC487" s="453">
        <v>10000</v>
      </c>
      <c r="AD487" s="453">
        <v>0</v>
      </c>
      <c r="AE487" s="453">
        <v>0</v>
      </c>
      <c r="AF487" s="453">
        <v>0</v>
      </c>
      <c r="AG487" s="453">
        <v>0</v>
      </c>
      <c r="AH487" s="453">
        <v>0</v>
      </c>
      <c r="AI487" s="453">
        <v>0</v>
      </c>
      <c r="AJ487" s="453">
        <v>0</v>
      </c>
      <c r="AK487" s="453">
        <v>0</v>
      </c>
      <c r="AL487" s="453">
        <v>0</v>
      </c>
      <c r="AM487" s="453">
        <v>0</v>
      </c>
      <c r="AN487" s="453">
        <v>0</v>
      </c>
      <c r="AO487" s="453">
        <v>0</v>
      </c>
      <c r="AP487" s="453">
        <v>0</v>
      </c>
      <c r="AQ487" s="453">
        <v>0</v>
      </c>
      <c r="AR487" s="453">
        <v>0</v>
      </c>
      <c r="AS487" s="453">
        <v>0</v>
      </c>
      <c r="AT487" s="453">
        <v>0</v>
      </c>
      <c r="AU487" s="453">
        <v>0</v>
      </c>
      <c r="AV487" s="453">
        <v>0</v>
      </c>
      <c r="AW487" s="453">
        <v>0</v>
      </c>
      <c r="AX487" s="453">
        <v>0</v>
      </c>
      <c r="AY487" s="453">
        <v>0</v>
      </c>
      <c r="AZ487" s="453">
        <v>0</v>
      </c>
      <c r="BA487" s="453">
        <v>0</v>
      </c>
      <c r="BB487" s="453">
        <v>0</v>
      </c>
      <c r="BC487" s="453">
        <v>0</v>
      </c>
      <c r="BD487" s="453">
        <v>0</v>
      </c>
      <c r="BE487" s="453">
        <v>0</v>
      </c>
      <c r="BF487" s="453">
        <v>0</v>
      </c>
      <c r="BG487" s="453">
        <v>0</v>
      </c>
      <c r="BH487" s="453">
        <v>0</v>
      </c>
      <c r="BI487" s="453">
        <v>0</v>
      </c>
      <c r="BJ487" s="453">
        <v>0</v>
      </c>
      <c r="BK487" s="453">
        <v>0</v>
      </c>
      <c r="BL487" s="453">
        <v>0</v>
      </c>
      <c r="BM487" s="453">
        <v>0</v>
      </c>
      <c r="BN487" s="453">
        <v>214639.24</v>
      </c>
      <c r="BO487" s="453">
        <v>0</v>
      </c>
      <c r="BP487" s="453">
        <v>0</v>
      </c>
      <c r="BQ487" s="453">
        <v>0</v>
      </c>
      <c r="BR487" s="453">
        <v>0</v>
      </c>
      <c r="BS487" s="453">
        <v>0</v>
      </c>
      <c r="BT487" s="453">
        <v>0</v>
      </c>
      <c r="BU487" s="453">
        <v>0</v>
      </c>
      <c r="BV487" s="453">
        <v>0</v>
      </c>
      <c r="BW487" s="453">
        <v>0</v>
      </c>
      <c r="BX487" s="453">
        <v>0</v>
      </c>
      <c r="BY487" s="453">
        <v>0</v>
      </c>
      <c r="BZ487" s="453">
        <v>0</v>
      </c>
      <c r="CA487" s="453">
        <v>0</v>
      </c>
      <c r="CB487" s="453">
        <v>0</v>
      </c>
      <c r="CC487" s="336">
        <f t="shared" si="75"/>
        <v>251100.31</v>
      </c>
    </row>
    <row r="488" spans="1:81" s="328" customFormat="1">
      <c r="A488" s="384"/>
      <c r="B488" s="383"/>
      <c r="C488" s="385"/>
      <c r="D488" s="385"/>
      <c r="E488" s="385"/>
      <c r="F488" s="386" t="s">
        <v>1449</v>
      </c>
      <c r="G488" s="387" t="s">
        <v>1450</v>
      </c>
      <c r="H488" s="335">
        <v>0</v>
      </c>
      <c r="I488" s="335">
        <v>0</v>
      </c>
      <c r="J488" s="335">
        <v>0</v>
      </c>
      <c r="K488" s="335">
        <v>0</v>
      </c>
      <c r="L488" s="335">
        <v>0</v>
      </c>
      <c r="M488" s="335">
        <v>0</v>
      </c>
      <c r="N488" s="335">
        <v>0</v>
      </c>
      <c r="O488" s="335">
        <v>0</v>
      </c>
      <c r="P488" s="335">
        <v>0</v>
      </c>
      <c r="Q488" s="335">
        <v>0</v>
      </c>
      <c r="R488" s="335">
        <v>0</v>
      </c>
      <c r="S488" s="335">
        <v>0</v>
      </c>
      <c r="T488" s="335">
        <v>0</v>
      </c>
      <c r="U488" s="335">
        <v>0</v>
      </c>
      <c r="V488" s="335">
        <v>0</v>
      </c>
      <c r="W488" s="335">
        <v>0</v>
      </c>
      <c r="X488" s="335">
        <v>0</v>
      </c>
      <c r="Y488" s="335">
        <v>0</v>
      </c>
      <c r="Z488" s="335">
        <v>0</v>
      </c>
      <c r="AA488" s="335">
        <v>0</v>
      </c>
      <c r="AB488" s="335">
        <v>0</v>
      </c>
      <c r="AC488" s="335">
        <v>0</v>
      </c>
      <c r="AD488" s="335">
        <v>0</v>
      </c>
      <c r="AE488" s="335">
        <v>0</v>
      </c>
      <c r="AF488" s="335">
        <v>0</v>
      </c>
      <c r="AG488" s="335">
        <v>0</v>
      </c>
      <c r="AH488" s="335">
        <v>0</v>
      </c>
      <c r="AI488" s="335">
        <v>0</v>
      </c>
      <c r="AJ488" s="335">
        <v>0</v>
      </c>
      <c r="AK488" s="335">
        <v>0</v>
      </c>
      <c r="AL488" s="335">
        <v>0</v>
      </c>
      <c r="AM488" s="335">
        <v>0</v>
      </c>
      <c r="AN488" s="335">
        <v>0</v>
      </c>
      <c r="AO488" s="335">
        <v>0</v>
      </c>
      <c r="AP488" s="335">
        <v>0</v>
      </c>
      <c r="AQ488" s="335">
        <v>0</v>
      </c>
      <c r="AR488" s="335">
        <v>0</v>
      </c>
      <c r="AS488" s="335">
        <v>0</v>
      </c>
      <c r="AT488" s="335">
        <v>0</v>
      </c>
      <c r="AU488" s="335">
        <v>0</v>
      </c>
      <c r="AV488" s="335">
        <v>0</v>
      </c>
      <c r="AW488" s="335">
        <v>0</v>
      </c>
      <c r="AX488" s="335">
        <v>0</v>
      </c>
      <c r="AY488" s="335">
        <v>0</v>
      </c>
      <c r="AZ488" s="335">
        <v>0</v>
      </c>
      <c r="BA488" s="335">
        <v>0</v>
      </c>
      <c r="BB488" s="335">
        <v>0</v>
      </c>
      <c r="BC488" s="335">
        <v>0</v>
      </c>
      <c r="BD488" s="335">
        <v>0</v>
      </c>
      <c r="BE488" s="335">
        <v>0</v>
      </c>
      <c r="BF488" s="335">
        <v>0</v>
      </c>
      <c r="BG488" s="335">
        <v>0</v>
      </c>
      <c r="BH488" s="335">
        <v>0</v>
      </c>
      <c r="BI488" s="335">
        <v>0</v>
      </c>
      <c r="BJ488" s="335">
        <v>0</v>
      </c>
      <c r="BK488" s="335">
        <v>0</v>
      </c>
      <c r="BL488" s="335">
        <v>0</v>
      </c>
      <c r="BM488" s="335">
        <v>0</v>
      </c>
      <c r="BN488" s="335">
        <v>0</v>
      </c>
      <c r="BO488" s="335">
        <v>0</v>
      </c>
      <c r="BP488" s="335">
        <v>0</v>
      </c>
      <c r="BQ488" s="335">
        <v>0</v>
      </c>
      <c r="BR488" s="335">
        <v>0</v>
      </c>
      <c r="BS488" s="335">
        <v>0</v>
      </c>
      <c r="BT488" s="335">
        <v>0</v>
      </c>
      <c r="BU488" s="335">
        <v>0</v>
      </c>
      <c r="BV488" s="335">
        <v>0</v>
      </c>
      <c r="BW488" s="335">
        <v>0</v>
      </c>
      <c r="BX488" s="335">
        <v>0</v>
      </c>
      <c r="BY488" s="335">
        <v>0</v>
      </c>
      <c r="BZ488" s="335">
        <v>0</v>
      </c>
      <c r="CA488" s="335">
        <v>0</v>
      </c>
      <c r="CB488" s="335">
        <v>0</v>
      </c>
      <c r="CC488" s="336">
        <f t="shared" si="75"/>
        <v>0</v>
      </c>
    </row>
    <row r="489" spans="1:81" s="328" customFormat="1">
      <c r="A489" s="384"/>
      <c r="B489" s="383"/>
      <c r="C489" s="385"/>
      <c r="D489" s="385"/>
      <c r="E489" s="385"/>
      <c r="F489" s="386" t="s">
        <v>1451</v>
      </c>
      <c r="G489" s="387" t="s">
        <v>1452</v>
      </c>
      <c r="H489" s="453">
        <v>0</v>
      </c>
      <c r="I489" s="453">
        <v>0</v>
      </c>
      <c r="J489" s="453">
        <v>0</v>
      </c>
      <c r="K489" s="453">
        <v>0</v>
      </c>
      <c r="L489" s="453">
        <v>0</v>
      </c>
      <c r="M489" s="453">
        <v>0</v>
      </c>
      <c r="N489" s="453">
        <v>0</v>
      </c>
      <c r="O489" s="453">
        <v>0</v>
      </c>
      <c r="P489" s="453">
        <v>0</v>
      </c>
      <c r="Q489" s="453">
        <v>0</v>
      </c>
      <c r="R489" s="453">
        <v>0</v>
      </c>
      <c r="S489" s="453">
        <v>0</v>
      </c>
      <c r="T489" s="453">
        <v>0</v>
      </c>
      <c r="U489" s="453">
        <v>0</v>
      </c>
      <c r="V489" s="453">
        <v>0</v>
      </c>
      <c r="W489" s="453">
        <v>0</v>
      </c>
      <c r="X489" s="453">
        <v>0</v>
      </c>
      <c r="Y489" s="453">
        <v>0</v>
      </c>
      <c r="Z489" s="453">
        <v>0</v>
      </c>
      <c r="AA489" s="453">
        <v>0</v>
      </c>
      <c r="AB489" s="453">
        <v>0</v>
      </c>
      <c r="AC489" s="453">
        <v>0</v>
      </c>
      <c r="AD489" s="453">
        <v>0</v>
      </c>
      <c r="AE489" s="453">
        <v>0</v>
      </c>
      <c r="AF489" s="453">
        <v>0</v>
      </c>
      <c r="AG489" s="453">
        <v>0</v>
      </c>
      <c r="AH489" s="453">
        <v>0</v>
      </c>
      <c r="AI489" s="453">
        <v>0</v>
      </c>
      <c r="AJ489" s="453">
        <v>0</v>
      </c>
      <c r="AK489" s="453">
        <v>0</v>
      </c>
      <c r="AL489" s="453">
        <v>0</v>
      </c>
      <c r="AM489" s="453">
        <v>0</v>
      </c>
      <c r="AN489" s="453">
        <v>0</v>
      </c>
      <c r="AO489" s="453">
        <v>0</v>
      </c>
      <c r="AP489" s="453">
        <v>0</v>
      </c>
      <c r="AQ489" s="453">
        <v>0</v>
      </c>
      <c r="AR489" s="453">
        <v>0</v>
      </c>
      <c r="AS489" s="453">
        <v>0</v>
      </c>
      <c r="AT489" s="453">
        <v>0</v>
      </c>
      <c r="AU489" s="453">
        <v>0</v>
      </c>
      <c r="AV489" s="453">
        <v>0</v>
      </c>
      <c r="AW489" s="453">
        <v>0</v>
      </c>
      <c r="AX489" s="453">
        <v>0</v>
      </c>
      <c r="AY489" s="453">
        <v>0</v>
      </c>
      <c r="AZ489" s="453">
        <v>0</v>
      </c>
      <c r="BA489" s="453">
        <v>0</v>
      </c>
      <c r="BB489" s="453">
        <v>0</v>
      </c>
      <c r="BC489" s="453">
        <v>0</v>
      </c>
      <c r="BD489" s="453">
        <v>0</v>
      </c>
      <c r="BE489" s="453">
        <v>0</v>
      </c>
      <c r="BF489" s="453">
        <v>0</v>
      </c>
      <c r="BG489" s="453">
        <v>0</v>
      </c>
      <c r="BH489" s="453">
        <v>0</v>
      </c>
      <c r="BI489" s="453">
        <v>0</v>
      </c>
      <c r="BJ489" s="453">
        <v>0</v>
      </c>
      <c r="BK489" s="453">
        <v>0</v>
      </c>
      <c r="BL489" s="453">
        <v>0</v>
      </c>
      <c r="BM489" s="453">
        <v>41093</v>
      </c>
      <c r="BN489" s="453">
        <v>0</v>
      </c>
      <c r="BO489" s="453">
        <v>0</v>
      </c>
      <c r="BP489" s="453">
        <v>0</v>
      </c>
      <c r="BQ489" s="453">
        <v>0</v>
      </c>
      <c r="BR489" s="453">
        <v>0</v>
      </c>
      <c r="BS489" s="453">
        <v>0</v>
      </c>
      <c r="BT489" s="453">
        <v>0</v>
      </c>
      <c r="BU489" s="453">
        <v>0</v>
      </c>
      <c r="BV489" s="453">
        <v>0</v>
      </c>
      <c r="BW489" s="453">
        <v>0</v>
      </c>
      <c r="BX489" s="453">
        <v>0</v>
      </c>
      <c r="BY489" s="453">
        <v>0</v>
      </c>
      <c r="BZ489" s="453">
        <v>0</v>
      </c>
      <c r="CA489" s="453">
        <v>0</v>
      </c>
      <c r="CB489" s="453">
        <v>0</v>
      </c>
      <c r="CC489" s="336">
        <f t="shared" si="75"/>
        <v>41093</v>
      </c>
    </row>
    <row r="490" spans="1:81" s="328" customFormat="1">
      <c r="A490" s="384"/>
      <c r="B490" s="383"/>
      <c r="C490" s="385"/>
      <c r="D490" s="385"/>
      <c r="E490" s="385"/>
      <c r="F490" s="386" t="s">
        <v>1453</v>
      </c>
      <c r="G490" s="387" t="s">
        <v>1454</v>
      </c>
      <c r="H490" s="453">
        <v>171028.67</v>
      </c>
      <c r="I490" s="453">
        <v>0</v>
      </c>
      <c r="J490" s="453">
        <v>0</v>
      </c>
      <c r="K490" s="453">
        <v>0</v>
      </c>
      <c r="L490" s="453">
        <v>0</v>
      </c>
      <c r="M490" s="453">
        <v>0</v>
      </c>
      <c r="N490" s="453">
        <v>21460465.5</v>
      </c>
      <c r="O490" s="453">
        <v>0</v>
      </c>
      <c r="P490" s="453">
        <v>0</v>
      </c>
      <c r="Q490" s="453">
        <v>0</v>
      </c>
      <c r="R490" s="453">
        <v>0</v>
      </c>
      <c r="S490" s="453">
        <v>0</v>
      </c>
      <c r="T490" s="453">
        <v>0</v>
      </c>
      <c r="U490" s="453">
        <v>0</v>
      </c>
      <c r="V490" s="453">
        <v>47500</v>
      </c>
      <c r="W490" s="453">
        <v>0</v>
      </c>
      <c r="X490" s="453">
        <v>0</v>
      </c>
      <c r="Y490" s="453">
        <v>0</v>
      </c>
      <c r="Z490" s="453">
        <v>0</v>
      </c>
      <c r="AA490" s="453">
        <v>0</v>
      </c>
      <c r="AB490" s="453">
        <v>0</v>
      </c>
      <c r="AC490" s="453">
        <v>0</v>
      </c>
      <c r="AD490" s="453">
        <v>0</v>
      </c>
      <c r="AE490" s="453">
        <v>7846427.0700000003</v>
      </c>
      <c r="AF490" s="453">
        <v>0</v>
      </c>
      <c r="AG490" s="453">
        <v>0</v>
      </c>
      <c r="AH490" s="453">
        <v>0</v>
      </c>
      <c r="AI490" s="453">
        <v>1532314.01</v>
      </c>
      <c r="AJ490" s="453">
        <v>0</v>
      </c>
      <c r="AK490" s="453">
        <v>0</v>
      </c>
      <c r="AL490" s="453">
        <v>0</v>
      </c>
      <c r="AM490" s="453">
        <v>0</v>
      </c>
      <c r="AN490" s="453">
        <v>0</v>
      </c>
      <c r="AO490" s="453">
        <v>0</v>
      </c>
      <c r="AP490" s="453">
        <v>0</v>
      </c>
      <c r="AQ490" s="453">
        <v>0</v>
      </c>
      <c r="AR490" s="453">
        <v>0</v>
      </c>
      <c r="AS490" s="453">
        <v>0</v>
      </c>
      <c r="AT490" s="453">
        <v>0</v>
      </c>
      <c r="AU490" s="453">
        <v>144094.54999999999</v>
      </c>
      <c r="AV490" s="453">
        <v>168500</v>
      </c>
      <c r="AW490" s="453">
        <v>0</v>
      </c>
      <c r="AX490" s="453">
        <v>0</v>
      </c>
      <c r="AY490" s="453">
        <v>0</v>
      </c>
      <c r="AZ490" s="453">
        <v>0</v>
      </c>
      <c r="BA490" s="453">
        <v>0</v>
      </c>
      <c r="BB490" s="453">
        <v>0</v>
      </c>
      <c r="BC490" s="453">
        <v>0</v>
      </c>
      <c r="BD490" s="453">
        <v>0</v>
      </c>
      <c r="BE490" s="453">
        <v>0</v>
      </c>
      <c r="BF490" s="453">
        <v>0</v>
      </c>
      <c r="BG490" s="453">
        <v>0</v>
      </c>
      <c r="BH490" s="453">
        <v>0</v>
      </c>
      <c r="BI490" s="453">
        <v>0</v>
      </c>
      <c r="BJ490" s="453">
        <v>0</v>
      </c>
      <c r="BK490" s="453">
        <v>0</v>
      </c>
      <c r="BL490" s="453">
        <v>0</v>
      </c>
      <c r="BM490" s="453">
        <v>0</v>
      </c>
      <c r="BN490" s="453">
        <v>0</v>
      </c>
      <c r="BO490" s="453">
        <v>0</v>
      </c>
      <c r="BP490" s="453">
        <v>0</v>
      </c>
      <c r="BQ490" s="453">
        <v>0</v>
      </c>
      <c r="BR490" s="453">
        <v>0</v>
      </c>
      <c r="BS490" s="453">
        <v>2319.9499999999998</v>
      </c>
      <c r="BT490" s="453">
        <v>3193630.94</v>
      </c>
      <c r="BU490" s="453">
        <v>0</v>
      </c>
      <c r="BV490" s="453">
        <v>0</v>
      </c>
      <c r="BW490" s="453">
        <v>0</v>
      </c>
      <c r="BX490" s="453">
        <v>0</v>
      </c>
      <c r="BY490" s="453">
        <v>0</v>
      </c>
      <c r="BZ490" s="453">
        <v>0</v>
      </c>
      <c r="CA490" s="453">
        <v>0</v>
      </c>
      <c r="CB490" s="453">
        <v>0</v>
      </c>
      <c r="CC490" s="336">
        <f t="shared" si="75"/>
        <v>34566280.690000005</v>
      </c>
    </row>
    <row r="491" spans="1:81" s="328" customFormat="1">
      <c r="A491" s="384"/>
      <c r="B491" s="383"/>
      <c r="C491" s="385"/>
      <c r="D491" s="385"/>
      <c r="E491" s="385"/>
      <c r="F491" s="386" t="s">
        <v>1455</v>
      </c>
      <c r="G491" s="387" t="s">
        <v>1456</v>
      </c>
      <c r="H491" s="453">
        <v>0</v>
      </c>
      <c r="I491" s="453">
        <v>0</v>
      </c>
      <c r="J491" s="453">
        <v>0</v>
      </c>
      <c r="K491" s="453">
        <v>0</v>
      </c>
      <c r="L491" s="453">
        <v>0</v>
      </c>
      <c r="M491" s="453">
        <v>0</v>
      </c>
      <c r="N491" s="453">
        <v>0</v>
      </c>
      <c r="O491" s="453">
        <v>0</v>
      </c>
      <c r="P491" s="453">
        <v>0</v>
      </c>
      <c r="Q491" s="453">
        <v>0</v>
      </c>
      <c r="R491" s="453">
        <v>0</v>
      </c>
      <c r="S491" s="453">
        <v>0</v>
      </c>
      <c r="T491" s="453">
        <v>0</v>
      </c>
      <c r="U491" s="453">
        <v>0</v>
      </c>
      <c r="V491" s="453">
        <v>0</v>
      </c>
      <c r="W491" s="453">
        <v>0</v>
      </c>
      <c r="X491" s="453">
        <v>0</v>
      </c>
      <c r="Y491" s="453">
        <v>0</v>
      </c>
      <c r="Z491" s="453">
        <v>0</v>
      </c>
      <c r="AA491" s="453">
        <v>0</v>
      </c>
      <c r="AB491" s="453">
        <v>0</v>
      </c>
      <c r="AC491" s="453">
        <v>0</v>
      </c>
      <c r="AD491" s="453">
        <v>0</v>
      </c>
      <c r="AE491" s="453">
        <v>0</v>
      </c>
      <c r="AF491" s="453">
        <v>0</v>
      </c>
      <c r="AG491" s="453">
        <v>0</v>
      </c>
      <c r="AH491" s="453">
        <v>0</v>
      </c>
      <c r="AI491" s="453">
        <v>0</v>
      </c>
      <c r="AJ491" s="453">
        <v>0</v>
      </c>
      <c r="AK491" s="453">
        <v>0</v>
      </c>
      <c r="AL491" s="453">
        <v>0</v>
      </c>
      <c r="AM491" s="453">
        <v>0</v>
      </c>
      <c r="AN491" s="453">
        <v>0</v>
      </c>
      <c r="AO491" s="453">
        <v>0</v>
      </c>
      <c r="AP491" s="453">
        <v>0</v>
      </c>
      <c r="AQ491" s="453">
        <v>0</v>
      </c>
      <c r="AR491" s="453">
        <v>0</v>
      </c>
      <c r="AS491" s="453">
        <v>0</v>
      </c>
      <c r="AT491" s="453">
        <v>0</v>
      </c>
      <c r="AU491" s="453">
        <v>0</v>
      </c>
      <c r="AV491" s="453">
        <v>0</v>
      </c>
      <c r="AW491" s="453">
        <v>0</v>
      </c>
      <c r="AX491" s="453">
        <v>0</v>
      </c>
      <c r="AY491" s="453">
        <v>0</v>
      </c>
      <c r="AZ491" s="453">
        <v>0</v>
      </c>
      <c r="BA491" s="453">
        <v>0</v>
      </c>
      <c r="BB491" s="453">
        <v>0</v>
      </c>
      <c r="BC491" s="453">
        <v>0</v>
      </c>
      <c r="BD491" s="453">
        <v>0</v>
      </c>
      <c r="BE491" s="453">
        <v>0</v>
      </c>
      <c r="BF491" s="453">
        <v>0</v>
      </c>
      <c r="BG491" s="453">
        <v>0</v>
      </c>
      <c r="BH491" s="453">
        <v>0</v>
      </c>
      <c r="BI491" s="453">
        <v>0</v>
      </c>
      <c r="BJ491" s="453">
        <v>0</v>
      </c>
      <c r="BK491" s="453">
        <v>0</v>
      </c>
      <c r="BL491" s="453">
        <v>0</v>
      </c>
      <c r="BM491" s="453">
        <v>0</v>
      </c>
      <c r="BN491" s="453">
        <v>0</v>
      </c>
      <c r="BO491" s="453">
        <v>0</v>
      </c>
      <c r="BP491" s="453">
        <v>0</v>
      </c>
      <c r="BQ491" s="453">
        <v>0</v>
      </c>
      <c r="BR491" s="453">
        <v>0</v>
      </c>
      <c r="BS491" s="453">
        <v>0</v>
      </c>
      <c r="BT491" s="453">
        <v>0</v>
      </c>
      <c r="BU491" s="453">
        <v>0</v>
      </c>
      <c r="BV491" s="453">
        <v>0</v>
      </c>
      <c r="BW491" s="453">
        <v>0</v>
      </c>
      <c r="BX491" s="453">
        <v>0</v>
      </c>
      <c r="BY491" s="453">
        <v>0</v>
      </c>
      <c r="BZ491" s="453">
        <v>0</v>
      </c>
      <c r="CA491" s="453">
        <v>0</v>
      </c>
      <c r="CB491" s="453">
        <v>0</v>
      </c>
      <c r="CC491" s="336">
        <f t="shared" si="75"/>
        <v>0</v>
      </c>
    </row>
    <row r="492" spans="1:81" s="328" customFormat="1" ht="20.25" customHeight="1">
      <c r="A492" s="384"/>
      <c r="B492" s="383"/>
      <c r="C492" s="385"/>
      <c r="D492" s="385"/>
      <c r="E492" s="385"/>
      <c r="F492" s="386" t="s">
        <v>1457</v>
      </c>
      <c r="G492" s="387" t="s">
        <v>1458</v>
      </c>
      <c r="H492" s="453">
        <v>0</v>
      </c>
      <c r="I492" s="453">
        <v>0</v>
      </c>
      <c r="J492" s="453">
        <v>0</v>
      </c>
      <c r="K492" s="453">
        <v>2100913.94</v>
      </c>
      <c r="L492" s="453">
        <v>0</v>
      </c>
      <c r="M492" s="453">
        <v>0</v>
      </c>
      <c r="N492" s="453">
        <v>0</v>
      </c>
      <c r="O492" s="453">
        <v>0</v>
      </c>
      <c r="P492" s="453">
        <v>0</v>
      </c>
      <c r="Q492" s="453">
        <v>0</v>
      </c>
      <c r="R492" s="453">
        <v>0</v>
      </c>
      <c r="S492" s="453">
        <v>0</v>
      </c>
      <c r="T492" s="453">
        <v>0</v>
      </c>
      <c r="U492" s="453">
        <v>0</v>
      </c>
      <c r="V492" s="453">
        <v>0</v>
      </c>
      <c r="W492" s="453">
        <v>0</v>
      </c>
      <c r="X492" s="453">
        <v>0</v>
      </c>
      <c r="Y492" s="453">
        <v>0</v>
      </c>
      <c r="Z492" s="453">
        <v>0</v>
      </c>
      <c r="AA492" s="453">
        <v>0</v>
      </c>
      <c r="AB492" s="453">
        <v>0</v>
      </c>
      <c r="AC492" s="453">
        <v>0</v>
      </c>
      <c r="AD492" s="453">
        <v>0</v>
      </c>
      <c r="AE492" s="453">
        <v>0</v>
      </c>
      <c r="AF492" s="453">
        <v>0</v>
      </c>
      <c r="AG492" s="453">
        <v>0</v>
      </c>
      <c r="AH492" s="453">
        <v>0</v>
      </c>
      <c r="AI492" s="453">
        <v>0</v>
      </c>
      <c r="AJ492" s="453">
        <v>1739366</v>
      </c>
      <c r="AK492" s="453">
        <v>0</v>
      </c>
      <c r="AL492" s="453">
        <v>0</v>
      </c>
      <c r="AM492" s="453">
        <v>0</v>
      </c>
      <c r="AN492" s="453">
        <v>0</v>
      </c>
      <c r="AO492" s="453">
        <v>0</v>
      </c>
      <c r="AP492" s="453">
        <v>0</v>
      </c>
      <c r="AQ492" s="453">
        <v>0</v>
      </c>
      <c r="AR492" s="453">
        <v>0</v>
      </c>
      <c r="AS492" s="453">
        <v>0</v>
      </c>
      <c r="AT492" s="453">
        <v>0</v>
      </c>
      <c r="AU492" s="453">
        <v>0</v>
      </c>
      <c r="AV492" s="453">
        <v>0</v>
      </c>
      <c r="AW492" s="453">
        <v>0</v>
      </c>
      <c r="AX492" s="453">
        <v>0</v>
      </c>
      <c r="AY492" s="453">
        <v>0</v>
      </c>
      <c r="AZ492" s="453">
        <v>0</v>
      </c>
      <c r="BA492" s="453">
        <v>0</v>
      </c>
      <c r="BB492" s="453">
        <v>0</v>
      </c>
      <c r="BC492" s="453">
        <v>0</v>
      </c>
      <c r="BD492" s="453">
        <v>0</v>
      </c>
      <c r="BE492" s="453">
        <v>0</v>
      </c>
      <c r="BF492" s="453">
        <v>0</v>
      </c>
      <c r="BG492" s="453">
        <v>0</v>
      </c>
      <c r="BH492" s="453">
        <v>0</v>
      </c>
      <c r="BI492" s="453">
        <v>0</v>
      </c>
      <c r="BJ492" s="453">
        <v>0</v>
      </c>
      <c r="BK492" s="453">
        <v>0</v>
      </c>
      <c r="BL492" s="453">
        <v>0</v>
      </c>
      <c r="BM492" s="453">
        <v>0</v>
      </c>
      <c r="BN492" s="453">
        <v>0</v>
      </c>
      <c r="BO492" s="453">
        <v>0</v>
      </c>
      <c r="BP492" s="453">
        <v>0</v>
      </c>
      <c r="BQ492" s="453">
        <v>0</v>
      </c>
      <c r="BR492" s="453">
        <v>0</v>
      </c>
      <c r="BS492" s="453">
        <v>0</v>
      </c>
      <c r="BT492" s="453">
        <v>0</v>
      </c>
      <c r="BU492" s="453">
        <v>0</v>
      </c>
      <c r="BV492" s="453">
        <v>0</v>
      </c>
      <c r="BW492" s="453">
        <v>0</v>
      </c>
      <c r="BX492" s="453">
        <v>0</v>
      </c>
      <c r="BY492" s="453">
        <v>0</v>
      </c>
      <c r="BZ492" s="453">
        <v>0</v>
      </c>
      <c r="CA492" s="453">
        <v>0</v>
      </c>
      <c r="CB492" s="453">
        <v>0</v>
      </c>
      <c r="CC492" s="336">
        <f t="shared" si="75"/>
        <v>3840279.94</v>
      </c>
    </row>
    <row r="493" spans="1:81" s="328" customFormat="1">
      <c r="A493" s="384"/>
      <c r="B493" s="383"/>
      <c r="C493" s="385"/>
      <c r="D493" s="385"/>
      <c r="E493" s="385"/>
      <c r="F493" s="386" t="s">
        <v>1459</v>
      </c>
      <c r="G493" s="387" t="s">
        <v>1460</v>
      </c>
      <c r="H493" s="453">
        <v>397106546.08999997</v>
      </c>
      <c r="I493" s="453">
        <v>86247152.400000006</v>
      </c>
      <c r="J493" s="453">
        <v>702321549.50999999</v>
      </c>
      <c r="K493" s="453">
        <v>52930126.979999997</v>
      </c>
      <c r="L493" s="453">
        <v>22947643.420000002</v>
      </c>
      <c r="M493" s="453">
        <v>93579238.129999995</v>
      </c>
      <c r="N493" s="453">
        <v>946287870.71000004</v>
      </c>
      <c r="O493" s="453">
        <v>196137940.81999999</v>
      </c>
      <c r="P493" s="453">
        <v>27460696.920000002</v>
      </c>
      <c r="Q493" s="453">
        <v>506401995.57999998</v>
      </c>
      <c r="R493" s="453">
        <v>21343541.629999999</v>
      </c>
      <c r="S493" s="453">
        <v>53958090.359999999</v>
      </c>
      <c r="T493" s="453">
        <v>212654500.88</v>
      </c>
      <c r="U493" s="453">
        <v>177147872.03</v>
      </c>
      <c r="V493" s="453">
        <v>27520761.190000001</v>
      </c>
      <c r="W493" s="453">
        <v>162300039.25999999</v>
      </c>
      <c r="X493" s="453">
        <v>78626763</v>
      </c>
      <c r="Y493" s="453">
        <v>48974571.049999997</v>
      </c>
      <c r="Z493" s="453">
        <v>302410255.29000002</v>
      </c>
      <c r="AA493" s="453">
        <v>24110558.210000001</v>
      </c>
      <c r="AB493" s="453">
        <v>23847103.460000001</v>
      </c>
      <c r="AC493" s="453">
        <v>40284931.68</v>
      </c>
      <c r="AD493" s="453">
        <v>5328152.6399999997</v>
      </c>
      <c r="AE493" s="453">
        <v>63032505.100000001</v>
      </c>
      <c r="AF493" s="453">
        <v>51471045.380000003</v>
      </c>
      <c r="AG493" s="453">
        <v>11060790.720000001</v>
      </c>
      <c r="AH493" s="453">
        <v>98334464.200000003</v>
      </c>
      <c r="AI493" s="453">
        <v>137439425.53999999</v>
      </c>
      <c r="AJ493" s="453">
        <v>23332816.030000001</v>
      </c>
      <c r="AK493" s="453">
        <v>43863079.82</v>
      </c>
      <c r="AL493" s="453">
        <v>26247766.030000001</v>
      </c>
      <c r="AM493" s="453">
        <v>36867372.329999998</v>
      </c>
      <c r="AN493" s="453">
        <v>26455154.579999998</v>
      </c>
      <c r="AO493" s="453">
        <v>10762774.58</v>
      </c>
      <c r="AP493" s="453">
        <v>24047231.039999999</v>
      </c>
      <c r="AQ493" s="453">
        <v>29912304.829999998</v>
      </c>
      <c r="AR493" s="453">
        <v>30888565.920000002</v>
      </c>
      <c r="AS493" s="453">
        <v>18785405.629999999</v>
      </c>
      <c r="AT493" s="453">
        <v>34446453.009999998</v>
      </c>
      <c r="AU493" s="453">
        <v>97182255.980000004</v>
      </c>
      <c r="AV493" s="453">
        <v>15760822.689999999</v>
      </c>
      <c r="AW493" s="453">
        <v>13183339.51</v>
      </c>
      <c r="AX493" s="453">
        <v>24059611.93</v>
      </c>
      <c r="AY493" s="453">
        <v>18350313.039999999</v>
      </c>
      <c r="AZ493" s="453">
        <v>10420033.48</v>
      </c>
      <c r="BA493" s="453">
        <v>14565082</v>
      </c>
      <c r="BB493" s="453">
        <v>362872628.19999999</v>
      </c>
      <c r="BC493" s="453">
        <v>23489312.780000001</v>
      </c>
      <c r="BD493" s="453">
        <v>58627457.810000002</v>
      </c>
      <c r="BE493" s="453">
        <v>34631922.07</v>
      </c>
      <c r="BF493" s="453">
        <v>25659342.27</v>
      </c>
      <c r="BG493" s="453">
        <v>36578915.409999996</v>
      </c>
      <c r="BH493" s="453">
        <v>67578426.629999995</v>
      </c>
      <c r="BI493" s="453">
        <v>25786660.98</v>
      </c>
      <c r="BJ493" s="453">
        <v>7687663.5599999996</v>
      </c>
      <c r="BK493" s="453">
        <v>2841251.95</v>
      </c>
      <c r="BL493" s="453">
        <v>33521708.030000001</v>
      </c>
      <c r="BM493" s="453">
        <v>350070034.54000002</v>
      </c>
      <c r="BN493" s="453">
        <v>76574866.489999995</v>
      </c>
      <c r="BO493" s="453">
        <v>25710459.399999999</v>
      </c>
      <c r="BP493" s="453">
        <v>8897756.8900000006</v>
      </c>
      <c r="BQ493" s="453">
        <v>25961677.359999999</v>
      </c>
      <c r="BR493" s="453">
        <v>8160313.9199999999</v>
      </c>
      <c r="BS493" s="453">
        <v>9428732.6199999992</v>
      </c>
      <c r="BT493" s="453">
        <v>442538296.25</v>
      </c>
      <c r="BU493" s="453">
        <v>25306352.050000001</v>
      </c>
      <c r="BV493" s="453">
        <v>65524836.369999997</v>
      </c>
      <c r="BW493" s="453">
        <v>40486460.799999997</v>
      </c>
      <c r="BX493" s="453">
        <v>45306878.869999997</v>
      </c>
      <c r="BY493" s="453">
        <v>28606088.640000001</v>
      </c>
      <c r="BZ493" s="453">
        <v>36159426.030000001</v>
      </c>
      <c r="CA493" s="453">
        <v>36544741.640000001</v>
      </c>
      <c r="CB493" s="453">
        <v>23980864.27</v>
      </c>
      <c r="CC493" s="336">
        <f t="shared" si="75"/>
        <v>6998929590.4399986</v>
      </c>
    </row>
    <row r="494" spans="1:81" s="328" customFormat="1">
      <c r="A494" s="384"/>
      <c r="B494" s="383"/>
      <c r="C494" s="385"/>
      <c r="D494" s="385"/>
      <c r="E494" s="385"/>
      <c r="F494" s="386" t="s">
        <v>1461</v>
      </c>
      <c r="G494" s="387" t="s">
        <v>1462</v>
      </c>
      <c r="H494" s="453">
        <v>80894024.75</v>
      </c>
      <c r="I494" s="453">
        <v>58176524.049999997</v>
      </c>
      <c r="J494" s="453">
        <v>62629034.299999997</v>
      </c>
      <c r="K494" s="453">
        <v>8074757.7999999998</v>
      </c>
      <c r="L494" s="453">
        <v>26285138.120000001</v>
      </c>
      <c r="M494" s="453">
        <v>162541.25</v>
      </c>
      <c r="N494" s="453">
        <v>271854606.89999998</v>
      </c>
      <c r="O494" s="453">
        <v>48296599.32</v>
      </c>
      <c r="P494" s="453">
        <v>9968888.8300000001</v>
      </c>
      <c r="Q494" s="453">
        <v>76201053.879999995</v>
      </c>
      <c r="R494" s="453">
        <v>8947362.3399999999</v>
      </c>
      <c r="S494" s="453">
        <v>18505690.579999998</v>
      </c>
      <c r="T494" s="453">
        <v>54343124.079999998</v>
      </c>
      <c r="U494" s="453">
        <v>63169261.380000003</v>
      </c>
      <c r="V494" s="453">
        <v>1038236.6</v>
      </c>
      <c r="W494" s="453">
        <v>22658643.100000001</v>
      </c>
      <c r="X494" s="453">
        <v>16422592.65</v>
      </c>
      <c r="Y494" s="453">
        <v>6910525.54</v>
      </c>
      <c r="Z494" s="453">
        <v>663968325.59000003</v>
      </c>
      <c r="AA494" s="453">
        <v>9045008.7200000007</v>
      </c>
      <c r="AB494" s="453">
        <v>14836663.65</v>
      </c>
      <c r="AC494" s="453">
        <v>21295762.210000001</v>
      </c>
      <c r="AD494" s="453">
        <v>13606710.16</v>
      </c>
      <c r="AE494" s="453">
        <v>10822110.460000001</v>
      </c>
      <c r="AF494" s="453">
        <v>0</v>
      </c>
      <c r="AG494" s="453">
        <v>1858269.91</v>
      </c>
      <c r="AH494" s="453">
        <v>21928740.800000001</v>
      </c>
      <c r="AI494" s="453">
        <v>37182816.159999996</v>
      </c>
      <c r="AJ494" s="453">
        <v>12057632.74</v>
      </c>
      <c r="AK494" s="453">
        <v>63108.34</v>
      </c>
      <c r="AL494" s="453">
        <v>1425368.24</v>
      </c>
      <c r="AM494" s="453">
        <v>362840</v>
      </c>
      <c r="AN494" s="453">
        <v>1868079.75</v>
      </c>
      <c r="AO494" s="453">
        <v>550986.06000000006</v>
      </c>
      <c r="AP494" s="453">
        <v>1178720.1200000001</v>
      </c>
      <c r="AQ494" s="453">
        <v>3769336.27</v>
      </c>
      <c r="AR494" s="453">
        <v>3225138.72</v>
      </c>
      <c r="AS494" s="453">
        <v>1711802.6</v>
      </c>
      <c r="AT494" s="453">
        <v>1085447.48</v>
      </c>
      <c r="AU494" s="453">
        <v>40031582.420000002</v>
      </c>
      <c r="AV494" s="453">
        <v>4041269.99</v>
      </c>
      <c r="AW494" s="453">
        <v>8916363.2599999998</v>
      </c>
      <c r="AX494" s="453">
        <v>4084139.63</v>
      </c>
      <c r="AY494" s="453">
        <v>2232550.5099999998</v>
      </c>
      <c r="AZ494" s="453">
        <v>373301.08</v>
      </c>
      <c r="BA494" s="453">
        <v>1337921.01</v>
      </c>
      <c r="BB494" s="453">
        <v>120748334.19</v>
      </c>
      <c r="BC494" s="453">
        <v>8684092.9199999999</v>
      </c>
      <c r="BD494" s="453">
        <v>4090453.05</v>
      </c>
      <c r="BE494" s="453">
        <v>1674429.73</v>
      </c>
      <c r="BF494" s="453">
        <v>18904402.670000002</v>
      </c>
      <c r="BG494" s="453">
        <v>4739480.0599999996</v>
      </c>
      <c r="BH494" s="453">
        <v>13287165.870100001</v>
      </c>
      <c r="BI494" s="453">
        <v>6566983.1500000004</v>
      </c>
      <c r="BJ494" s="453">
        <v>12045798.65</v>
      </c>
      <c r="BK494" s="453">
        <v>1083953.18</v>
      </c>
      <c r="BL494" s="453">
        <v>672812.84</v>
      </c>
      <c r="BM494" s="453">
        <v>96717069.599999994</v>
      </c>
      <c r="BN494" s="453">
        <v>74097508.840000004</v>
      </c>
      <c r="BO494" s="453">
        <v>2455033.13</v>
      </c>
      <c r="BP494" s="453">
        <v>1110404.94</v>
      </c>
      <c r="BQ494" s="453">
        <v>407661</v>
      </c>
      <c r="BR494" s="453">
        <v>892423.81</v>
      </c>
      <c r="BS494" s="453">
        <v>1139161.58</v>
      </c>
      <c r="BT494" s="453">
        <v>24919611.239999998</v>
      </c>
      <c r="BU494" s="453">
        <v>7693716.4699999997</v>
      </c>
      <c r="BV494" s="453">
        <v>10238113.43</v>
      </c>
      <c r="BW494" s="453">
        <v>3824041.33</v>
      </c>
      <c r="BX494" s="453">
        <v>13435013.57</v>
      </c>
      <c r="BY494" s="453">
        <v>85402750.370000005</v>
      </c>
      <c r="BZ494" s="453">
        <v>6455028.8300000001</v>
      </c>
      <c r="CA494" s="453">
        <v>4933433.18</v>
      </c>
      <c r="CB494" s="453">
        <v>2663939.73</v>
      </c>
      <c r="CC494" s="336">
        <f t="shared" si="75"/>
        <v>2246281418.7101002</v>
      </c>
    </row>
    <row r="495" spans="1:81" s="328" customFormat="1">
      <c r="A495" s="384"/>
      <c r="B495" s="383"/>
      <c r="C495" s="385"/>
      <c r="D495" s="385"/>
      <c r="E495" s="385"/>
      <c r="F495" s="386" t="s">
        <v>1463</v>
      </c>
      <c r="G495" s="387" t="s">
        <v>1464</v>
      </c>
      <c r="H495" s="453">
        <v>486062.64</v>
      </c>
      <c r="I495" s="453">
        <v>0</v>
      </c>
      <c r="J495" s="453">
        <v>548576</v>
      </c>
      <c r="K495" s="453">
        <v>2646161</v>
      </c>
      <c r="L495" s="453">
        <v>93553.64</v>
      </c>
      <c r="M495" s="453">
        <v>28956037.879999999</v>
      </c>
      <c r="N495" s="453">
        <v>112847956.97</v>
      </c>
      <c r="O495" s="453">
        <v>0</v>
      </c>
      <c r="P495" s="453">
        <v>212950</v>
      </c>
      <c r="Q495" s="453">
        <v>294669.5</v>
      </c>
      <c r="R495" s="453">
        <v>0</v>
      </c>
      <c r="S495" s="453">
        <v>6838948.04</v>
      </c>
      <c r="T495" s="453">
        <v>13207265.539999999</v>
      </c>
      <c r="U495" s="453">
        <v>7290309.4299999997</v>
      </c>
      <c r="V495" s="453">
        <v>2250000</v>
      </c>
      <c r="W495" s="453">
        <v>158317.79</v>
      </c>
      <c r="X495" s="453">
        <v>144181</v>
      </c>
      <c r="Y495" s="453">
        <v>614532.12</v>
      </c>
      <c r="Z495" s="453">
        <v>24414900.02</v>
      </c>
      <c r="AA495" s="453">
        <v>2046327.82</v>
      </c>
      <c r="AB495" s="453">
        <v>1772125.87</v>
      </c>
      <c r="AC495" s="453">
        <v>1710684.65</v>
      </c>
      <c r="AD495" s="453">
        <v>2128854.7599999998</v>
      </c>
      <c r="AE495" s="453">
        <v>253877.63</v>
      </c>
      <c r="AF495" s="453">
        <v>245512.44</v>
      </c>
      <c r="AG495" s="453">
        <v>100000</v>
      </c>
      <c r="AH495" s="453">
        <v>0</v>
      </c>
      <c r="AI495" s="453">
        <v>93474980.890000001</v>
      </c>
      <c r="AJ495" s="453">
        <v>0</v>
      </c>
      <c r="AK495" s="453">
        <v>270184</v>
      </c>
      <c r="AL495" s="453">
        <v>545044.42000000004</v>
      </c>
      <c r="AM495" s="453">
        <v>20000</v>
      </c>
      <c r="AN495" s="453">
        <v>925657.99</v>
      </c>
      <c r="AO495" s="453">
        <v>2268000</v>
      </c>
      <c r="AP495" s="453">
        <v>533649.30000000005</v>
      </c>
      <c r="AQ495" s="453">
        <v>3035775.05</v>
      </c>
      <c r="AR495" s="453">
        <v>161200</v>
      </c>
      <c r="AS495" s="453">
        <v>574650</v>
      </c>
      <c r="AT495" s="453">
        <v>374904.03</v>
      </c>
      <c r="AU495" s="453">
        <v>10096027.460000001</v>
      </c>
      <c r="AV495" s="453">
        <v>294880.02</v>
      </c>
      <c r="AW495" s="453">
        <v>0</v>
      </c>
      <c r="AX495" s="453">
        <v>74183.89</v>
      </c>
      <c r="AY495" s="453">
        <v>1440043.93</v>
      </c>
      <c r="AZ495" s="453">
        <v>11662.6</v>
      </c>
      <c r="BA495" s="453">
        <v>83820</v>
      </c>
      <c r="BB495" s="453">
        <v>82821746.730000004</v>
      </c>
      <c r="BC495" s="453">
        <v>235094.16</v>
      </c>
      <c r="BD495" s="453">
        <v>81000</v>
      </c>
      <c r="BE495" s="453">
        <v>0</v>
      </c>
      <c r="BF495" s="453">
        <v>529689.14</v>
      </c>
      <c r="BG495" s="453">
        <v>523289.14</v>
      </c>
      <c r="BH495" s="453">
        <v>1851647.93</v>
      </c>
      <c r="BI495" s="453">
        <v>220559.99</v>
      </c>
      <c r="BJ495" s="453">
        <v>539337.49</v>
      </c>
      <c r="BK495" s="453">
        <v>289930</v>
      </c>
      <c r="BL495" s="453">
        <v>510636.02</v>
      </c>
      <c r="BM495" s="453">
        <v>14996782.65</v>
      </c>
      <c r="BN495" s="453">
        <v>15504099.109999999</v>
      </c>
      <c r="BO495" s="453">
        <v>1932410</v>
      </c>
      <c r="BP495" s="453">
        <v>436198.04</v>
      </c>
      <c r="BQ495" s="453">
        <v>270000</v>
      </c>
      <c r="BR495" s="453">
        <v>2650095</v>
      </c>
      <c r="BS495" s="453">
        <v>0</v>
      </c>
      <c r="BT495" s="453">
        <v>4168863.65</v>
      </c>
      <c r="BU495" s="453">
        <v>483721.4</v>
      </c>
      <c r="BV495" s="453">
        <v>1105298.58</v>
      </c>
      <c r="BW495" s="453">
        <v>1380209.04</v>
      </c>
      <c r="BX495" s="453">
        <v>2695840.44</v>
      </c>
      <c r="BY495" s="453">
        <v>22343022.32</v>
      </c>
      <c r="BZ495" s="453">
        <v>2275853.52</v>
      </c>
      <c r="CA495" s="453">
        <v>475543</v>
      </c>
      <c r="CB495" s="453">
        <v>11512513.890000001</v>
      </c>
      <c r="CC495" s="336">
        <f t="shared" si="75"/>
        <v>493279849.55999994</v>
      </c>
    </row>
    <row r="496" spans="1:81" s="328" customFormat="1">
      <c r="A496" s="384"/>
      <c r="B496" s="383"/>
      <c r="C496" s="385"/>
      <c r="D496" s="385"/>
      <c r="E496" s="385"/>
      <c r="F496" s="386" t="s">
        <v>1465</v>
      </c>
      <c r="G496" s="387" t="s">
        <v>1466</v>
      </c>
      <c r="H496" s="453">
        <v>0</v>
      </c>
      <c r="I496" s="453">
        <v>0</v>
      </c>
      <c r="J496" s="453">
        <v>0</v>
      </c>
      <c r="K496" s="453">
        <v>0</v>
      </c>
      <c r="L496" s="453">
        <v>0</v>
      </c>
      <c r="M496" s="453">
        <v>0</v>
      </c>
      <c r="N496" s="453">
        <v>0</v>
      </c>
      <c r="O496" s="453">
        <v>0</v>
      </c>
      <c r="P496" s="453">
        <v>0</v>
      </c>
      <c r="Q496" s="453">
        <v>0</v>
      </c>
      <c r="R496" s="453">
        <v>0</v>
      </c>
      <c r="S496" s="453">
        <v>0</v>
      </c>
      <c r="T496" s="453">
        <v>0</v>
      </c>
      <c r="U496" s="453">
        <v>0</v>
      </c>
      <c r="V496" s="453">
        <v>0</v>
      </c>
      <c r="W496" s="453">
        <v>0</v>
      </c>
      <c r="X496" s="453">
        <v>0</v>
      </c>
      <c r="Y496" s="453">
        <v>0</v>
      </c>
      <c r="Z496" s="453">
        <v>0</v>
      </c>
      <c r="AA496" s="453">
        <v>0</v>
      </c>
      <c r="AB496" s="453">
        <v>0</v>
      </c>
      <c r="AC496" s="453">
        <v>0</v>
      </c>
      <c r="AD496" s="453">
        <v>0</v>
      </c>
      <c r="AE496" s="453">
        <v>0</v>
      </c>
      <c r="AF496" s="453">
        <v>0</v>
      </c>
      <c r="AG496" s="453">
        <v>0</v>
      </c>
      <c r="AH496" s="453">
        <v>0</v>
      </c>
      <c r="AI496" s="453">
        <v>0</v>
      </c>
      <c r="AJ496" s="453">
        <v>0</v>
      </c>
      <c r="AK496" s="453">
        <v>0</v>
      </c>
      <c r="AL496" s="453">
        <v>0</v>
      </c>
      <c r="AM496" s="453">
        <v>0</v>
      </c>
      <c r="AN496" s="453">
        <v>0</v>
      </c>
      <c r="AO496" s="453">
        <v>0</v>
      </c>
      <c r="AP496" s="453">
        <v>0</v>
      </c>
      <c r="AQ496" s="453">
        <v>0</v>
      </c>
      <c r="AR496" s="453">
        <v>0</v>
      </c>
      <c r="AS496" s="453">
        <v>0</v>
      </c>
      <c r="AT496" s="453">
        <v>0</v>
      </c>
      <c r="AU496" s="453">
        <v>19400</v>
      </c>
      <c r="AV496" s="453">
        <v>0</v>
      </c>
      <c r="AW496" s="453">
        <v>0</v>
      </c>
      <c r="AX496" s="453">
        <v>0</v>
      </c>
      <c r="AY496" s="453">
        <v>0</v>
      </c>
      <c r="AZ496" s="453">
        <v>0</v>
      </c>
      <c r="BA496" s="453">
        <v>0</v>
      </c>
      <c r="BB496" s="453">
        <v>0</v>
      </c>
      <c r="BC496" s="453">
        <v>0</v>
      </c>
      <c r="BD496" s="453">
        <v>0</v>
      </c>
      <c r="BE496" s="453">
        <v>0</v>
      </c>
      <c r="BF496" s="453">
        <v>0</v>
      </c>
      <c r="BG496" s="453">
        <v>0</v>
      </c>
      <c r="BH496" s="453">
        <v>0</v>
      </c>
      <c r="BI496" s="453">
        <v>0</v>
      </c>
      <c r="BJ496" s="453">
        <v>0</v>
      </c>
      <c r="BK496" s="453">
        <v>0</v>
      </c>
      <c r="BL496" s="453">
        <v>0</v>
      </c>
      <c r="BM496" s="453">
        <v>0</v>
      </c>
      <c r="BN496" s="453">
        <v>0</v>
      </c>
      <c r="BO496" s="453">
        <v>0</v>
      </c>
      <c r="BP496" s="453">
        <v>0</v>
      </c>
      <c r="BQ496" s="453">
        <v>0</v>
      </c>
      <c r="BR496" s="453">
        <v>0</v>
      </c>
      <c r="BS496" s="453">
        <v>0</v>
      </c>
      <c r="BT496" s="453">
        <v>0</v>
      </c>
      <c r="BU496" s="453">
        <v>0</v>
      </c>
      <c r="BV496" s="453">
        <v>0</v>
      </c>
      <c r="BW496" s="453">
        <v>0</v>
      </c>
      <c r="BX496" s="453">
        <v>0</v>
      </c>
      <c r="BY496" s="453">
        <v>0</v>
      </c>
      <c r="BZ496" s="453">
        <v>0</v>
      </c>
      <c r="CA496" s="453">
        <v>0</v>
      </c>
      <c r="CB496" s="453">
        <v>0</v>
      </c>
      <c r="CC496" s="336">
        <f t="shared" si="75"/>
        <v>19400</v>
      </c>
    </row>
    <row r="497" spans="1:81" s="328" customFormat="1">
      <c r="A497" s="384"/>
      <c r="B497" s="383"/>
      <c r="C497" s="385"/>
      <c r="D497" s="385"/>
      <c r="E497" s="385"/>
      <c r="F497" s="386" t="s">
        <v>1467</v>
      </c>
      <c r="G497" s="387" t="s">
        <v>1468</v>
      </c>
      <c r="H497" s="335">
        <v>0</v>
      </c>
      <c r="I497" s="335">
        <v>0</v>
      </c>
      <c r="J497" s="335">
        <v>0</v>
      </c>
      <c r="K497" s="335">
        <v>0</v>
      </c>
      <c r="L497" s="335">
        <v>0</v>
      </c>
      <c r="M497" s="335">
        <v>0</v>
      </c>
      <c r="N497" s="335">
        <v>0</v>
      </c>
      <c r="O497" s="335">
        <v>0</v>
      </c>
      <c r="P497" s="335">
        <v>0</v>
      </c>
      <c r="Q497" s="335">
        <v>0</v>
      </c>
      <c r="R497" s="335">
        <v>0</v>
      </c>
      <c r="S497" s="335">
        <v>0</v>
      </c>
      <c r="T497" s="335">
        <v>0</v>
      </c>
      <c r="U497" s="335">
        <v>0</v>
      </c>
      <c r="V497" s="335">
        <v>0</v>
      </c>
      <c r="W497" s="335">
        <v>0</v>
      </c>
      <c r="X497" s="335">
        <v>0</v>
      </c>
      <c r="Y497" s="335">
        <v>0</v>
      </c>
      <c r="Z497" s="335">
        <v>0</v>
      </c>
      <c r="AA497" s="335">
        <v>0</v>
      </c>
      <c r="AB497" s="335">
        <v>0</v>
      </c>
      <c r="AC497" s="335">
        <v>0</v>
      </c>
      <c r="AD497" s="335">
        <v>0</v>
      </c>
      <c r="AE497" s="335">
        <v>0</v>
      </c>
      <c r="AF497" s="335">
        <v>0</v>
      </c>
      <c r="AG497" s="335">
        <v>0</v>
      </c>
      <c r="AH497" s="335">
        <v>0</v>
      </c>
      <c r="AI497" s="335">
        <v>0</v>
      </c>
      <c r="AJ497" s="335">
        <v>0</v>
      </c>
      <c r="AK497" s="335">
        <v>0</v>
      </c>
      <c r="AL497" s="335">
        <v>0</v>
      </c>
      <c r="AM497" s="335">
        <v>0</v>
      </c>
      <c r="AN497" s="335">
        <v>0</v>
      </c>
      <c r="AO497" s="335">
        <v>0</v>
      </c>
      <c r="AP497" s="335">
        <v>0</v>
      </c>
      <c r="AQ497" s="335">
        <v>0</v>
      </c>
      <c r="AR497" s="335">
        <v>0</v>
      </c>
      <c r="AS497" s="335">
        <v>0</v>
      </c>
      <c r="AT497" s="335">
        <v>0</v>
      </c>
      <c r="AU497" s="335">
        <v>0</v>
      </c>
      <c r="AV497" s="335">
        <v>0</v>
      </c>
      <c r="AW497" s="335">
        <v>0</v>
      </c>
      <c r="AX497" s="335">
        <v>0</v>
      </c>
      <c r="AY497" s="335">
        <v>0</v>
      </c>
      <c r="AZ497" s="335">
        <v>0</v>
      </c>
      <c r="BA497" s="335">
        <v>0</v>
      </c>
      <c r="BB497" s="335">
        <v>0</v>
      </c>
      <c r="BC497" s="335">
        <v>0</v>
      </c>
      <c r="BD497" s="335">
        <v>0</v>
      </c>
      <c r="BE497" s="335">
        <v>0</v>
      </c>
      <c r="BF497" s="335">
        <v>0</v>
      </c>
      <c r="BG497" s="335">
        <v>0</v>
      </c>
      <c r="BH497" s="335">
        <v>0</v>
      </c>
      <c r="BI497" s="335">
        <v>0</v>
      </c>
      <c r="BJ497" s="335">
        <v>0</v>
      </c>
      <c r="BK497" s="335">
        <v>0</v>
      </c>
      <c r="BL497" s="335">
        <v>0</v>
      </c>
      <c r="BM497" s="335">
        <v>0</v>
      </c>
      <c r="BN497" s="335">
        <v>0</v>
      </c>
      <c r="BO497" s="335">
        <v>0</v>
      </c>
      <c r="BP497" s="335">
        <v>0</v>
      </c>
      <c r="BQ497" s="335">
        <v>0</v>
      </c>
      <c r="BR497" s="335">
        <v>0</v>
      </c>
      <c r="BS497" s="335">
        <v>0</v>
      </c>
      <c r="BT497" s="335">
        <v>0</v>
      </c>
      <c r="BU497" s="335">
        <v>0</v>
      </c>
      <c r="BV497" s="335">
        <v>0</v>
      </c>
      <c r="BW497" s="335">
        <v>0</v>
      </c>
      <c r="BX497" s="335">
        <v>0</v>
      </c>
      <c r="BY497" s="335">
        <v>0</v>
      </c>
      <c r="BZ497" s="335">
        <v>0</v>
      </c>
      <c r="CA497" s="335">
        <v>0</v>
      </c>
      <c r="CB497" s="335">
        <v>0</v>
      </c>
      <c r="CC497" s="336">
        <f t="shared" si="75"/>
        <v>0</v>
      </c>
    </row>
    <row r="498" spans="1:81" s="328" customFormat="1">
      <c r="A498" s="384"/>
      <c r="B498" s="383"/>
      <c r="C498" s="385"/>
      <c r="D498" s="385"/>
      <c r="E498" s="385"/>
      <c r="F498" s="386" t="s">
        <v>1469</v>
      </c>
      <c r="G498" s="387" t="s">
        <v>1470</v>
      </c>
      <c r="H498" s="453">
        <v>314450</v>
      </c>
      <c r="I498" s="453">
        <v>0</v>
      </c>
      <c r="J498" s="453">
        <v>7500</v>
      </c>
      <c r="K498" s="453">
        <v>97000</v>
      </c>
      <c r="L498" s="453">
        <v>60000</v>
      </c>
      <c r="M498" s="453">
        <v>256000</v>
      </c>
      <c r="N498" s="453">
        <v>111843</v>
      </c>
      <c r="O498" s="453">
        <v>0</v>
      </c>
      <c r="P498" s="453">
        <v>0</v>
      </c>
      <c r="Q498" s="453">
        <v>274000</v>
      </c>
      <c r="R498" s="453">
        <v>50000</v>
      </c>
      <c r="S498" s="453">
        <v>0</v>
      </c>
      <c r="T498" s="453">
        <v>326054.46000000002</v>
      </c>
      <c r="U498" s="453">
        <v>4200</v>
      </c>
      <c r="V498" s="453">
        <v>0</v>
      </c>
      <c r="W498" s="453">
        <v>3500</v>
      </c>
      <c r="X498" s="453">
        <v>0</v>
      </c>
      <c r="Y498" s="453">
        <v>22000</v>
      </c>
      <c r="Z498" s="453">
        <v>162000</v>
      </c>
      <c r="AA498" s="453">
        <v>43820</v>
      </c>
      <c r="AB498" s="453">
        <v>0</v>
      </c>
      <c r="AC498" s="453">
        <v>2247181</v>
      </c>
      <c r="AD498" s="453">
        <v>57950</v>
      </c>
      <c r="AE498" s="453">
        <v>5000</v>
      </c>
      <c r="AF498" s="453">
        <v>21700</v>
      </c>
      <c r="AG498" s="453">
        <v>367133.43</v>
      </c>
      <c r="AH498" s="453">
        <v>5700</v>
      </c>
      <c r="AI498" s="453">
        <v>222900</v>
      </c>
      <c r="AJ498" s="453">
        <v>51700</v>
      </c>
      <c r="AK498" s="453">
        <v>0</v>
      </c>
      <c r="AL498" s="453">
        <v>0</v>
      </c>
      <c r="AM498" s="453">
        <v>7240</v>
      </c>
      <c r="AN498" s="453">
        <v>14850</v>
      </c>
      <c r="AO498" s="453">
        <v>14850</v>
      </c>
      <c r="AP498" s="453">
        <v>4420</v>
      </c>
      <c r="AQ498" s="453">
        <v>0</v>
      </c>
      <c r="AR498" s="453">
        <v>0</v>
      </c>
      <c r="AS498" s="453">
        <v>0</v>
      </c>
      <c r="AT498" s="453">
        <v>0</v>
      </c>
      <c r="AU498" s="453">
        <v>6100</v>
      </c>
      <c r="AV498" s="453">
        <v>2000</v>
      </c>
      <c r="AW498" s="453">
        <v>63852</v>
      </c>
      <c r="AX498" s="453">
        <v>0</v>
      </c>
      <c r="AY498" s="453">
        <v>97880</v>
      </c>
      <c r="AZ498" s="453">
        <v>42360</v>
      </c>
      <c r="BA498" s="453">
        <v>28000</v>
      </c>
      <c r="BB498" s="453">
        <v>1360580</v>
      </c>
      <c r="BC498" s="453">
        <v>61600</v>
      </c>
      <c r="BD498" s="453">
        <v>0</v>
      </c>
      <c r="BE498" s="453">
        <v>0</v>
      </c>
      <c r="BF498" s="453">
        <v>50000</v>
      </c>
      <c r="BG498" s="453">
        <v>98000</v>
      </c>
      <c r="BH498" s="453">
        <v>0</v>
      </c>
      <c r="BI498" s="453">
        <v>0</v>
      </c>
      <c r="BJ498" s="453">
        <v>0</v>
      </c>
      <c r="BK498" s="453">
        <v>0</v>
      </c>
      <c r="BL498" s="453">
        <v>0</v>
      </c>
      <c r="BM498" s="453">
        <v>1313300</v>
      </c>
      <c r="BN498" s="453">
        <v>372000</v>
      </c>
      <c r="BO498" s="453">
        <v>0</v>
      </c>
      <c r="BP498" s="453">
        <v>0</v>
      </c>
      <c r="BQ498" s="453">
        <v>135000</v>
      </c>
      <c r="BR498" s="453">
        <v>93670</v>
      </c>
      <c r="BS498" s="453">
        <v>22000</v>
      </c>
      <c r="BT498" s="453">
        <v>549040</v>
      </c>
      <c r="BU498" s="453">
        <v>103300</v>
      </c>
      <c r="BV498" s="453">
        <v>87280</v>
      </c>
      <c r="BW498" s="453">
        <v>85508</v>
      </c>
      <c r="BX498" s="453">
        <v>106175</v>
      </c>
      <c r="BY498" s="453">
        <v>90000</v>
      </c>
      <c r="BZ498" s="453">
        <v>57000</v>
      </c>
      <c r="CA498" s="453">
        <v>51000</v>
      </c>
      <c r="CB498" s="453">
        <v>21500</v>
      </c>
      <c r="CC498" s="336">
        <f t="shared" si="75"/>
        <v>9650136.8900000006</v>
      </c>
    </row>
    <row r="499" spans="1:81" s="328" customFormat="1">
      <c r="A499" s="384"/>
      <c r="B499" s="383"/>
      <c r="C499" s="385"/>
      <c r="D499" s="385"/>
      <c r="E499" s="385"/>
      <c r="F499" s="386" t="s">
        <v>1471</v>
      </c>
      <c r="G499" s="387" t="s">
        <v>1472</v>
      </c>
      <c r="H499" s="453">
        <v>0</v>
      </c>
      <c r="I499" s="453">
        <v>0</v>
      </c>
      <c r="J499" s="453">
        <v>0</v>
      </c>
      <c r="K499" s="453">
        <v>0</v>
      </c>
      <c r="L499" s="453">
        <v>0</v>
      </c>
      <c r="M499" s="453">
        <v>0</v>
      </c>
      <c r="N499" s="453">
        <v>127850</v>
      </c>
      <c r="O499" s="453">
        <v>0</v>
      </c>
      <c r="P499" s="453">
        <v>0</v>
      </c>
      <c r="Q499" s="453">
        <v>0</v>
      </c>
      <c r="R499" s="453">
        <v>0</v>
      </c>
      <c r="S499" s="453">
        <v>0</v>
      </c>
      <c r="T499" s="453">
        <v>0</v>
      </c>
      <c r="U499" s="453">
        <v>0</v>
      </c>
      <c r="V499" s="453">
        <v>0</v>
      </c>
      <c r="W499" s="453">
        <v>0</v>
      </c>
      <c r="X499" s="453">
        <v>0</v>
      </c>
      <c r="Y499" s="453">
        <v>0</v>
      </c>
      <c r="Z499" s="453">
        <v>0</v>
      </c>
      <c r="AA499" s="453">
        <v>0</v>
      </c>
      <c r="AB499" s="453">
        <v>0</v>
      </c>
      <c r="AC499" s="453">
        <v>0</v>
      </c>
      <c r="AD499" s="453">
        <v>0</v>
      </c>
      <c r="AE499" s="453">
        <v>0</v>
      </c>
      <c r="AF499" s="453">
        <v>0</v>
      </c>
      <c r="AG499" s="453">
        <v>0</v>
      </c>
      <c r="AH499" s="453">
        <v>0</v>
      </c>
      <c r="AI499" s="453">
        <v>0</v>
      </c>
      <c r="AJ499" s="453">
        <v>0</v>
      </c>
      <c r="AK499" s="453">
        <v>0</v>
      </c>
      <c r="AL499" s="453">
        <v>0</v>
      </c>
      <c r="AM499" s="453">
        <v>0</v>
      </c>
      <c r="AN499" s="453">
        <v>0</v>
      </c>
      <c r="AO499" s="453">
        <v>0</v>
      </c>
      <c r="AP499" s="453">
        <v>0</v>
      </c>
      <c r="AQ499" s="453">
        <v>0</v>
      </c>
      <c r="AR499" s="453">
        <v>0</v>
      </c>
      <c r="AS499" s="453">
        <v>0</v>
      </c>
      <c r="AT499" s="453">
        <v>0</v>
      </c>
      <c r="AU499" s="453">
        <v>0</v>
      </c>
      <c r="AV499" s="453">
        <v>0</v>
      </c>
      <c r="AW499" s="453">
        <v>0</v>
      </c>
      <c r="AX499" s="453">
        <v>0</v>
      </c>
      <c r="AY499" s="453">
        <v>0</v>
      </c>
      <c r="AZ499" s="453">
        <v>0</v>
      </c>
      <c r="BA499" s="453">
        <v>0</v>
      </c>
      <c r="BB499" s="453">
        <v>0</v>
      </c>
      <c r="BC499" s="453">
        <v>0</v>
      </c>
      <c r="BD499" s="453">
        <v>0</v>
      </c>
      <c r="BE499" s="453">
        <v>0</v>
      </c>
      <c r="BF499" s="453">
        <v>0</v>
      </c>
      <c r="BG499" s="453">
        <v>0</v>
      </c>
      <c r="BH499" s="453">
        <v>0</v>
      </c>
      <c r="BI499" s="453">
        <v>0</v>
      </c>
      <c r="BJ499" s="453">
        <v>0</v>
      </c>
      <c r="BK499" s="453">
        <v>0</v>
      </c>
      <c r="BL499" s="453">
        <v>0</v>
      </c>
      <c r="BM499" s="453">
        <v>0</v>
      </c>
      <c r="BN499" s="453">
        <v>0</v>
      </c>
      <c r="BO499" s="453">
        <v>0</v>
      </c>
      <c r="BP499" s="453">
        <v>0</v>
      </c>
      <c r="BQ499" s="453">
        <v>0</v>
      </c>
      <c r="BR499" s="453">
        <v>0</v>
      </c>
      <c r="BS499" s="453">
        <v>0</v>
      </c>
      <c r="BT499" s="453">
        <v>0</v>
      </c>
      <c r="BU499" s="453">
        <v>0</v>
      </c>
      <c r="BV499" s="453">
        <v>0</v>
      </c>
      <c r="BW499" s="453">
        <v>0</v>
      </c>
      <c r="BX499" s="453">
        <v>0</v>
      </c>
      <c r="BY499" s="453">
        <v>0</v>
      </c>
      <c r="BZ499" s="453">
        <v>0</v>
      </c>
      <c r="CA499" s="453">
        <v>0</v>
      </c>
      <c r="CB499" s="453">
        <v>0</v>
      </c>
      <c r="CC499" s="336">
        <f t="shared" si="75"/>
        <v>127850</v>
      </c>
    </row>
    <row r="500" spans="1:81" s="328" customFormat="1">
      <c r="A500" s="384"/>
      <c r="B500" s="383"/>
      <c r="C500" s="385"/>
      <c r="D500" s="385"/>
      <c r="E500" s="385"/>
      <c r="F500" s="386" t="s">
        <v>1473</v>
      </c>
      <c r="G500" s="387" t="s">
        <v>1474</v>
      </c>
      <c r="H500" s="453">
        <v>0</v>
      </c>
      <c r="I500" s="453">
        <v>0</v>
      </c>
      <c r="J500" s="453">
        <v>0</v>
      </c>
      <c r="K500" s="453">
        <v>252000</v>
      </c>
      <c r="L500" s="453">
        <v>0</v>
      </c>
      <c r="M500" s="453">
        <v>0</v>
      </c>
      <c r="N500" s="453">
        <v>0</v>
      </c>
      <c r="O500" s="453">
        <v>0</v>
      </c>
      <c r="P500" s="453">
        <v>0</v>
      </c>
      <c r="Q500" s="453">
        <v>0</v>
      </c>
      <c r="R500" s="453">
        <v>0</v>
      </c>
      <c r="S500" s="453">
        <v>0</v>
      </c>
      <c r="T500" s="453">
        <v>0</v>
      </c>
      <c r="U500" s="453">
        <v>0</v>
      </c>
      <c r="V500" s="453">
        <v>0</v>
      </c>
      <c r="W500" s="453">
        <v>0</v>
      </c>
      <c r="X500" s="453">
        <v>0</v>
      </c>
      <c r="Y500" s="453">
        <v>0</v>
      </c>
      <c r="Z500" s="453">
        <v>0</v>
      </c>
      <c r="AA500" s="453">
        <v>0</v>
      </c>
      <c r="AB500" s="453">
        <v>0</v>
      </c>
      <c r="AC500" s="453">
        <v>0</v>
      </c>
      <c r="AD500" s="453">
        <v>122000</v>
      </c>
      <c r="AE500" s="453">
        <v>0</v>
      </c>
      <c r="AF500" s="453">
        <v>0</v>
      </c>
      <c r="AG500" s="453">
        <v>0</v>
      </c>
      <c r="AH500" s="453">
        <v>0</v>
      </c>
      <c r="AI500" s="453">
        <v>0</v>
      </c>
      <c r="AJ500" s="453">
        <v>0</v>
      </c>
      <c r="AK500" s="453">
        <v>14850</v>
      </c>
      <c r="AL500" s="453">
        <v>0</v>
      </c>
      <c r="AM500" s="453">
        <v>0</v>
      </c>
      <c r="AN500" s="453">
        <v>0</v>
      </c>
      <c r="AO500" s="453">
        <v>0</v>
      </c>
      <c r="AP500" s="453">
        <v>0</v>
      </c>
      <c r="AQ500" s="453">
        <v>0</v>
      </c>
      <c r="AR500" s="453">
        <v>0</v>
      </c>
      <c r="AS500" s="453">
        <v>0</v>
      </c>
      <c r="AT500" s="453">
        <v>0</v>
      </c>
      <c r="AU500" s="453">
        <v>0</v>
      </c>
      <c r="AV500" s="453">
        <v>0</v>
      </c>
      <c r="AW500" s="453">
        <v>0</v>
      </c>
      <c r="AX500" s="453">
        <v>0</v>
      </c>
      <c r="AY500" s="453">
        <v>0</v>
      </c>
      <c r="AZ500" s="453">
        <v>0</v>
      </c>
      <c r="BA500" s="453">
        <v>0</v>
      </c>
      <c r="BB500" s="453">
        <v>0</v>
      </c>
      <c r="BC500" s="453">
        <v>0</v>
      </c>
      <c r="BD500" s="453">
        <v>0</v>
      </c>
      <c r="BE500" s="453">
        <v>17000</v>
      </c>
      <c r="BF500" s="453">
        <v>0</v>
      </c>
      <c r="BG500" s="453">
        <v>0</v>
      </c>
      <c r="BH500" s="453">
        <v>0</v>
      </c>
      <c r="BI500" s="453">
        <v>0</v>
      </c>
      <c r="BJ500" s="453">
        <v>0</v>
      </c>
      <c r="BK500" s="453">
        <v>0</v>
      </c>
      <c r="BL500" s="453">
        <v>0</v>
      </c>
      <c r="BM500" s="453">
        <v>0</v>
      </c>
      <c r="BN500" s="453">
        <v>0</v>
      </c>
      <c r="BO500" s="453">
        <v>0</v>
      </c>
      <c r="BP500" s="453">
        <v>0</v>
      </c>
      <c r="BQ500" s="453">
        <v>0</v>
      </c>
      <c r="BR500" s="453">
        <v>0</v>
      </c>
      <c r="BS500" s="453">
        <v>0</v>
      </c>
      <c r="BT500" s="453">
        <v>5000</v>
      </c>
      <c r="BU500" s="453">
        <v>0</v>
      </c>
      <c r="BV500" s="453">
        <v>0</v>
      </c>
      <c r="BW500" s="453">
        <v>0</v>
      </c>
      <c r="BX500" s="453">
        <v>0</v>
      </c>
      <c r="BY500" s="453">
        <v>0</v>
      </c>
      <c r="BZ500" s="453">
        <v>0</v>
      </c>
      <c r="CA500" s="453">
        <v>0</v>
      </c>
      <c r="CB500" s="453">
        <v>0</v>
      </c>
      <c r="CC500" s="336">
        <f t="shared" si="75"/>
        <v>410850</v>
      </c>
    </row>
    <row r="501" spans="1:81" s="328" customFormat="1">
      <c r="A501" s="384"/>
      <c r="B501" s="383"/>
      <c r="C501" s="385"/>
      <c r="D501" s="385"/>
      <c r="E501" s="385"/>
      <c r="F501" s="386" t="s">
        <v>1475</v>
      </c>
      <c r="G501" s="387" t="s">
        <v>1476</v>
      </c>
      <c r="H501" s="453">
        <v>0</v>
      </c>
      <c r="I501" s="453">
        <v>0</v>
      </c>
      <c r="J501" s="453">
        <v>0</v>
      </c>
      <c r="K501" s="453">
        <v>0</v>
      </c>
      <c r="L501" s="453">
        <v>0</v>
      </c>
      <c r="M501" s="453">
        <v>0</v>
      </c>
      <c r="N501" s="453">
        <v>0</v>
      </c>
      <c r="O501" s="453">
        <v>0</v>
      </c>
      <c r="P501" s="453">
        <v>0</v>
      </c>
      <c r="Q501" s="453">
        <v>0</v>
      </c>
      <c r="R501" s="453">
        <v>0</v>
      </c>
      <c r="S501" s="453">
        <v>0</v>
      </c>
      <c r="T501" s="453">
        <v>0</v>
      </c>
      <c r="U501" s="453">
        <v>0</v>
      </c>
      <c r="V501" s="453">
        <v>0</v>
      </c>
      <c r="W501" s="453">
        <v>0</v>
      </c>
      <c r="X501" s="453">
        <v>0</v>
      </c>
      <c r="Y501" s="453">
        <v>0</v>
      </c>
      <c r="Z501" s="453">
        <v>0</v>
      </c>
      <c r="AA501" s="453">
        <v>0</v>
      </c>
      <c r="AB501" s="453">
        <v>0</v>
      </c>
      <c r="AC501" s="453">
        <v>0</v>
      </c>
      <c r="AD501" s="453">
        <v>1800</v>
      </c>
      <c r="AE501" s="453">
        <v>0</v>
      </c>
      <c r="AF501" s="453">
        <v>0</v>
      </c>
      <c r="AG501" s="453">
        <v>0</v>
      </c>
      <c r="AH501" s="453">
        <v>0</v>
      </c>
      <c r="AI501" s="453">
        <v>0</v>
      </c>
      <c r="AJ501" s="453">
        <v>0</v>
      </c>
      <c r="AK501" s="453">
        <v>0</v>
      </c>
      <c r="AL501" s="453">
        <v>0</v>
      </c>
      <c r="AM501" s="453">
        <v>0</v>
      </c>
      <c r="AN501" s="453">
        <v>0</v>
      </c>
      <c r="AO501" s="453">
        <v>0</v>
      </c>
      <c r="AP501" s="453">
        <v>0</v>
      </c>
      <c r="AQ501" s="453">
        <v>0</v>
      </c>
      <c r="AR501" s="453">
        <v>0</v>
      </c>
      <c r="AS501" s="453">
        <v>0</v>
      </c>
      <c r="AT501" s="453">
        <v>0</v>
      </c>
      <c r="AU501" s="453">
        <v>0</v>
      </c>
      <c r="AV501" s="453">
        <v>0</v>
      </c>
      <c r="AW501" s="453">
        <v>0</v>
      </c>
      <c r="AX501" s="453">
        <v>0</v>
      </c>
      <c r="AY501" s="453">
        <v>0</v>
      </c>
      <c r="AZ501" s="453">
        <v>0</v>
      </c>
      <c r="BA501" s="453">
        <v>0</v>
      </c>
      <c r="BB501" s="453">
        <v>0</v>
      </c>
      <c r="BC501" s="453">
        <v>0</v>
      </c>
      <c r="BD501" s="453">
        <v>0</v>
      </c>
      <c r="BE501" s="453">
        <v>0</v>
      </c>
      <c r="BF501" s="453">
        <v>0</v>
      </c>
      <c r="BG501" s="453">
        <v>0</v>
      </c>
      <c r="BH501" s="453">
        <v>0</v>
      </c>
      <c r="BI501" s="453">
        <v>0</v>
      </c>
      <c r="BJ501" s="453">
        <v>0</v>
      </c>
      <c r="BK501" s="453">
        <v>0</v>
      </c>
      <c r="BL501" s="453">
        <v>0</v>
      </c>
      <c r="BM501" s="453">
        <v>0</v>
      </c>
      <c r="BN501" s="453">
        <v>0</v>
      </c>
      <c r="BO501" s="453">
        <v>0</v>
      </c>
      <c r="BP501" s="453">
        <v>0</v>
      </c>
      <c r="BQ501" s="453">
        <v>0</v>
      </c>
      <c r="BR501" s="453">
        <v>0</v>
      </c>
      <c r="BS501" s="453">
        <v>0</v>
      </c>
      <c r="BT501" s="453">
        <v>0</v>
      </c>
      <c r="BU501" s="453">
        <v>0</v>
      </c>
      <c r="BV501" s="453">
        <v>0</v>
      </c>
      <c r="BW501" s="453">
        <v>0</v>
      </c>
      <c r="BX501" s="453">
        <v>0</v>
      </c>
      <c r="BY501" s="453">
        <v>0</v>
      </c>
      <c r="BZ501" s="453">
        <v>0</v>
      </c>
      <c r="CA501" s="453">
        <v>0</v>
      </c>
      <c r="CB501" s="453">
        <v>0</v>
      </c>
      <c r="CC501" s="336">
        <f t="shared" si="75"/>
        <v>1800</v>
      </c>
    </row>
    <row r="502" spans="1:81" s="328" customFormat="1">
      <c r="A502" s="384"/>
      <c r="B502" s="383"/>
      <c r="C502" s="385"/>
      <c r="D502" s="385"/>
      <c r="E502" s="385"/>
      <c r="F502" s="386" t="s">
        <v>1477</v>
      </c>
      <c r="G502" s="387" t="s">
        <v>1478</v>
      </c>
      <c r="H502" s="335">
        <v>0</v>
      </c>
      <c r="I502" s="335">
        <v>0</v>
      </c>
      <c r="J502" s="335">
        <v>0</v>
      </c>
      <c r="K502" s="335">
        <v>0</v>
      </c>
      <c r="L502" s="335">
        <v>0</v>
      </c>
      <c r="M502" s="335">
        <v>0</v>
      </c>
      <c r="N502" s="335">
        <v>0</v>
      </c>
      <c r="O502" s="335">
        <v>0</v>
      </c>
      <c r="P502" s="335">
        <v>0</v>
      </c>
      <c r="Q502" s="335">
        <v>0</v>
      </c>
      <c r="R502" s="335">
        <v>0</v>
      </c>
      <c r="S502" s="335">
        <v>0</v>
      </c>
      <c r="T502" s="335">
        <v>0</v>
      </c>
      <c r="U502" s="335">
        <v>0</v>
      </c>
      <c r="V502" s="335">
        <v>0</v>
      </c>
      <c r="W502" s="335">
        <v>0</v>
      </c>
      <c r="X502" s="335">
        <v>0</v>
      </c>
      <c r="Y502" s="335">
        <v>0</v>
      </c>
      <c r="Z502" s="335">
        <v>0</v>
      </c>
      <c r="AA502" s="335">
        <v>0</v>
      </c>
      <c r="AB502" s="335">
        <v>0</v>
      </c>
      <c r="AC502" s="335">
        <v>0</v>
      </c>
      <c r="AD502" s="335">
        <v>0</v>
      </c>
      <c r="AE502" s="335">
        <v>0</v>
      </c>
      <c r="AF502" s="335">
        <v>0</v>
      </c>
      <c r="AG502" s="335">
        <v>0</v>
      </c>
      <c r="AH502" s="335">
        <v>0</v>
      </c>
      <c r="AI502" s="335">
        <v>0</v>
      </c>
      <c r="AJ502" s="335">
        <v>0</v>
      </c>
      <c r="AK502" s="335">
        <v>0</v>
      </c>
      <c r="AL502" s="335">
        <v>0</v>
      </c>
      <c r="AM502" s="335">
        <v>0</v>
      </c>
      <c r="AN502" s="335">
        <v>0</v>
      </c>
      <c r="AO502" s="335">
        <v>0</v>
      </c>
      <c r="AP502" s="335">
        <v>0</v>
      </c>
      <c r="AQ502" s="335">
        <v>0</v>
      </c>
      <c r="AR502" s="335">
        <v>0</v>
      </c>
      <c r="AS502" s="335">
        <v>0</v>
      </c>
      <c r="AT502" s="335">
        <v>0</v>
      </c>
      <c r="AU502" s="335">
        <v>0</v>
      </c>
      <c r="AV502" s="335">
        <v>0</v>
      </c>
      <c r="AW502" s="335">
        <v>0</v>
      </c>
      <c r="AX502" s="335">
        <v>0</v>
      </c>
      <c r="AY502" s="335">
        <v>0</v>
      </c>
      <c r="AZ502" s="335">
        <v>0</v>
      </c>
      <c r="BA502" s="335">
        <v>0</v>
      </c>
      <c r="BB502" s="335">
        <v>0</v>
      </c>
      <c r="BC502" s="335">
        <v>0</v>
      </c>
      <c r="BD502" s="335">
        <v>0</v>
      </c>
      <c r="BE502" s="335">
        <v>0</v>
      </c>
      <c r="BF502" s="335">
        <v>0</v>
      </c>
      <c r="BG502" s="335">
        <v>0</v>
      </c>
      <c r="BH502" s="335">
        <v>0</v>
      </c>
      <c r="BI502" s="335">
        <v>0</v>
      </c>
      <c r="BJ502" s="335">
        <v>0</v>
      </c>
      <c r="BK502" s="335">
        <v>0</v>
      </c>
      <c r="BL502" s="335">
        <v>0</v>
      </c>
      <c r="BM502" s="335">
        <v>0</v>
      </c>
      <c r="BN502" s="335">
        <v>0</v>
      </c>
      <c r="BO502" s="335">
        <v>0</v>
      </c>
      <c r="BP502" s="335">
        <v>0</v>
      </c>
      <c r="BQ502" s="335">
        <v>0</v>
      </c>
      <c r="BR502" s="335">
        <v>0</v>
      </c>
      <c r="BS502" s="335">
        <v>0</v>
      </c>
      <c r="BT502" s="335">
        <v>0</v>
      </c>
      <c r="BU502" s="335">
        <v>0</v>
      </c>
      <c r="BV502" s="335">
        <v>0</v>
      </c>
      <c r="BW502" s="335">
        <v>0</v>
      </c>
      <c r="BX502" s="335">
        <v>0</v>
      </c>
      <c r="BY502" s="335">
        <v>0</v>
      </c>
      <c r="BZ502" s="335">
        <v>0</v>
      </c>
      <c r="CA502" s="335">
        <v>0</v>
      </c>
      <c r="CB502" s="335">
        <v>0</v>
      </c>
      <c r="CC502" s="336">
        <f t="shared" si="75"/>
        <v>0</v>
      </c>
    </row>
    <row r="503" spans="1:81" s="328" customFormat="1">
      <c r="A503" s="384"/>
      <c r="B503" s="383"/>
      <c r="C503" s="385"/>
      <c r="D503" s="385"/>
      <c r="E503" s="385"/>
      <c r="F503" s="388" t="s">
        <v>1479</v>
      </c>
      <c r="G503" s="389" t="s">
        <v>1480</v>
      </c>
      <c r="H503" s="453">
        <v>80060797.969999999</v>
      </c>
      <c r="I503" s="453">
        <v>27845</v>
      </c>
      <c r="J503" s="453">
        <v>865572</v>
      </c>
      <c r="K503" s="453">
        <v>0</v>
      </c>
      <c r="L503" s="453">
        <v>0</v>
      </c>
      <c r="M503" s="453">
        <v>0</v>
      </c>
      <c r="N503" s="453">
        <v>4741340</v>
      </c>
      <c r="O503" s="453">
        <v>0</v>
      </c>
      <c r="P503" s="453">
        <v>0</v>
      </c>
      <c r="Q503" s="453">
        <v>5976200</v>
      </c>
      <c r="R503" s="453">
        <v>0</v>
      </c>
      <c r="S503" s="453">
        <v>0</v>
      </c>
      <c r="T503" s="453">
        <v>0</v>
      </c>
      <c r="U503" s="453">
        <v>5313</v>
      </c>
      <c r="V503" s="453">
        <v>0</v>
      </c>
      <c r="W503" s="453">
        <v>0</v>
      </c>
      <c r="X503" s="453">
        <v>0</v>
      </c>
      <c r="Y503" s="453">
        <v>0</v>
      </c>
      <c r="Z503" s="453">
        <v>8780800</v>
      </c>
      <c r="AA503" s="453">
        <v>0</v>
      </c>
      <c r="AB503" s="453">
        <v>0</v>
      </c>
      <c r="AC503" s="453">
        <v>0</v>
      </c>
      <c r="AD503" s="453">
        <v>0</v>
      </c>
      <c r="AE503" s="453">
        <v>0</v>
      </c>
      <c r="AF503" s="453">
        <v>0</v>
      </c>
      <c r="AG503" s="453">
        <v>0</v>
      </c>
      <c r="AH503" s="453">
        <v>118270</v>
      </c>
      <c r="AI503" s="453">
        <v>13304985.1</v>
      </c>
      <c r="AJ503" s="453">
        <v>0</v>
      </c>
      <c r="AK503" s="453">
        <v>0</v>
      </c>
      <c r="AL503" s="453">
        <v>0</v>
      </c>
      <c r="AM503" s="453">
        <v>0</v>
      </c>
      <c r="AN503" s="453">
        <v>0</v>
      </c>
      <c r="AO503" s="453">
        <v>0</v>
      </c>
      <c r="AP503" s="453">
        <v>0</v>
      </c>
      <c r="AQ503" s="453">
        <v>0</v>
      </c>
      <c r="AR503" s="453">
        <v>0</v>
      </c>
      <c r="AS503" s="453">
        <v>0</v>
      </c>
      <c r="AT503" s="453">
        <v>0</v>
      </c>
      <c r="AU503" s="453">
        <v>1898270</v>
      </c>
      <c r="AV503" s="453">
        <v>0</v>
      </c>
      <c r="AW503" s="453">
        <v>0</v>
      </c>
      <c r="AX503" s="453">
        <v>0</v>
      </c>
      <c r="AY503" s="453">
        <v>0</v>
      </c>
      <c r="AZ503" s="453">
        <v>0</v>
      </c>
      <c r="BA503" s="453">
        <v>0</v>
      </c>
      <c r="BB503" s="453">
        <v>0</v>
      </c>
      <c r="BC503" s="453">
        <v>265327</v>
      </c>
      <c r="BD503" s="453">
        <v>0</v>
      </c>
      <c r="BE503" s="453">
        <v>0</v>
      </c>
      <c r="BF503" s="453">
        <v>0</v>
      </c>
      <c r="BG503" s="453">
        <v>1981</v>
      </c>
      <c r="BH503" s="453">
        <v>0</v>
      </c>
      <c r="BI503" s="453">
        <v>0</v>
      </c>
      <c r="BJ503" s="453">
        <v>0</v>
      </c>
      <c r="BK503" s="453">
        <v>0</v>
      </c>
      <c r="BL503" s="453">
        <v>0</v>
      </c>
      <c r="BM503" s="453">
        <v>3006490</v>
      </c>
      <c r="BN503" s="453">
        <v>215620</v>
      </c>
      <c r="BO503" s="453">
        <v>0</v>
      </c>
      <c r="BP503" s="453">
        <v>0</v>
      </c>
      <c r="BQ503" s="453">
        <v>0</v>
      </c>
      <c r="BR503" s="453">
        <v>0</v>
      </c>
      <c r="BS503" s="453">
        <v>0</v>
      </c>
      <c r="BT503" s="453">
        <v>9507402</v>
      </c>
      <c r="BU503" s="453">
        <v>0</v>
      </c>
      <c r="BV503" s="453">
        <v>0</v>
      </c>
      <c r="BW503" s="453">
        <v>0</v>
      </c>
      <c r="BX503" s="453">
        <v>0</v>
      </c>
      <c r="BY503" s="453">
        <v>48525</v>
      </c>
      <c r="BZ503" s="453">
        <v>0</v>
      </c>
      <c r="CA503" s="453">
        <v>0</v>
      </c>
      <c r="CB503" s="453">
        <v>0</v>
      </c>
      <c r="CC503" s="336">
        <f>SUM(H503:CB503)</f>
        <v>128824738.06999999</v>
      </c>
    </row>
    <row r="504" spans="1:81" s="328" customFormat="1">
      <c r="A504" s="384"/>
      <c r="B504" s="383"/>
      <c r="C504" s="385"/>
      <c r="D504" s="385"/>
      <c r="E504" s="385"/>
      <c r="F504" s="388" t="s">
        <v>1481</v>
      </c>
      <c r="G504" s="389" t="s">
        <v>1482</v>
      </c>
      <c r="H504" s="453">
        <v>0</v>
      </c>
      <c r="I504" s="453">
        <v>0</v>
      </c>
      <c r="J504" s="453">
        <v>13300</v>
      </c>
      <c r="K504" s="453">
        <v>1720</v>
      </c>
      <c r="L504" s="453">
        <v>0</v>
      </c>
      <c r="M504" s="453">
        <v>0</v>
      </c>
      <c r="N504" s="453">
        <v>2784432.8</v>
      </c>
      <c r="O504" s="453">
        <v>31420</v>
      </c>
      <c r="P504" s="453">
        <v>0</v>
      </c>
      <c r="Q504" s="453">
        <v>0</v>
      </c>
      <c r="R504" s="453">
        <v>0</v>
      </c>
      <c r="S504" s="453">
        <v>0</v>
      </c>
      <c r="T504" s="453">
        <v>7940</v>
      </c>
      <c r="U504" s="453">
        <v>50190</v>
      </c>
      <c r="V504" s="453">
        <v>0</v>
      </c>
      <c r="W504" s="453">
        <v>0</v>
      </c>
      <c r="X504" s="453">
        <v>0</v>
      </c>
      <c r="Y504" s="453">
        <v>76940</v>
      </c>
      <c r="Z504" s="453">
        <v>201760</v>
      </c>
      <c r="AA504" s="453">
        <v>0</v>
      </c>
      <c r="AB504" s="453">
        <v>0</v>
      </c>
      <c r="AC504" s="453">
        <v>0</v>
      </c>
      <c r="AD504" s="453">
        <v>0</v>
      </c>
      <c r="AE504" s="453">
        <v>0</v>
      </c>
      <c r="AF504" s="453">
        <v>0</v>
      </c>
      <c r="AG504" s="453">
        <v>0</v>
      </c>
      <c r="AH504" s="453">
        <v>0</v>
      </c>
      <c r="AI504" s="453">
        <v>691690</v>
      </c>
      <c r="AJ504" s="453">
        <v>0</v>
      </c>
      <c r="AK504" s="453">
        <v>2890</v>
      </c>
      <c r="AL504" s="453">
        <v>26020</v>
      </c>
      <c r="AM504" s="453">
        <v>0</v>
      </c>
      <c r="AN504" s="453">
        <v>21690</v>
      </c>
      <c r="AO504" s="453">
        <v>16143</v>
      </c>
      <c r="AP504" s="453">
        <v>0</v>
      </c>
      <c r="AQ504" s="453">
        <v>0</v>
      </c>
      <c r="AR504" s="453">
        <v>4770</v>
      </c>
      <c r="AS504" s="453">
        <v>60856</v>
      </c>
      <c r="AT504" s="453">
        <v>63030</v>
      </c>
      <c r="AU504" s="453">
        <v>760354</v>
      </c>
      <c r="AV504" s="453">
        <v>0</v>
      </c>
      <c r="AW504" s="453">
        <v>0</v>
      </c>
      <c r="AX504" s="453">
        <v>27450</v>
      </c>
      <c r="AY504" s="453">
        <v>0</v>
      </c>
      <c r="AZ504" s="453">
        <v>11190</v>
      </c>
      <c r="BA504" s="453">
        <v>0</v>
      </c>
      <c r="BB504" s="453">
        <v>0</v>
      </c>
      <c r="BC504" s="453">
        <v>38284.5</v>
      </c>
      <c r="BD504" s="453">
        <v>25168</v>
      </c>
      <c r="BE504" s="453">
        <v>0</v>
      </c>
      <c r="BF504" s="453">
        <v>0</v>
      </c>
      <c r="BG504" s="453">
        <v>36715</v>
      </c>
      <c r="BH504" s="453">
        <v>36650</v>
      </c>
      <c r="BI504" s="453">
        <v>19180</v>
      </c>
      <c r="BJ504" s="453">
        <v>136795</v>
      </c>
      <c r="BK504" s="453">
        <v>0</v>
      </c>
      <c r="BL504" s="453">
        <v>30220</v>
      </c>
      <c r="BM504" s="453">
        <v>60120</v>
      </c>
      <c r="BN504" s="453">
        <v>0</v>
      </c>
      <c r="BO504" s="453">
        <v>317828</v>
      </c>
      <c r="BP504" s="453">
        <v>42720</v>
      </c>
      <c r="BQ504" s="453">
        <v>0</v>
      </c>
      <c r="BR504" s="453">
        <v>0</v>
      </c>
      <c r="BS504" s="453">
        <v>87432.5</v>
      </c>
      <c r="BT504" s="453">
        <v>2808038</v>
      </c>
      <c r="BU504" s="453">
        <v>0</v>
      </c>
      <c r="BV504" s="453">
        <v>37435</v>
      </c>
      <c r="BW504" s="453">
        <v>134300</v>
      </c>
      <c r="BX504" s="453">
        <v>0</v>
      </c>
      <c r="BY504" s="453">
        <v>21800</v>
      </c>
      <c r="BZ504" s="453">
        <v>0</v>
      </c>
      <c r="CA504" s="453">
        <v>0</v>
      </c>
      <c r="CB504" s="453">
        <v>44159.5</v>
      </c>
      <c r="CC504" s="336">
        <f t="shared" si="75"/>
        <v>8730631.3000000007</v>
      </c>
    </row>
    <row r="505" spans="1:81" s="328" customFormat="1">
      <c r="A505" s="384"/>
      <c r="B505" s="383"/>
      <c r="C505" s="385"/>
      <c r="D505" s="385"/>
      <c r="E505" s="385"/>
      <c r="F505" s="388" t="s">
        <v>1483</v>
      </c>
      <c r="G505" s="389" t="s">
        <v>1484</v>
      </c>
      <c r="H505" s="453">
        <v>0</v>
      </c>
      <c r="I505" s="453">
        <v>0</v>
      </c>
      <c r="J505" s="453">
        <v>0</v>
      </c>
      <c r="K505" s="453">
        <v>0</v>
      </c>
      <c r="L505" s="453">
        <v>0</v>
      </c>
      <c r="M505" s="453">
        <v>0</v>
      </c>
      <c r="N505" s="453">
        <v>0</v>
      </c>
      <c r="O505" s="453">
        <v>0</v>
      </c>
      <c r="P505" s="453">
        <v>0</v>
      </c>
      <c r="Q505" s="453">
        <v>0</v>
      </c>
      <c r="R505" s="453">
        <v>0</v>
      </c>
      <c r="S505" s="453">
        <v>0</v>
      </c>
      <c r="T505" s="453">
        <v>0</v>
      </c>
      <c r="U505" s="453">
        <v>0</v>
      </c>
      <c r="V505" s="453">
        <v>0</v>
      </c>
      <c r="W505" s="453">
        <v>0</v>
      </c>
      <c r="X505" s="453">
        <v>0</v>
      </c>
      <c r="Y505" s="453">
        <v>0</v>
      </c>
      <c r="Z505" s="453">
        <v>0</v>
      </c>
      <c r="AA505" s="453">
        <v>0</v>
      </c>
      <c r="AB505" s="453">
        <v>0</v>
      </c>
      <c r="AC505" s="453">
        <v>0</v>
      </c>
      <c r="AD505" s="453">
        <v>0</v>
      </c>
      <c r="AE505" s="453">
        <v>0</v>
      </c>
      <c r="AF505" s="453">
        <v>0</v>
      </c>
      <c r="AG505" s="453">
        <v>0</v>
      </c>
      <c r="AH505" s="453">
        <v>0</v>
      </c>
      <c r="AI505" s="453">
        <v>3208625</v>
      </c>
      <c r="AJ505" s="453">
        <v>0</v>
      </c>
      <c r="AK505" s="453">
        <v>0</v>
      </c>
      <c r="AL505" s="453">
        <v>0</v>
      </c>
      <c r="AM505" s="453">
        <v>0</v>
      </c>
      <c r="AN505" s="453">
        <v>0</v>
      </c>
      <c r="AO505" s="453">
        <v>0</v>
      </c>
      <c r="AP505" s="453">
        <v>0</v>
      </c>
      <c r="AQ505" s="453">
        <v>0</v>
      </c>
      <c r="AR505" s="453">
        <v>0</v>
      </c>
      <c r="AS505" s="453">
        <v>0</v>
      </c>
      <c r="AT505" s="453">
        <v>0</v>
      </c>
      <c r="AU505" s="453">
        <v>0</v>
      </c>
      <c r="AV505" s="453">
        <v>0</v>
      </c>
      <c r="AW505" s="453">
        <v>0</v>
      </c>
      <c r="AX505" s="453">
        <v>0</v>
      </c>
      <c r="AY505" s="453">
        <v>0</v>
      </c>
      <c r="AZ505" s="453">
        <v>0</v>
      </c>
      <c r="BA505" s="453">
        <v>0</v>
      </c>
      <c r="BB505" s="453">
        <v>0</v>
      </c>
      <c r="BC505" s="453">
        <v>0</v>
      </c>
      <c r="BD505" s="453">
        <v>0</v>
      </c>
      <c r="BE505" s="453">
        <v>0</v>
      </c>
      <c r="BF505" s="453">
        <v>0</v>
      </c>
      <c r="BG505" s="453">
        <v>0</v>
      </c>
      <c r="BH505" s="453">
        <v>0</v>
      </c>
      <c r="BI505" s="453">
        <v>0</v>
      </c>
      <c r="BJ505" s="453">
        <v>0</v>
      </c>
      <c r="BK505" s="453">
        <v>0</v>
      </c>
      <c r="BL505" s="453">
        <v>0</v>
      </c>
      <c r="BM505" s="453">
        <v>183776.97</v>
      </c>
      <c r="BN505" s="453">
        <v>45140</v>
      </c>
      <c r="BO505" s="453">
        <v>0</v>
      </c>
      <c r="BP505" s="453">
        <v>0</v>
      </c>
      <c r="BQ505" s="453">
        <v>0</v>
      </c>
      <c r="BR505" s="453">
        <v>0</v>
      </c>
      <c r="BS505" s="453">
        <v>0</v>
      </c>
      <c r="BT505" s="453">
        <v>550648.30000000005</v>
      </c>
      <c r="BU505" s="453">
        <v>0</v>
      </c>
      <c r="BV505" s="453">
        <v>0</v>
      </c>
      <c r="BW505" s="453">
        <v>0</v>
      </c>
      <c r="BX505" s="453">
        <v>0</v>
      </c>
      <c r="BY505" s="453">
        <v>0</v>
      </c>
      <c r="BZ505" s="453">
        <v>0</v>
      </c>
      <c r="CA505" s="453">
        <v>0</v>
      </c>
      <c r="CB505" s="453">
        <v>0</v>
      </c>
      <c r="CC505" s="336">
        <f t="shared" si="75"/>
        <v>3988190.2700000005</v>
      </c>
    </row>
    <row r="506" spans="1:81" s="328" customFormat="1">
      <c r="A506" s="384"/>
      <c r="B506" s="383"/>
      <c r="C506" s="385"/>
      <c r="D506" s="385"/>
      <c r="E506" s="385"/>
      <c r="F506" s="388" t="s">
        <v>1485</v>
      </c>
      <c r="G506" s="389" t="s">
        <v>1486</v>
      </c>
      <c r="H506" s="453">
        <v>0</v>
      </c>
      <c r="I506" s="453">
        <v>0</v>
      </c>
      <c r="J506" s="453">
        <v>0</v>
      </c>
      <c r="K506" s="453">
        <v>0</v>
      </c>
      <c r="L506" s="453">
        <v>0</v>
      </c>
      <c r="M506" s="453">
        <v>0</v>
      </c>
      <c r="N506" s="453">
        <v>0</v>
      </c>
      <c r="O506" s="453">
        <v>0</v>
      </c>
      <c r="P506" s="453">
        <v>0</v>
      </c>
      <c r="Q506" s="453">
        <v>0</v>
      </c>
      <c r="R506" s="453">
        <v>0</v>
      </c>
      <c r="S506" s="453">
        <v>0</v>
      </c>
      <c r="T506" s="453">
        <v>0</v>
      </c>
      <c r="U506" s="453">
        <v>0</v>
      </c>
      <c r="V506" s="453">
        <v>0</v>
      </c>
      <c r="W506" s="453">
        <v>0</v>
      </c>
      <c r="X506" s="453">
        <v>0</v>
      </c>
      <c r="Y506" s="453">
        <v>0</v>
      </c>
      <c r="Z506" s="453">
        <v>0</v>
      </c>
      <c r="AA506" s="453">
        <v>0</v>
      </c>
      <c r="AB506" s="453">
        <v>0</v>
      </c>
      <c r="AC506" s="453">
        <v>0</v>
      </c>
      <c r="AD506" s="453">
        <v>0</v>
      </c>
      <c r="AE506" s="453">
        <v>0</v>
      </c>
      <c r="AF506" s="453">
        <v>0</v>
      </c>
      <c r="AG506" s="453">
        <v>0</v>
      </c>
      <c r="AH506" s="453">
        <v>0</v>
      </c>
      <c r="AI506" s="453">
        <v>0</v>
      </c>
      <c r="AJ506" s="453">
        <v>0</v>
      </c>
      <c r="AK506" s="453">
        <v>0</v>
      </c>
      <c r="AL506" s="453">
        <v>0</v>
      </c>
      <c r="AM506" s="453">
        <v>0</v>
      </c>
      <c r="AN506" s="453">
        <v>0</v>
      </c>
      <c r="AO506" s="453">
        <v>0</v>
      </c>
      <c r="AP506" s="453">
        <v>0</v>
      </c>
      <c r="AQ506" s="453">
        <v>0</v>
      </c>
      <c r="AR506" s="453">
        <v>0</v>
      </c>
      <c r="AS506" s="453">
        <v>0</v>
      </c>
      <c r="AT506" s="453">
        <v>966206</v>
      </c>
      <c r="AU506" s="453">
        <v>0</v>
      </c>
      <c r="AV506" s="453">
        <v>0</v>
      </c>
      <c r="AW506" s="453">
        <v>0</v>
      </c>
      <c r="AX506" s="453">
        <v>0</v>
      </c>
      <c r="AY506" s="453">
        <v>0</v>
      </c>
      <c r="AZ506" s="453">
        <v>0</v>
      </c>
      <c r="BA506" s="453">
        <v>0</v>
      </c>
      <c r="BB506" s="453">
        <v>0</v>
      </c>
      <c r="BC506" s="453">
        <v>0</v>
      </c>
      <c r="BD506" s="453">
        <v>0</v>
      </c>
      <c r="BE506" s="453">
        <v>0</v>
      </c>
      <c r="BF506" s="453">
        <v>0</v>
      </c>
      <c r="BG506" s="453">
        <v>0</v>
      </c>
      <c r="BH506" s="453">
        <v>0</v>
      </c>
      <c r="BI506" s="453">
        <v>0</v>
      </c>
      <c r="BJ506" s="453">
        <v>0</v>
      </c>
      <c r="BK506" s="453">
        <v>0</v>
      </c>
      <c r="BL506" s="453">
        <v>0</v>
      </c>
      <c r="BM506" s="453">
        <v>0</v>
      </c>
      <c r="BN506" s="453">
        <v>0</v>
      </c>
      <c r="BO506" s="453">
        <v>0</v>
      </c>
      <c r="BP506" s="453">
        <v>0</v>
      </c>
      <c r="BQ506" s="453">
        <v>0</v>
      </c>
      <c r="BR506" s="453">
        <v>0</v>
      </c>
      <c r="BS506" s="453">
        <v>0</v>
      </c>
      <c r="BT506" s="453">
        <v>0</v>
      </c>
      <c r="BU506" s="453">
        <v>0</v>
      </c>
      <c r="BV506" s="453">
        <v>0</v>
      </c>
      <c r="BW506" s="453">
        <v>0</v>
      </c>
      <c r="BX506" s="453">
        <v>0</v>
      </c>
      <c r="BY506" s="453">
        <v>0</v>
      </c>
      <c r="BZ506" s="453">
        <v>0</v>
      </c>
      <c r="CA506" s="453">
        <v>0</v>
      </c>
      <c r="CB506" s="453">
        <v>0</v>
      </c>
      <c r="CC506" s="336">
        <f t="shared" si="75"/>
        <v>966206</v>
      </c>
    </row>
    <row r="507" spans="1:81" s="328" customFormat="1">
      <c r="A507" s="384"/>
      <c r="B507" s="383"/>
      <c r="C507" s="385"/>
      <c r="D507" s="385"/>
      <c r="E507" s="385"/>
      <c r="F507" s="388" t="s">
        <v>1487</v>
      </c>
      <c r="G507" s="389" t="s">
        <v>1488</v>
      </c>
      <c r="H507" s="453">
        <v>0</v>
      </c>
      <c r="I507" s="453">
        <v>0</v>
      </c>
      <c r="J507" s="453">
        <v>0</v>
      </c>
      <c r="K507" s="453">
        <v>0</v>
      </c>
      <c r="L507" s="453">
        <v>0</v>
      </c>
      <c r="M507" s="453">
        <v>0</v>
      </c>
      <c r="N507" s="453">
        <v>0</v>
      </c>
      <c r="O507" s="453">
        <v>0</v>
      </c>
      <c r="P507" s="453">
        <v>0</v>
      </c>
      <c r="Q507" s="453">
        <v>0</v>
      </c>
      <c r="R507" s="453">
        <v>0</v>
      </c>
      <c r="S507" s="453">
        <v>0</v>
      </c>
      <c r="T507" s="453">
        <v>0</v>
      </c>
      <c r="U507" s="453">
        <v>0</v>
      </c>
      <c r="V507" s="453">
        <v>0</v>
      </c>
      <c r="W507" s="453">
        <v>0</v>
      </c>
      <c r="X507" s="453">
        <v>0</v>
      </c>
      <c r="Y507" s="453">
        <v>0</v>
      </c>
      <c r="Z507" s="453">
        <v>0</v>
      </c>
      <c r="AA507" s="453">
        <v>0</v>
      </c>
      <c r="AB507" s="453">
        <v>0</v>
      </c>
      <c r="AC507" s="453">
        <v>0</v>
      </c>
      <c r="AD507" s="453">
        <v>0</v>
      </c>
      <c r="AE507" s="453">
        <v>0</v>
      </c>
      <c r="AF507" s="453">
        <v>0</v>
      </c>
      <c r="AG507" s="453">
        <v>0</v>
      </c>
      <c r="AH507" s="453">
        <v>0</v>
      </c>
      <c r="AI507" s="453">
        <v>0</v>
      </c>
      <c r="AJ507" s="453">
        <v>0</v>
      </c>
      <c r="AK507" s="453">
        <v>0</v>
      </c>
      <c r="AL507" s="453">
        <v>0</v>
      </c>
      <c r="AM507" s="453">
        <v>0</v>
      </c>
      <c r="AN507" s="453">
        <v>0</v>
      </c>
      <c r="AO507" s="453">
        <v>0</v>
      </c>
      <c r="AP507" s="453">
        <v>0</v>
      </c>
      <c r="AQ507" s="453">
        <v>0</v>
      </c>
      <c r="AR507" s="453">
        <v>0</v>
      </c>
      <c r="AS507" s="453">
        <v>0</v>
      </c>
      <c r="AT507" s="453">
        <v>0</v>
      </c>
      <c r="AU507" s="453">
        <v>0</v>
      </c>
      <c r="AV507" s="453">
        <v>0</v>
      </c>
      <c r="AW507" s="453">
        <v>0</v>
      </c>
      <c r="AX507" s="453">
        <v>0</v>
      </c>
      <c r="AY507" s="453">
        <v>0</v>
      </c>
      <c r="AZ507" s="453">
        <v>0</v>
      </c>
      <c r="BA507" s="453">
        <v>0</v>
      </c>
      <c r="BB507" s="453">
        <v>0</v>
      </c>
      <c r="BC507" s="453">
        <v>0</v>
      </c>
      <c r="BD507" s="453">
        <v>0</v>
      </c>
      <c r="BE507" s="453">
        <v>0</v>
      </c>
      <c r="BF507" s="453">
        <v>150000</v>
      </c>
      <c r="BG507" s="453">
        <v>0</v>
      </c>
      <c r="BH507" s="453">
        <v>0</v>
      </c>
      <c r="BI507" s="453">
        <v>105500</v>
      </c>
      <c r="BJ507" s="453">
        <v>9900</v>
      </c>
      <c r="BK507" s="453">
        <v>0</v>
      </c>
      <c r="BL507" s="453">
        <v>37750</v>
      </c>
      <c r="BM507" s="453">
        <v>363000</v>
      </c>
      <c r="BN507" s="453">
        <v>0</v>
      </c>
      <c r="BO507" s="453">
        <v>0</v>
      </c>
      <c r="BP507" s="453">
        <v>41500</v>
      </c>
      <c r="BQ507" s="453">
        <v>0</v>
      </c>
      <c r="BR507" s="453">
        <v>258900</v>
      </c>
      <c r="BS507" s="453">
        <v>0</v>
      </c>
      <c r="BT507" s="453">
        <v>0</v>
      </c>
      <c r="BU507" s="453">
        <v>0</v>
      </c>
      <c r="BV507" s="453">
        <v>0</v>
      </c>
      <c r="BW507" s="453">
        <v>0</v>
      </c>
      <c r="BX507" s="453">
        <v>0</v>
      </c>
      <c r="BY507" s="453">
        <v>0</v>
      </c>
      <c r="BZ507" s="453">
        <v>0</v>
      </c>
      <c r="CA507" s="453">
        <v>0</v>
      </c>
      <c r="CB507" s="453">
        <v>0</v>
      </c>
      <c r="CC507" s="336">
        <f t="shared" si="75"/>
        <v>966550</v>
      </c>
    </row>
    <row r="508" spans="1:81" s="328" customFormat="1">
      <c r="A508" s="384"/>
      <c r="B508" s="383"/>
      <c r="C508" s="385"/>
      <c r="D508" s="385"/>
      <c r="E508" s="385"/>
      <c r="F508" s="388" t="s">
        <v>1489</v>
      </c>
      <c r="G508" s="389" t="s">
        <v>1490</v>
      </c>
      <c r="H508" s="453">
        <v>0</v>
      </c>
      <c r="I508" s="453">
        <v>0</v>
      </c>
      <c r="J508" s="453">
        <v>0</v>
      </c>
      <c r="K508" s="453">
        <v>0</v>
      </c>
      <c r="L508" s="453">
        <v>0</v>
      </c>
      <c r="M508" s="453">
        <v>0</v>
      </c>
      <c r="N508" s="453">
        <v>0</v>
      </c>
      <c r="O508" s="453">
        <v>0</v>
      </c>
      <c r="P508" s="453">
        <v>0</v>
      </c>
      <c r="Q508" s="453">
        <v>0</v>
      </c>
      <c r="R508" s="453">
        <v>0</v>
      </c>
      <c r="S508" s="453">
        <v>0</v>
      </c>
      <c r="T508" s="453">
        <v>0</v>
      </c>
      <c r="U508" s="453">
        <v>0</v>
      </c>
      <c r="V508" s="453">
        <v>0</v>
      </c>
      <c r="W508" s="453">
        <v>0</v>
      </c>
      <c r="X508" s="453">
        <v>0</v>
      </c>
      <c r="Y508" s="453">
        <v>0</v>
      </c>
      <c r="Z508" s="453">
        <v>0</v>
      </c>
      <c r="AA508" s="453">
        <v>0</v>
      </c>
      <c r="AB508" s="453">
        <v>0</v>
      </c>
      <c r="AC508" s="453">
        <v>0</v>
      </c>
      <c r="AD508" s="453">
        <v>0</v>
      </c>
      <c r="AE508" s="453">
        <v>0</v>
      </c>
      <c r="AF508" s="453">
        <v>0</v>
      </c>
      <c r="AG508" s="453">
        <v>0</v>
      </c>
      <c r="AH508" s="453">
        <v>0</v>
      </c>
      <c r="AI508" s="453">
        <v>0</v>
      </c>
      <c r="AJ508" s="453">
        <v>0</v>
      </c>
      <c r="AK508" s="453">
        <v>0</v>
      </c>
      <c r="AL508" s="453">
        <v>0</v>
      </c>
      <c r="AM508" s="453">
        <v>0</v>
      </c>
      <c r="AN508" s="453">
        <v>0</v>
      </c>
      <c r="AO508" s="453">
        <v>0</v>
      </c>
      <c r="AP508" s="453">
        <v>0</v>
      </c>
      <c r="AQ508" s="453">
        <v>0</v>
      </c>
      <c r="AR508" s="453">
        <v>0</v>
      </c>
      <c r="AS508" s="453">
        <v>0</v>
      </c>
      <c r="AT508" s="453">
        <v>0</v>
      </c>
      <c r="AU508" s="453">
        <v>0</v>
      </c>
      <c r="AV508" s="453">
        <v>0</v>
      </c>
      <c r="AW508" s="453">
        <v>0</v>
      </c>
      <c r="AX508" s="453">
        <v>0</v>
      </c>
      <c r="AY508" s="453">
        <v>0</v>
      </c>
      <c r="AZ508" s="453">
        <v>0</v>
      </c>
      <c r="BA508" s="453">
        <v>0</v>
      </c>
      <c r="BB508" s="453">
        <v>0</v>
      </c>
      <c r="BC508" s="453">
        <v>0</v>
      </c>
      <c r="BD508" s="453">
        <v>0</v>
      </c>
      <c r="BE508" s="453">
        <v>0</v>
      </c>
      <c r="BF508" s="453">
        <v>0</v>
      </c>
      <c r="BG508" s="453">
        <v>0</v>
      </c>
      <c r="BH508" s="453">
        <v>0</v>
      </c>
      <c r="BI508" s="453">
        <v>0</v>
      </c>
      <c r="BJ508" s="453">
        <v>0</v>
      </c>
      <c r="BK508" s="453">
        <v>0</v>
      </c>
      <c r="BL508" s="453">
        <v>0</v>
      </c>
      <c r="BM508" s="453">
        <v>0</v>
      </c>
      <c r="BN508" s="453">
        <v>0</v>
      </c>
      <c r="BO508" s="453">
        <v>0</v>
      </c>
      <c r="BP508" s="453">
        <v>0</v>
      </c>
      <c r="BQ508" s="453">
        <v>0</v>
      </c>
      <c r="BR508" s="453">
        <v>0</v>
      </c>
      <c r="BS508" s="453">
        <v>0</v>
      </c>
      <c r="BT508" s="453">
        <v>0</v>
      </c>
      <c r="BU508" s="453">
        <v>0</v>
      </c>
      <c r="BV508" s="453">
        <v>0</v>
      </c>
      <c r="BW508" s="453">
        <v>0</v>
      </c>
      <c r="BX508" s="453">
        <v>0</v>
      </c>
      <c r="BY508" s="453">
        <v>0</v>
      </c>
      <c r="BZ508" s="453">
        <v>0</v>
      </c>
      <c r="CA508" s="453">
        <v>0</v>
      </c>
      <c r="CB508" s="453">
        <v>0</v>
      </c>
      <c r="CC508" s="336">
        <f t="shared" si="75"/>
        <v>0</v>
      </c>
    </row>
    <row r="509" spans="1:81" s="328" customFormat="1">
      <c r="A509" s="384"/>
      <c r="B509" s="383"/>
      <c r="C509" s="385"/>
      <c r="D509" s="385"/>
      <c r="E509" s="385"/>
      <c r="F509" s="388" t="s">
        <v>1491</v>
      </c>
      <c r="G509" s="389" t="s">
        <v>1492</v>
      </c>
      <c r="H509" s="453">
        <v>334676096</v>
      </c>
      <c r="I509" s="453">
        <v>20344165.91</v>
      </c>
      <c r="J509" s="453">
        <v>3560048.99</v>
      </c>
      <c r="K509" s="453">
        <v>12014134.439999999</v>
      </c>
      <c r="L509" s="453">
        <v>2566571.88</v>
      </c>
      <c r="M509" s="453">
        <v>5810894.4699999997</v>
      </c>
      <c r="N509" s="453">
        <v>296955628.56999999</v>
      </c>
      <c r="O509" s="453">
        <v>24601481.370000001</v>
      </c>
      <c r="P509" s="453">
        <v>2175060.15</v>
      </c>
      <c r="Q509" s="453">
        <v>163337792.12</v>
      </c>
      <c r="R509" s="453">
        <v>4073164.44</v>
      </c>
      <c r="S509" s="453">
        <v>16147684.73</v>
      </c>
      <c r="T509" s="453">
        <v>20429272.98</v>
      </c>
      <c r="U509" s="453">
        <v>58851429.869999997</v>
      </c>
      <c r="V509" s="453">
        <v>0</v>
      </c>
      <c r="W509" s="453">
        <v>23147360.140000001</v>
      </c>
      <c r="X509" s="453">
        <v>1102420.46</v>
      </c>
      <c r="Y509" s="453">
        <v>604314.5</v>
      </c>
      <c r="Z509" s="453">
        <v>0</v>
      </c>
      <c r="AA509" s="453">
        <v>23482845</v>
      </c>
      <c r="AB509" s="453">
        <v>7364272.5</v>
      </c>
      <c r="AC509" s="453">
        <v>74026919.170000002</v>
      </c>
      <c r="AD509" s="453">
        <v>2959045.5</v>
      </c>
      <c r="AE509" s="453">
        <v>5341902.3499999996</v>
      </c>
      <c r="AF509" s="453">
        <v>23325713</v>
      </c>
      <c r="AG509" s="453">
        <v>7801449.6100000003</v>
      </c>
      <c r="AH509" s="453">
        <v>1065481.52</v>
      </c>
      <c r="AI509" s="453">
        <v>362788483.56999999</v>
      </c>
      <c r="AJ509" s="453">
        <v>1264855.56</v>
      </c>
      <c r="AK509" s="453">
        <v>1762055</v>
      </c>
      <c r="AL509" s="453">
        <v>3011320.11</v>
      </c>
      <c r="AM509" s="453">
        <v>0</v>
      </c>
      <c r="AN509" s="453">
        <v>6775987</v>
      </c>
      <c r="AO509" s="453">
        <v>1430177</v>
      </c>
      <c r="AP509" s="453">
        <v>2396453.5</v>
      </c>
      <c r="AQ509" s="453">
        <v>3385364</v>
      </c>
      <c r="AR509" s="453">
        <v>1933759</v>
      </c>
      <c r="AS509" s="453">
        <v>2953386.55</v>
      </c>
      <c r="AT509" s="453">
        <v>888448</v>
      </c>
      <c r="AU509" s="453">
        <v>18537249.780000001</v>
      </c>
      <c r="AV509" s="453">
        <v>1410214.85</v>
      </c>
      <c r="AW509" s="453">
        <v>2336412.75</v>
      </c>
      <c r="AX509" s="453">
        <v>3016106.25</v>
      </c>
      <c r="AY509" s="453">
        <v>5290142</v>
      </c>
      <c r="AZ509" s="453">
        <v>124548</v>
      </c>
      <c r="BA509" s="453">
        <v>1448127.16</v>
      </c>
      <c r="BB509" s="453">
        <v>159698638</v>
      </c>
      <c r="BC509" s="453">
        <v>2916765.79</v>
      </c>
      <c r="BD509" s="453">
        <v>21171749.030000001</v>
      </c>
      <c r="BE509" s="453">
        <v>28950270.75</v>
      </c>
      <c r="BF509" s="453">
        <v>13861759.9</v>
      </c>
      <c r="BG509" s="453">
        <v>7050587.5800000001</v>
      </c>
      <c r="BH509" s="453">
        <v>1896001.9002</v>
      </c>
      <c r="BI509" s="453">
        <v>31151977.829999998</v>
      </c>
      <c r="BJ509" s="453">
        <v>5195582.0199999996</v>
      </c>
      <c r="BK509" s="453">
        <v>1614210.01</v>
      </c>
      <c r="BL509" s="453">
        <v>537406</v>
      </c>
      <c r="BM509" s="453">
        <v>149052699.59999999</v>
      </c>
      <c r="BN509" s="453">
        <v>44133545.789999999</v>
      </c>
      <c r="BO509" s="453">
        <v>2125323.04</v>
      </c>
      <c r="BP509" s="453">
        <v>7651602.21</v>
      </c>
      <c r="BQ509" s="453">
        <v>47460</v>
      </c>
      <c r="BR509" s="453">
        <v>1139120</v>
      </c>
      <c r="BS509" s="453">
        <v>3828775.64</v>
      </c>
      <c r="BT509" s="453">
        <v>87122757.150000006</v>
      </c>
      <c r="BU509" s="453">
        <v>274257.88</v>
      </c>
      <c r="BV509" s="453">
        <v>5365003.75</v>
      </c>
      <c r="BW509" s="453">
        <v>4503182.71</v>
      </c>
      <c r="BX509" s="453">
        <v>10176173.289999999</v>
      </c>
      <c r="BY509" s="453">
        <v>40048689</v>
      </c>
      <c r="BZ509" s="453">
        <v>3669585.62</v>
      </c>
      <c r="CA509" s="453">
        <v>27942.04</v>
      </c>
      <c r="CB509" s="453">
        <v>9155638.4800000004</v>
      </c>
      <c r="CC509" s="336">
        <f t="shared" si="75"/>
        <v>2198884944.7601991</v>
      </c>
    </row>
    <row r="510" spans="1:81" s="328" customFormat="1">
      <c r="A510" s="384"/>
      <c r="B510" s="383"/>
      <c r="C510" s="385"/>
      <c r="D510" s="385"/>
      <c r="E510" s="385"/>
      <c r="F510" s="388" t="s">
        <v>1493</v>
      </c>
      <c r="G510" s="389" t="s">
        <v>1494</v>
      </c>
      <c r="H510" s="453">
        <v>49666840</v>
      </c>
      <c r="I510" s="453">
        <v>1510268.5</v>
      </c>
      <c r="J510" s="453">
        <v>13338457</v>
      </c>
      <c r="K510" s="453">
        <v>42809.5</v>
      </c>
      <c r="L510" s="453">
        <v>111500</v>
      </c>
      <c r="M510" s="453">
        <v>2775</v>
      </c>
      <c r="N510" s="453">
        <v>136563024.94999999</v>
      </c>
      <c r="O510" s="453">
        <v>347432.75</v>
      </c>
      <c r="P510" s="453">
        <v>190351</v>
      </c>
      <c r="Q510" s="453">
        <v>6133048</v>
      </c>
      <c r="R510" s="453">
        <v>2581001</v>
      </c>
      <c r="S510" s="453">
        <v>218944.1</v>
      </c>
      <c r="T510" s="453">
        <v>2781817</v>
      </c>
      <c r="U510" s="453">
        <v>350014</v>
      </c>
      <c r="V510" s="453">
        <v>0</v>
      </c>
      <c r="W510" s="453">
        <v>115043.12</v>
      </c>
      <c r="X510" s="453">
        <v>1371551</v>
      </c>
      <c r="Y510" s="453">
        <v>322237.25</v>
      </c>
      <c r="Z510" s="453">
        <v>70741645.989999995</v>
      </c>
      <c r="AA510" s="453">
        <v>2299085</v>
      </c>
      <c r="AB510" s="453">
        <v>126680.42</v>
      </c>
      <c r="AC510" s="453">
        <v>29940317.280000001</v>
      </c>
      <c r="AD510" s="453">
        <v>3813276.5</v>
      </c>
      <c r="AE510" s="453">
        <v>1258073.04</v>
      </c>
      <c r="AF510" s="453">
        <v>1576059.65</v>
      </c>
      <c r="AG510" s="453">
        <v>217955.5</v>
      </c>
      <c r="AH510" s="453">
        <v>1400</v>
      </c>
      <c r="AI510" s="453">
        <v>24053906</v>
      </c>
      <c r="AJ510" s="453">
        <v>524164.7</v>
      </c>
      <c r="AK510" s="453">
        <v>328175</v>
      </c>
      <c r="AL510" s="453">
        <v>98538</v>
      </c>
      <c r="AM510" s="453">
        <v>206611</v>
      </c>
      <c r="AN510" s="453">
        <v>165176</v>
      </c>
      <c r="AO510" s="453">
        <v>1500522</v>
      </c>
      <c r="AP510" s="453">
        <v>86300</v>
      </c>
      <c r="AQ510" s="453">
        <v>52878</v>
      </c>
      <c r="AR510" s="453">
        <v>79568</v>
      </c>
      <c r="AS510" s="453">
        <v>494020</v>
      </c>
      <c r="AT510" s="453">
        <v>623152</v>
      </c>
      <c r="AU510" s="453">
        <v>7414832.25</v>
      </c>
      <c r="AV510" s="453">
        <v>89603</v>
      </c>
      <c r="AW510" s="453">
        <v>208520</v>
      </c>
      <c r="AX510" s="453">
        <v>601650</v>
      </c>
      <c r="AY510" s="453">
        <v>174498</v>
      </c>
      <c r="AZ510" s="453">
        <v>64466</v>
      </c>
      <c r="BA510" s="453">
        <v>55293</v>
      </c>
      <c r="BB510" s="453">
        <v>43189938</v>
      </c>
      <c r="BC510" s="453">
        <v>201034</v>
      </c>
      <c r="BD510" s="453">
        <v>4067897.05</v>
      </c>
      <c r="BE510" s="453">
        <v>106735</v>
      </c>
      <c r="BF510" s="453">
        <v>119645</v>
      </c>
      <c r="BG510" s="453">
        <v>3083215.1</v>
      </c>
      <c r="BH510" s="453">
        <v>3681242.44</v>
      </c>
      <c r="BI510" s="453">
        <v>5326448.01</v>
      </c>
      <c r="BJ510" s="453">
        <v>1627080.5</v>
      </c>
      <c r="BK510" s="453">
        <v>295034</v>
      </c>
      <c r="BL510" s="453">
        <v>299688</v>
      </c>
      <c r="BM510" s="453">
        <v>54292738.619999997</v>
      </c>
      <c r="BN510" s="453">
        <v>2202313.67</v>
      </c>
      <c r="BO510" s="453">
        <v>136990</v>
      </c>
      <c r="BP510" s="453">
        <v>500990</v>
      </c>
      <c r="BQ510" s="453">
        <v>266135</v>
      </c>
      <c r="BR510" s="453">
        <v>339897</v>
      </c>
      <c r="BS510" s="453">
        <v>161214</v>
      </c>
      <c r="BT510" s="453">
        <v>15771454</v>
      </c>
      <c r="BU510" s="453">
        <v>639665.57999999996</v>
      </c>
      <c r="BV510" s="453">
        <v>145763</v>
      </c>
      <c r="BW510" s="453">
        <v>1026698.25</v>
      </c>
      <c r="BX510" s="453">
        <v>141139</v>
      </c>
      <c r="BY510" s="453">
        <v>10711726</v>
      </c>
      <c r="BZ510" s="453">
        <v>781389</v>
      </c>
      <c r="CA510" s="453">
        <v>73689.100000000006</v>
      </c>
      <c r="CB510" s="453">
        <v>219856.39</v>
      </c>
      <c r="CC510" s="336">
        <f t="shared" si="75"/>
        <v>511853096.21000004</v>
      </c>
    </row>
    <row r="511" spans="1:81" s="328" customFormat="1">
      <c r="A511" s="384"/>
      <c r="B511" s="383"/>
      <c r="C511" s="385"/>
      <c r="D511" s="385"/>
      <c r="E511" s="385"/>
      <c r="F511" s="388" t="s">
        <v>1495</v>
      </c>
      <c r="G511" s="389" t="s">
        <v>1496</v>
      </c>
      <c r="H511" s="453">
        <v>0</v>
      </c>
      <c r="I511" s="453">
        <v>127676.5</v>
      </c>
      <c r="J511" s="453">
        <v>0</v>
      </c>
      <c r="K511" s="453">
        <v>0</v>
      </c>
      <c r="L511" s="453">
        <v>308261.55</v>
      </c>
      <c r="M511" s="453">
        <v>61751.09</v>
      </c>
      <c r="N511" s="453">
        <v>25903518.059999999</v>
      </c>
      <c r="O511" s="453">
        <v>22750</v>
      </c>
      <c r="P511" s="453">
        <v>0</v>
      </c>
      <c r="Q511" s="453">
        <v>0</v>
      </c>
      <c r="R511" s="453">
        <v>0</v>
      </c>
      <c r="S511" s="453">
        <v>0</v>
      </c>
      <c r="T511" s="453">
        <v>0</v>
      </c>
      <c r="U511" s="453">
        <v>0</v>
      </c>
      <c r="V511" s="453">
        <v>0</v>
      </c>
      <c r="W511" s="453">
        <v>0</v>
      </c>
      <c r="X511" s="453">
        <v>0</v>
      </c>
      <c r="Y511" s="453">
        <v>0</v>
      </c>
      <c r="Z511" s="453">
        <v>0</v>
      </c>
      <c r="AA511" s="453">
        <v>0</v>
      </c>
      <c r="AB511" s="453">
        <v>0</v>
      </c>
      <c r="AC511" s="453">
        <v>856986.54</v>
      </c>
      <c r="AD511" s="453">
        <v>0</v>
      </c>
      <c r="AE511" s="453">
        <v>28926</v>
      </c>
      <c r="AF511" s="453">
        <v>0</v>
      </c>
      <c r="AG511" s="453">
        <v>71905.5</v>
      </c>
      <c r="AH511" s="453">
        <v>0</v>
      </c>
      <c r="AI511" s="453">
        <v>1540</v>
      </c>
      <c r="AJ511" s="453">
        <v>32563</v>
      </c>
      <c r="AK511" s="453">
        <v>0</v>
      </c>
      <c r="AL511" s="453">
        <v>0</v>
      </c>
      <c r="AM511" s="453">
        <v>2962</v>
      </c>
      <c r="AN511" s="453">
        <v>0</v>
      </c>
      <c r="AO511" s="453">
        <v>0</v>
      </c>
      <c r="AP511" s="453">
        <v>0</v>
      </c>
      <c r="AQ511" s="453">
        <v>0</v>
      </c>
      <c r="AR511" s="453">
        <v>0</v>
      </c>
      <c r="AS511" s="453">
        <v>0</v>
      </c>
      <c r="AT511" s="453">
        <v>0</v>
      </c>
      <c r="AU511" s="453">
        <v>779696.9</v>
      </c>
      <c r="AV511" s="453">
        <v>0</v>
      </c>
      <c r="AW511" s="453">
        <v>78861</v>
      </c>
      <c r="AX511" s="453">
        <v>0</v>
      </c>
      <c r="AY511" s="453">
        <v>0</v>
      </c>
      <c r="AZ511" s="453">
        <v>0</v>
      </c>
      <c r="BA511" s="453">
        <v>0</v>
      </c>
      <c r="BB511" s="453">
        <v>19609</v>
      </c>
      <c r="BC511" s="453">
        <v>0</v>
      </c>
      <c r="BD511" s="453">
        <v>225242</v>
      </c>
      <c r="BE511" s="453">
        <v>0</v>
      </c>
      <c r="BF511" s="453">
        <v>0</v>
      </c>
      <c r="BG511" s="453">
        <v>2034505</v>
      </c>
      <c r="BH511" s="453">
        <v>1040539.58</v>
      </c>
      <c r="BI511" s="453">
        <v>0</v>
      </c>
      <c r="BJ511" s="453">
        <v>0</v>
      </c>
      <c r="BK511" s="453">
        <v>196298</v>
      </c>
      <c r="BL511" s="453">
        <v>17302.8</v>
      </c>
      <c r="BM511" s="453">
        <v>2897303.43</v>
      </c>
      <c r="BN511" s="453">
        <v>3384358.73</v>
      </c>
      <c r="BO511" s="453">
        <v>403985.98</v>
      </c>
      <c r="BP511" s="453">
        <v>25045</v>
      </c>
      <c r="BQ511" s="453">
        <v>0</v>
      </c>
      <c r="BR511" s="453">
        <v>0</v>
      </c>
      <c r="BS511" s="453">
        <v>0</v>
      </c>
      <c r="BT511" s="453">
        <v>1191047</v>
      </c>
      <c r="BU511" s="453">
        <v>0</v>
      </c>
      <c r="BV511" s="453">
        <v>0</v>
      </c>
      <c r="BW511" s="453">
        <v>81554.25</v>
      </c>
      <c r="BX511" s="453">
        <v>0</v>
      </c>
      <c r="BY511" s="453">
        <v>0</v>
      </c>
      <c r="BZ511" s="453">
        <v>41651</v>
      </c>
      <c r="CA511" s="453">
        <v>1872.5</v>
      </c>
      <c r="CB511" s="453">
        <v>0</v>
      </c>
      <c r="CC511" s="336">
        <f t="shared" si="75"/>
        <v>39837712.409999989</v>
      </c>
    </row>
    <row r="512" spans="1:81" s="328" customFormat="1">
      <c r="A512" s="384"/>
      <c r="B512" s="383"/>
      <c r="C512" s="385"/>
      <c r="D512" s="385"/>
      <c r="E512" s="385"/>
      <c r="F512" s="388" t="s">
        <v>1497</v>
      </c>
      <c r="G512" s="389" t="s">
        <v>1498</v>
      </c>
      <c r="H512" s="453">
        <v>435112</v>
      </c>
      <c r="I512" s="453">
        <v>1300560.75</v>
      </c>
      <c r="J512" s="453">
        <v>0</v>
      </c>
      <c r="K512" s="453">
        <v>18140</v>
      </c>
      <c r="L512" s="453">
        <v>112093</v>
      </c>
      <c r="M512" s="453">
        <v>0</v>
      </c>
      <c r="N512" s="453">
        <v>0</v>
      </c>
      <c r="O512" s="453">
        <v>12126166.25</v>
      </c>
      <c r="P512" s="453">
        <v>0</v>
      </c>
      <c r="Q512" s="453">
        <v>0</v>
      </c>
      <c r="R512" s="453">
        <v>0</v>
      </c>
      <c r="S512" s="453">
        <v>0</v>
      </c>
      <c r="T512" s="453">
        <v>0</v>
      </c>
      <c r="U512" s="453">
        <v>0</v>
      </c>
      <c r="V512" s="453">
        <v>0</v>
      </c>
      <c r="W512" s="453">
        <v>0</v>
      </c>
      <c r="X512" s="453">
        <v>0</v>
      </c>
      <c r="Y512" s="453">
        <v>0</v>
      </c>
      <c r="Z512" s="453">
        <v>0</v>
      </c>
      <c r="AA512" s="453">
        <v>0</v>
      </c>
      <c r="AB512" s="453">
        <v>0</v>
      </c>
      <c r="AC512" s="453">
        <v>0</v>
      </c>
      <c r="AD512" s="453">
        <v>0</v>
      </c>
      <c r="AE512" s="453">
        <v>0</v>
      </c>
      <c r="AF512" s="453">
        <v>0</v>
      </c>
      <c r="AG512" s="453">
        <v>1413859</v>
      </c>
      <c r="AH512" s="453">
        <v>0</v>
      </c>
      <c r="AI512" s="453">
        <v>0</v>
      </c>
      <c r="AJ512" s="453">
        <v>0</v>
      </c>
      <c r="AK512" s="453">
        <v>0</v>
      </c>
      <c r="AL512" s="453">
        <v>0</v>
      </c>
      <c r="AM512" s="453">
        <v>0</v>
      </c>
      <c r="AN512" s="453">
        <v>0</v>
      </c>
      <c r="AO512" s="453">
        <v>0</v>
      </c>
      <c r="AP512" s="453">
        <v>0</v>
      </c>
      <c r="AQ512" s="453">
        <v>0</v>
      </c>
      <c r="AR512" s="453">
        <v>0</v>
      </c>
      <c r="AS512" s="453">
        <v>0</v>
      </c>
      <c r="AT512" s="453">
        <v>0</v>
      </c>
      <c r="AU512" s="453">
        <v>0</v>
      </c>
      <c r="AV512" s="453">
        <v>0</v>
      </c>
      <c r="AW512" s="453">
        <v>0</v>
      </c>
      <c r="AX512" s="453">
        <v>0</v>
      </c>
      <c r="AY512" s="453">
        <v>0</v>
      </c>
      <c r="AZ512" s="453">
        <v>0</v>
      </c>
      <c r="BA512" s="453">
        <v>0</v>
      </c>
      <c r="BB512" s="453">
        <v>0</v>
      </c>
      <c r="BC512" s="453">
        <v>0</v>
      </c>
      <c r="BD512" s="453">
        <v>0</v>
      </c>
      <c r="BE512" s="453">
        <v>0</v>
      </c>
      <c r="BF512" s="453">
        <v>8045</v>
      </c>
      <c r="BG512" s="453">
        <v>0</v>
      </c>
      <c r="BH512" s="453">
        <v>0</v>
      </c>
      <c r="BI512" s="453">
        <v>80950</v>
      </c>
      <c r="BJ512" s="453">
        <v>402225.5</v>
      </c>
      <c r="BK512" s="453">
        <v>0</v>
      </c>
      <c r="BL512" s="453">
        <v>0</v>
      </c>
      <c r="BM512" s="453">
        <v>0</v>
      </c>
      <c r="BN512" s="453">
        <v>9548015.7300000004</v>
      </c>
      <c r="BO512" s="453">
        <v>448266</v>
      </c>
      <c r="BP512" s="453">
        <v>7445994</v>
      </c>
      <c r="BQ512" s="453">
        <v>0</v>
      </c>
      <c r="BR512" s="453">
        <v>7500</v>
      </c>
      <c r="BS512" s="453">
        <v>0</v>
      </c>
      <c r="BT512" s="453">
        <v>0</v>
      </c>
      <c r="BU512" s="453">
        <v>0</v>
      </c>
      <c r="BV512" s="453">
        <v>0</v>
      </c>
      <c r="BW512" s="453">
        <v>0</v>
      </c>
      <c r="BX512" s="453">
        <v>0</v>
      </c>
      <c r="BY512" s="453">
        <v>938450</v>
      </c>
      <c r="BZ512" s="453">
        <v>0</v>
      </c>
      <c r="CA512" s="453">
        <v>0</v>
      </c>
      <c r="CB512" s="453">
        <v>0</v>
      </c>
      <c r="CC512" s="336">
        <f t="shared" si="75"/>
        <v>34285377.230000004</v>
      </c>
    </row>
    <row r="513" spans="1:81" s="328" customFormat="1">
      <c r="A513" s="384"/>
      <c r="B513" s="383"/>
      <c r="C513" s="385"/>
      <c r="D513" s="385"/>
      <c r="E513" s="385"/>
      <c r="F513" s="388" t="s">
        <v>1499</v>
      </c>
      <c r="G513" s="389" t="s">
        <v>1500</v>
      </c>
      <c r="H513" s="453">
        <v>1703533.95</v>
      </c>
      <c r="I513" s="453">
        <v>10476995.539999999</v>
      </c>
      <c r="J513" s="453">
        <v>1593700</v>
      </c>
      <c r="K513" s="453">
        <v>218768.74</v>
      </c>
      <c r="L513" s="453">
        <v>66855.55</v>
      </c>
      <c r="M513" s="453">
        <v>66392.490000000005</v>
      </c>
      <c r="N513" s="453">
        <v>38847674.109999999</v>
      </c>
      <c r="O513" s="453">
        <v>1439797.28</v>
      </c>
      <c r="P513" s="453">
        <v>87517</v>
      </c>
      <c r="Q513" s="453">
        <v>1571342.16</v>
      </c>
      <c r="R513" s="453">
        <v>337226.22</v>
      </c>
      <c r="S513" s="453">
        <v>416097.04</v>
      </c>
      <c r="T513" s="453">
        <v>1098775.08</v>
      </c>
      <c r="U513" s="453">
        <v>650635</v>
      </c>
      <c r="V513" s="453">
        <v>122508</v>
      </c>
      <c r="W513" s="453">
        <v>148575.96</v>
      </c>
      <c r="X513" s="453">
        <v>329597.34000000003</v>
      </c>
      <c r="Y513" s="453">
        <v>120125.37</v>
      </c>
      <c r="Z513" s="453">
        <v>0</v>
      </c>
      <c r="AA513" s="453">
        <v>369726</v>
      </c>
      <c r="AB513" s="453">
        <v>376274.25</v>
      </c>
      <c r="AC513" s="453">
        <v>878742.27</v>
      </c>
      <c r="AD513" s="453">
        <v>1030478.5</v>
      </c>
      <c r="AE513" s="453">
        <v>284044.43</v>
      </c>
      <c r="AF513" s="453">
        <v>95690.43</v>
      </c>
      <c r="AG513" s="453">
        <v>93723.17</v>
      </c>
      <c r="AH513" s="453">
        <v>2030752.4</v>
      </c>
      <c r="AI513" s="453">
        <v>28105969.5</v>
      </c>
      <c r="AJ513" s="453">
        <v>347794.61</v>
      </c>
      <c r="AK513" s="453">
        <v>32705</v>
      </c>
      <c r="AL513" s="453">
        <v>18867.150000000001</v>
      </c>
      <c r="AM513" s="453">
        <v>202518.39</v>
      </c>
      <c r="AN513" s="453">
        <v>184471</v>
      </c>
      <c r="AO513" s="453">
        <v>116085</v>
      </c>
      <c r="AP513" s="453">
        <v>57621</v>
      </c>
      <c r="AQ513" s="453">
        <v>90038.2</v>
      </c>
      <c r="AR513" s="453">
        <v>286455</v>
      </c>
      <c r="AS513" s="453">
        <v>358657</v>
      </c>
      <c r="AT513" s="453">
        <v>379167</v>
      </c>
      <c r="AU513" s="453">
        <v>450433.21</v>
      </c>
      <c r="AV513" s="453">
        <v>0</v>
      </c>
      <c r="AW513" s="453">
        <v>53869.25</v>
      </c>
      <c r="AX513" s="453">
        <v>765787.76</v>
      </c>
      <c r="AY513" s="453">
        <v>190130.66</v>
      </c>
      <c r="AZ513" s="453">
        <v>36940</v>
      </c>
      <c r="BA513" s="453">
        <v>33236.699999999997</v>
      </c>
      <c r="BB513" s="453">
        <v>0</v>
      </c>
      <c r="BC513" s="453">
        <v>23373.27</v>
      </c>
      <c r="BD513" s="453">
        <v>839453.83</v>
      </c>
      <c r="BE513" s="453">
        <v>0</v>
      </c>
      <c r="BF513" s="453">
        <v>1306282</v>
      </c>
      <c r="BG513" s="453">
        <v>2843507.77</v>
      </c>
      <c r="BH513" s="453">
        <v>178623.5</v>
      </c>
      <c r="BI513" s="453">
        <v>1440298.75</v>
      </c>
      <c r="BJ513" s="453">
        <v>577089.47</v>
      </c>
      <c r="BK513" s="453">
        <v>45442</v>
      </c>
      <c r="BL513" s="453">
        <v>49100.34</v>
      </c>
      <c r="BM513" s="453">
        <v>1509462</v>
      </c>
      <c r="BN513" s="453">
        <v>1130195.5900000001</v>
      </c>
      <c r="BO513" s="453">
        <v>14076.21</v>
      </c>
      <c r="BP513" s="453">
        <v>1278152.97</v>
      </c>
      <c r="BQ513" s="453">
        <v>0</v>
      </c>
      <c r="BR513" s="453">
        <v>84393.25</v>
      </c>
      <c r="BS513" s="453">
        <v>220367.45</v>
      </c>
      <c r="BT513" s="453">
        <v>2881860</v>
      </c>
      <c r="BU513" s="453">
        <v>115541.81</v>
      </c>
      <c r="BV513" s="453">
        <v>585485.97</v>
      </c>
      <c r="BW513" s="453">
        <v>71472.960000000006</v>
      </c>
      <c r="BX513" s="453">
        <v>405744.5</v>
      </c>
      <c r="BY513" s="453">
        <v>9543235.3399999999</v>
      </c>
      <c r="BZ513" s="453">
        <v>310085.90000000002</v>
      </c>
      <c r="CA513" s="453">
        <v>44059</v>
      </c>
      <c r="CB513" s="453">
        <v>123100.47</v>
      </c>
      <c r="CC513" s="336">
        <f t="shared" si="75"/>
        <v>121786699.06</v>
      </c>
    </row>
    <row r="514" spans="1:81" s="328" customFormat="1">
      <c r="A514" s="384"/>
      <c r="B514" s="383"/>
      <c r="C514" s="385"/>
      <c r="D514" s="385"/>
      <c r="E514" s="385"/>
      <c r="F514" s="388" t="s">
        <v>1501</v>
      </c>
      <c r="G514" s="389" t="s">
        <v>1502</v>
      </c>
      <c r="H514" s="453">
        <v>0</v>
      </c>
      <c r="I514" s="453">
        <v>19133415.359999999</v>
      </c>
      <c r="J514" s="453">
        <v>0</v>
      </c>
      <c r="K514" s="453">
        <v>0</v>
      </c>
      <c r="L514" s="453">
        <v>95012.09</v>
      </c>
      <c r="M514" s="453">
        <v>0</v>
      </c>
      <c r="N514" s="453">
        <v>0</v>
      </c>
      <c r="O514" s="453">
        <v>0</v>
      </c>
      <c r="P514" s="453">
        <v>773894</v>
      </c>
      <c r="Q514" s="453">
        <v>0</v>
      </c>
      <c r="R514" s="453">
        <v>0</v>
      </c>
      <c r="S514" s="453">
        <v>2027193.72</v>
      </c>
      <c r="T514" s="453">
        <v>11646935.380000001</v>
      </c>
      <c r="U514" s="453">
        <v>24870233.239999998</v>
      </c>
      <c r="V514" s="453">
        <v>924949.05</v>
      </c>
      <c r="W514" s="453">
        <v>67409.759999999995</v>
      </c>
      <c r="X514" s="453">
        <v>0</v>
      </c>
      <c r="Y514" s="453">
        <v>313026.61</v>
      </c>
      <c r="Z514" s="453">
        <v>0</v>
      </c>
      <c r="AA514" s="453">
        <v>0</v>
      </c>
      <c r="AB514" s="453">
        <v>342053.76</v>
      </c>
      <c r="AC514" s="453">
        <v>9245097.9499999993</v>
      </c>
      <c r="AD514" s="453">
        <v>185247.5</v>
      </c>
      <c r="AE514" s="453">
        <v>26901.42</v>
      </c>
      <c r="AF514" s="453">
        <v>27705423.510000002</v>
      </c>
      <c r="AG514" s="453">
        <v>15823.81</v>
      </c>
      <c r="AH514" s="453">
        <v>2072396.36</v>
      </c>
      <c r="AI514" s="453">
        <v>0</v>
      </c>
      <c r="AJ514" s="453">
        <v>62661.64</v>
      </c>
      <c r="AK514" s="453">
        <v>-45338</v>
      </c>
      <c r="AL514" s="453">
        <v>0</v>
      </c>
      <c r="AM514" s="453">
        <v>846243.63</v>
      </c>
      <c r="AN514" s="453">
        <v>0</v>
      </c>
      <c r="AO514" s="453">
        <v>163616</v>
      </c>
      <c r="AP514" s="453">
        <v>0</v>
      </c>
      <c r="AQ514" s="453">
        <v>0</v>
      </c>
      <c r="AR514" s="453">
        <v>0</v>
      </c>
      <c r="AS514" s="453">
        <v>0</v>
      </c>
      <c r="AT514" s="453">
        <v>144385</v>
      </c>
      <c r="AU514" s="453">
        <v>286253.44</v>
      </c>
      <c r="AV514" s="453">
        <v>0</v>
      </c>
      <c r="AW514" s="453">
        <v>7858</v>
      </c>
      <c r="AX514" s="453">
        <v>0</v>
      </c>
      <c r="AY514" s="453">
        <v>99101.34</v>
      </c>
      <c r="AZ514" s="453">
        <v>8596</v>
      </c>
      <c r="BA514" s="453">
        <v>22064</v>
      </c>
      <c r="BB514" s="453">
        <v>0</v>
      </c>
      <c r="BC514" s="453">
        <v>2729443.07</v>
      </c>
      <c r="BD514" s="453">
        <v>5544995.5999999996</v>
      </c>
      <c r="BE514" s="453">
        <v>0</v>
      </c>
      <c r="BF514" s="453">
        <v>2889425.5</v>
      </c>
      <c r="BG514" s="453">
        <v>6275691.7400000002</v>
      </c>
      <c r="BH514" s="453">
        <v>10137566.32</v>
      </c>
      <c r="BI514" s="453">
        <v>0</v>
      </c>
      <c r="BJ514" s="453">
        <v>3443088.61</v>
      </c>
      <c r="BK514" s="453">
        <v>47043</v>
      </c>
      <c r="BL514" s="453">
        <v>338906.24</v>
      </c>
      <c r="BM514" s="453">
        <v>283697.75</v>
      </c>
      <c r="BN514" s="453">
        <v>6222310.0099999998</v>
      </c>
      <c r="BO514" s="453">
        <v>34195.040000000001</v>
      </c>
      <c r="BP514" s="453">
        <v>289713.73</v>
      </c>
      <c r="BQ514" s="453">
        <v>1066786.74</v>
      </c>
      <c r="BR514" s="453">
        <v>0</v>
      </c>
      <c r="BS514" s="453">
        <v>0</v>
      </c>
      <c r="BT514" s="453">
        <v>0</v>
      </c>
      <c r="BU514" s="453">
        <v>1488136.83</v>
      </c>
      <c r="BV514" s="453">
        <v>3317260.43</v>
      </c>
      <c r="BW514" s="453">
        <v>1979694.4</v>
      </c>
      <c r="BX514" s="453">
        <v>2966737.4</v>
      </c>
      <c r="BY514" s="453">
        <v>34722198.840000004</v>
      </c>
      <c r="BZ514" s="453">
        <v>1326017.79</v>
      </c>
      <c r="CA514" s="453">
        <v>8675.89</v>
      </c>
      <c r="CB514" s="453">
        <v>2853829</v>
      </c>
      <c r="CC514" s="336">
        <f t="shared" si="75"/>
        <v>189005868.49999997</v>
      </c>
    </row>
    <row r="515" spans="1:81" s="328" customFormat="1">
      <c r="A515" s="384"/>
      <c r="B515" s="383"/>
      <c r="C515" s="385"/>
      <c r="D515" s="385"/>
      <c r="E515" s="385"/>
      <c r="F515" s="388" t="s">
        <v>1503</v>
      </c>
      <c r="G515" s="389" t="s">
        <v>1504</v>
      </c>
      <c r="H515" s="453">
        <v>0</v>
      </c>
      <c r="I515" s="453">
        <v>0</v>
      </c>
      <c r="J515" s="453">
        <v>0</v>
      </c>
      <c r="K515" s="453">
        <v>0</v>
      </c>
      <c r="L515" s="453">
        <v>0</v>
      </c>
      <c r="M515" s="453">
        <v>0</v>
      </c>
      <c r="N515" s="453">
        <v>0</v>
      </c>
      <c r="O515" s="453">
        <v>0</v>
      </c>
      <c r="P515" s="453">
        <v>0</v>
      </c>
      <c r="Q515" s="453">
        <v>0</v>
      </c>
      <c r="R515" s="453">
        <v>0</v>
      </c>
      <c r="S515" s="453">
        <v>0</v>
      </c>
      <c r="T515" s="453">
        <v>0</v>
      </c>
      <c r="U515" s="453">
        <v>0</v>
      </c>
      <c r="V515" s="453">
        <v>0</v>
      </c>
      <c r="W515" s="453">
        <v>0</v>
      </c>
      <c r="X515" s="453">
        <v>0</v>
      </c>
      <c r="Y515" s="453">
        <v>0</v>
      </c>
      <c r="Z515" s="453">
        <v>0</v>
      </c>
      <c r="AA515" s="453">
        <v>0</v>
      </c>
      <c r="AB515" s="453">
        <v>0</v>
      </c>
      <c r="AC515" s="453">
        <v>0</v>
      </c>
      <c r="AD515" s="453">
        <v>0</v>
      </c>
      <c r="AE515" s="453">
        <v>0</v>
      </c>
      <c r="AF515" s="453">
        <v>0</v>
      </c>
      <c r="AG515" s="453">
        <v>0</v>
      </c>
      <c r="AH515" s="453">
        <v>0</v>
      </c>
      <c r="AI515" s="453">
        <v>59557889</v>
      </c>
      <c r="AJ515" s="453">
        <v>0</v>
      </c>
      <c r="AK515" s="453">
        <v>0</v>
      </c>
      <c r="AL515" s="453">
        <v>0</v>
      </c>
      <c r="AM515" s="453">
        <v>0</v>
      </c>
      <c r="AN515" s="453">
        <v>0</v>
      </c>
      <c r="AO515" s="453">
        <v>0</v>
      </c>
      <c r="AP515" s="453">
        <v>0</v>
      </c>
      <c r="AQ515" s="453">
        <v>0</v>
      </c>
      <c r="AR515" s="453">
        <v>0</v>
      </c>
      <c r="AS515" s="453">
        <v>0</v>
      </c>
      <c r="AT515" s="453">
        <v>0</v>
      </c>
      <c r="AU515" s="453">
        <v>0</v>
      </c>
      <c r="AV515" s="453">
        <v>0</v>
      </c>
      <c r="AW515" s="453">
        <v>0</v>
      </c>
      <c r="AX515" s="453">
        <v>0</v>
      </c>
      <c r="AY515" s="453">
        <v>1820</v>
      </c>
      <c r="AZ515" s="453">
        <v>0</v>
      </c>
      <c r="BA515" s="453">
        <v>0</v>
      </c>
      <c r="BB515" s="453">
        <v>0</v>
      </c>
      <c r="BC515" s="453">
        <v>0</v>
      </c>
      <c r="BD515" s="453">
        <v>0</v>
      </c>
      <c r="BE515" s="453">
        <v>0</v>
      </c>
      <c r="BF515" s="453">
        <v>0</v>
      </c>
      <c r="BG515" s="453">
        <v>0</v>
      </c>
      <c r="BH515" s="453">
        <v>0</v>
      </c>
      <c r="BI515" s="453">
        <v>0</v>
      </c>
      <c r="BJ515" s="453">
        <v>0</v>
      </c>
      <c r="BK515" s="453">
        <v>0</v>
      </c>
      <c r="BL515" s="453">
        <v>0</v>
      </c>
      <c r="BM515" s="453">
        <v>1632534.4</v>
      </c>
      <c r="BN515" s="453">
        <v>0</v>
      </c>
      <c r="BO515" s="453">
        <v>0</v>
      </c>
      <c r="BP515" s="453">
        <v>0</v>
      </c>
      <c r="BQ515" s="453">
        <v>34800</v>
      </c>
      <c r="BR515" s="453">
        <v>0</v>
      </c>
      <c r="BS515" s="453">
        <v>0</v>
      </c>
      <c r="BT515" s="453">
        <v>11875</v>
      </c>
      <c r="BU515" s="453">
        <v>0</v>
      </c>
      <c r="BV515" s="453">
        <v>0</v>
      </c>
      <c r="BW515" s="453">
        <v>0</v>
      </c>
      <c r="BX515" s="453">
        <v>0</v>
      </c>
      <c r="BY515" s="453">
        <v>0</v>
      </c>
      <c r="BZ515" s="453">
        <v>0</v>
      </c>
      <c r="CA515" s="453">
        <v>0</v>
      </c>
      <c r="CB515" s="453">
        <v>0</v>
      </c>
      <c r="CC515" s="336">
        <f t="shared" si="75"/>
        <v>61238918.399999999</v>
      </c>
    </row>
    <row r="516" spans="1:81" s="328" customFormat="1">
      <c r="A516" s="384"/>
      <c r="B516" s="383"/>
      <c r="C516" s="385"/>
      <c r="D516" s="385"/>
      <c r="E516" s="385"/>
      <c r="F516" s="388" t="s">
        <v>1505</v>
      </c>
      <c r="G516" s="389" t="s">
        <v>1506</v>
      </c>
      <c r="H516" s="453">
        <v>31460217.5</v>
      </c>
      <c r="I516" s="453">
        <v>0</v>
      </c>
      <c r="J516" s="453">
        <v>0</v>
      </c>
      <c r="K516" s="453">
        <v>50340</v>
      </c>
      <c r="L516" s="453">
        <v>155023.5</v>
      </c>
      <c r="M516" s="453">
        <v>0</v>
      </c>
      <c r="N516" s="453">
        <v>0</v>
      </c>
      <c r="O516" s="453">
        <v>0</v>
      </c>
      <c r="P516" s="453">
        <v>0</v>
      </c>
      <c r="Q516" s="453">
        <v>0</v>
      </c>
      <c r="R516" s="453">
        <v>0</v>
      </c>
      <c r="S516" s="453">
        <v>329150</v>
      </c>
      <c r="T516" s="453">
        <v>0</v>
      </c>
      <c r="U516" s="453">
        <v>0</v>
      </c>
      <c r="V516" s="453">
        <v>0</v>
      </c>
      <c r="W516" s="453">
        <v>2155364.7999999998</v>
      </c>
      <c r="X516" s="453">
        <v>0</v>
      </c>
      <c r="Y516" s="453">
        <v>4279663</v>
      </c>
      <c r="Z516" s="453">
        <v>0</v>
      </c>
      <c r="AA516" s="453">
        <v>5002687</v>
      </c>
      <c r="AB516" s="453">
        <v>0</v>
      </c>
      <c r="AC516" s="453">
        <v>3389835</v>
      </c>
      <c r="AD516" s="453">
        <v>115440</v>
      </c>
      <c r="AE516" s="453">
        <v>416664</v>
      </c>
      <c r="AF516" s="453">
        <v>0</v>
      </c>
      <c r="AG516" s="453">
        <v>0</v>
      </c>
      <c r="AH516" s="453">
        <v>1338561</v>
      </c>
      <c r="AI516" s="453">
        <v>0</v>
      </c>
      <c r="AJ516" s="453">
        <v>0</v>
      </c>
      <c r="AK516" s="453">
        <v>0</v>
      </c>
      <c r="AL516" s="453">
        <v>0</v>
      </c>
      <c r="AM516" s="453">
        <v>0</v>
      </c>
      <c r="AN516" s="453">
        <v>945470</v>
      </c>
      <c r="AO516" s="453">
        <v>63777</v>
      </c>
      <c r="AP516" s="453">
        <v>14452</v>
      </c>
      <c r="AQ516" s="453">
        <v>0</v>
      </c>
      <c r="AR516" s="453">
        <v>0</v>
      </c>
      <c r="AS516" s="453">
        <v>0</v>
      </c>
      <c r="AT516" s="453">
        <v>0</v>
      </c>
      <c r="AU516" s="453">
        <v>3164075</v>
      </c>
      <c r="AV516" s="453">
        <v>0</v>
      </c>
      <c r="AW516" s="453">
        <v>25100</v>
      </c>
      <c r="AX516" s="453">
        <v>0</v>
      </c>
      <c r="AY516" s="453">
        <v>273611</v>
      </c>
      <c r="AZ516" s="453">
        <v>0</v>
      </c>
      <c r="BA516" s="453">
        <v>49940</v>
      </c>
      <c r="BB516" s="453">
        <v>0</v>
      </c>
      <c r="BC516" s="453">
        <v>0</v>
      </c>
      <c r="BD516" s="453">
        <v>2338875.25</v>
      </c>
      <c r="BE516" s="453">
        <v>0</v>
      </c>
      <c r="BF516" s="453">
        <v>0</v>
      </c>
      <c r="BG516" s="453">
        <v>2762173</v>
      </c>
      <c r="BH516" s="453">
        <v>25377764</v>
      </c>
      <c r="BI516" s="453">
        <v>4043398.1</v>
      </c>
      <c r="BJ516" s="453">
        <v>5583126.4199999999</v>
      </c>
      <c r="BK516" s="453">
        <v>125814.75</v>
      </c>
      <c r="BL516" s="453">
        <v>0</v>
      </c>
      <c r="BM516" s="453">
        <v>23935542.75</v>
      </c>
      <c r="BN516" s="453">
        <v>0</v>
      </c>
      <c r="BO516" s="453">
        <v>0</v>
      </c>
      <c r="BP516" s="453">
        <v>0</v>
      </c>
      <c r="BQ516" s="453">
        <v>3639980</v>
      </c>
      <c r="BR516" s="453">
        <v>1627720</v>
      </c>
      <c r="BS516" s="453">
        <v>0</v>
      </c>
      <c r="BT516" s="453">
        <v>37580038.25</v>
      </c>
      <c r="BU516" s="453">
        <v>7479653</v>
      </c>
      <c r="BV516" s="453">
        <v>2098846</v>
      </c>
      <c r="BW516" s="453">
        <v>669200</v>
      </c>
      <c r="BX516" s="453">
        <v>0</v>
      </c>
      <c r="BY516" s="453">
        <v>3667219</v>
      </c>
      <c r="BZ516" s="453">
        <v>274330</v>
      </c>
      <c r="CA516" s="453">
        <v>6555647</v>
      </c>
      <c r="CB516" s="453">
        <v>800969.5</v>
      </c>
      <c r="CC516" s="336">
        <f t="shared" si="75"/>
        <v>181789667.81999999</v>
      </c>
    </row>
    <row r="517" spans="1:81" s="328" customFormat="1">
      <c r="A517" s="384"/>
      <c r="B517" s="383"/>
      <c r="C517" s="385"/>
      <c r="D517" s="385"/>
      <c r="E517" s="385"/>
      <c r="F517" s="388" t="s">
        <v>1507</v>
      </c>
      <c r="G517" s="389" t="s">
        <v>1508</v>
      </c>
      <c r="H517" s="453">
        <v>0</v>
      </c>
      <c r="I517" s="453">
        <v>0</v>
      </c>
      <c r="J517" s="453">
        <v>0</v>
      </c>
      <c r="K517" s="453">
        <v>0</v>
      </c>
      <c r="L517" s="453">
        <v>15441267.25</v>
      </c>
      <c r="M517" s="453">
        <v>0</v>
      </c>
      <c r="N517" s="453">
        <v>0</v>
      </c>
      <c r="O517" s="453">
        <v>0</v>
      </c>
      <c r="P517" s="453">
        <v>0</v>
      </c>
      <c r="Q517" s="453">
        <v>0</v>
      </c>
      <c r="R517" s="453">
        <v>0</v>
      </c>
      <c r="S517" s="453">
        <v>2721162.75</v>
      </c>
      <c r="T517" s="453">
        <v>0</v>
      </c>
      <c r="U517" s="453">
        <v>0</v>
      </c>
      <c r="V517" s="453">
        <v>0</v>
      </c>
      <c r="W517" s="453">
        <v>3912103.36</v>
      </c>
      <c r="X517" s="453">
        <v>5905513.5499999998</v>
      </c>
      <c r="Y517" s="453">
        <v>5750134.5899999999</v>
      </c>
      <c r="Z517" s="453">
        <v>0</v>
      </c>
      <c r="AA517" s="453">
        <v>0</v>
      </c>
      <c r="AB517" s="453">
        <v>1193204.76</v>
      </c>
      <c r="AC517" s="453">
        <v>10275403.529999999</v>
      </c>
      <c r="AD517" s="453">
        <v>4095840</v>
      </c>
      <c r="AE517" s="453">
        <v>8678418</v>
      </c>
      <c r="AF517" s="453">
        <v>0</v>
      </c>
      <c r="AG517" s="453">
        <v>0</v>
      </c>
      <c r="AH517" s="453">
        <v>8116586</v>
      </c>
      <c r="AI517" s="453">
        <v>0</v>
      </c>
      <c r="AJ517" s="453">
        <v>0</v>
      </c>
      <c r="AK517" s="453">
        <v>0</v>
      </c>
      <c r="AL517" s="453">
        <v>0</v>
      </c>
      <c r="AM517" s="453">
        <v>0</v>
      </c>
      <c r="AN517" s="453">
        <v>1808650</v>
      </c>
      <c r="AO517" s="453">
        <v>0</v>
      </c>
      <c r="AP517" s="453">
        <v>0</v>
      </c>
      <c r="AQ517" s="453">
        <v>0</v>
      </c>
      <c r="AR517" s="453">
        <v>0</v>
      </c>
      <c r="AS517" s="453">
        <v>0</v>
      </c>
      <c r="AT517" s="453">
        <v>0</v>
      </c>
      <c r="AU517" s="453">
        <v>0</v>
      </c>
      <c r="AV517" s="453">
        <v>0</v>
      </c>
      <c r="AW517" s="453">
        <v>156845.5</v>
      </c>
      <c r="AX517" s="453">
        <v>0</v>
      </c>
      <c r="AY517" s="453">
        <v>158686.35999999999</v>
      </c>
      <c r="AZ517" s="453">
        <v>0</v>
      </c>
      <c r="BA517" s="453">
        <v>272682.5</v>
      </c>
      <c r="BB517" s="453">
        <v>0</v>
      </c>
      <c r="BC517" s="453">
        <v>0</v>
      </c>
      <c r="BD517" s="453">
        <v>95767.25</v>
      </c>
      <c r="BE517" s="453">
        <v>0</v>
      </c>
      <c r="BF517" s="453">
        <v>0</v>
      </c>
      <c r="BG517" s="453">
        <v>108716</v>
      </c>
      <c r="BH517" s="453">
        <v>66420484.369999997</v>
      </c>
      <c r="BI517" s="453">
        <v>808975.4</v>
      </c>
      <c r="BJ517" s="453">
        <v>0</v>
      </c>
      <c r="BK517" s="453">
        <v>6556905.6200000001</v>
      </c>
      <c r="BL517" s="453">
        <v>1073511</v>
      </c>
      <c r="BM517" s="453">
        <v>46547131.75</v>
      </c>
      <c r="BN517" s="453">
        <v>0</v>
      </c>
      <c r="BO517" s="453">
        <v>0</v>
      </c>
      <c r="BP517" s="453">
        <v>0</v>
      </c>
      <c r="BQ517" s="453">
        <v>11879482.98</v>
      </c>
      <c r="BR517" s="453">
        <v>4734867</v>
      </c>
      <c r="BS517" s="453">
        <v>0</v>
      </c>
      <c r="BT517" s="453">
        <v>2500</v>
      </c>
      <c r="BU517" s="453">
        <v>10503</v>
      </c>
      <c r="BV517" s="453">
        <v>7804600.25</v>
      </c>
      <c r="BW517" s="453">
        <v>3610898.85</v>
      </c>
      <c r="BX517" s="453">
        <v>0</v>
      </c>
      <c r="BY517" s="453">
        <v>0</v>
      </c>
      <c r="BZ517" s="453">
        <v>970234</v>
      </c>
      <c r="CA517" s="453">
        <v>3198196.64</v>
      </c>
      <c r="CB517" s="453">
        <v>349699</v>
      </c>
      <c r="CC517" s="336">
        <f t="shared" si="75"/>
        <v>222658971.25999996</v>
      </c>
    </row>
    <row r="518" spans="1:81" s="328" customFormat="1">
      <c r="A518" s="384"/>
      <c r="B518" s="383"/>
      <c r="C518" s="385"/>
      <c r="D518" s="385"/>
      <c r="E518" s="385"/>
      <c r="F518" s="388" t="s">
        <v>1509</v>
      </c>
      <c r="G518" s="389" t="s">
        <v>1510</v>
      </c>
      <c r="H518" s="453">
        <v>2552942.4500000002</v>
      </c>
      <c r="I518" s="453">
        <v>0</v>
      </c>
      <c r="J518" s="453">
        <v>0</v>
      </c>
      <c r="K518" s="453">
        <v>478228</v>
      </c>
      <c r="L518" s="453">
        <v>589070</v>
      </c>
      <c r="M518" s="453">
        <v>0</v>
      </c>
      <c r="N518" s="453">
        <v>40391574.399999999</v>
      </c>
      <c r="O518" s="453">
        <v>8456910.8200000003</v>
      </c>
      <c r="P518" s="453">
        <v>2217695.5</v>
      </c>
      <c r="Q518" s="453">
        <v>4980711.83</v>
      </c>
      <c r="R518" s="453">
        <v>126474.9</v>
      </c>
      <c r="S518" s="453">
        <v>5529306.54</v>
      </c>
      <c r="T518" s="453">
        <v>9856268.6999999993</v>
      </c>
      <c r="U518" s="453">
        <v>741052.75</v>
      </c>
      <c r="V518" s="453">
        <v>3818</v>
      </c>
      <c r="W518" s="453">
        <v>230083.02</v>
      </c>
      <c r="X518" s="453">
        <v>1385253.68</v>
      </c>
      <c r="Y518" s="453">
        <v>537996.11</v>
      </c>
      <c r="Z518" s="453">
        <v>81838453.060000002</v>
      </c>
      <c r="AA518" s="453">
        <v>26213630.57</v>
      </c>
      <c r="AB518" s="453">
        <v>2928586.55</v>
      </c>
      <c r="AC518" s="453">
        <v>20140742.52</v>
      </c>
      <c r="AD518" s="453">
        <v>4596738.5</v>
      </c>
      <c r="AE518" s="453">
        <v>6332321.5599999996</v>
      </c>
      <c r="AF518" s="453">
        <v>16371593.539999999</v>
      </c>
      <c r="AG518" s="453">
        <v>61792.75</v>
      </c>
      <c r="AH518" s="453">
        <v>6734929.3200000003</v>
      </c>
      <c r="AI518" s="453">
        <v>14027433.609999999</v>
      </c>
      <c r="AJ518" s="453">
        <v>226538.25</v>
      </c>
      <c r="AK518" s="453">
        <v>264599.19</v>
      </c>
      <c r="AL518" s="453">
        <v>182880.52</v>
      </c>
      <c r="AM518" s="453">
        <v>61711.59</v>
      </c>
      <c r="AN518" s="453">
        <v>401797.66</v>
      </c>
      <c r="AO518" s="453">
        <v>388762.49</v>
      </c>
      <c r="AP518" s="453">
        <v>404919.78</v>
      </c>
      <c r="AQ518" s="453">
        <v>403162.62</v>
      </c>
      <c r="AR518" s="453">
        <v>142863.51999999999</v>
      </c>
      <c r="AS518" s="453">
        <v>563770.19999999995</v>
      </c>
      <c r="AT518" s="453">
        <v>23157.65</v>
      </c>
      <c r="AU518" s="453">
        <v>1064681</v>
      </c>
      <c r="AV518" s="453">
        <v>534982</v>
      </c>
      <c r="AW518" s="453">
        <v>207174.5</v>
      </c>
      <c r="AX518" s="453">
        <v>179471.44570000001</v>
      </c>
      <c r="AY518" s="453">
        <v>60000</v>
      </c>
      <c r="AZ518" s="453">
        <v>196982</v>
      </c>
      <c r="BA518" s="453">
        <v>475397.5</v>
      </c>
      <c r="BB518" s="453">
        <v>16951221.190000001</v>
      </c>
      <c r="BC518" s="453">
        <v>636168.54</v>
      </c>
      <c r="BD518" s="453">
        <v>479108.81</v>
      </c>
      <c r="BE518" s="453">
        <v>3875221.31</v>
      </c>
      <c r="BF518" s="453">
        <v>102746.54</v>
      </c>
      <c r="BG518" s="453">
        <v>3665172.46</v>
      </c>
      <c r="BH518" s="453">
        <v>2092675.74</v>
      </c>
      <c r="BI518" s="453">
        <v>805445.09</v>
      </c>
      <c r="BJ518" s="453">
        <v>3368133.6</v>
      </c>
      <c r="BK518" s="453">
        <v>403806</v>
      </c>
      <c r="BL518" s="453">
        <v>109271.71</v>
      </c>
      <c r="BM518" s="453">
        <v>30636868.260000002</v>
      </c>
      <c r="BN518" s="453">
        <v>26775481.129999999</v>
      </c>
      <c r="BO518" s="453">
        <v>3339644.4</v>
      </c>
      <c r="BP518" s="453">
        <v>3600532.89</v>
      </c>
      <c r="BQ518" s="453">
        <v>1848851.68</v>
      </c>
      <c r="BR518" s="453">
        <v>4401885.4000000004</v>
      </c>
      <c r="BS518" s="453">
        <v>1476313.78</v>
      </c>
      <c r="BT518" s="453">
        <v>3998379.37</v>
      </c>
      <c r="BU518" s="453">
        <v>580182</v>
      </c>
      <c r="BV518" s="453">
        <v>863092.07</v>
      </c>
      <c r="BW518" s="453">
        <v>263462.07</v>
      </c>
      <c r="BX518" s="453">
        <v>1056909.3700000001</v>
      </c>
      <c r="BY518" s="453">
        <v>6853082.9400000004</v>
      </c>
      <c r="BZ518" s="453">
        <v>247241.5</v>
      </c>
      <c r="CA518" s="453">
        <v>1636644.31</v>
      </c>
      <c r="CB518" s="453">
        <v>1490217.5</v>
      </c>
      <c r="CC518" s="336">
        <f t="shared" si="75"/>
        <v>384664220.25569993</v>
      </c>
    </row>
    <row r="519" spans="1:81" s="328" customFormat="1">
      <c r="A519" s="384"/>
      <c r="B519" s="383"/>
      <c r="C519" s="385"/>
      <c r="D519" s="385"/>
      <c r="E519" s="385"/>
      <c r="F519" s="388" t="s">
        <v>1511</v>
      </c>
      <c r="G519" s="389" t="s">
        <v>1512</v>
      </c>
      <c r="H519" s="453">
        <v>1291468.3999999999</v>
      </c>
      <c r="I519" s="453">
        <v>1085523.2</v>
      </c>
      <c r="J519" s="453">
        <v>0</v>
      </c>
      <c r="K519" s="453">
        <v>3181</v>
      </c>
      <c r="L519" s="453">
        <v>82159.25</v>
      </c>
      <c r="M519" s="453">
        <v>0</v>
      </c>
      <c r="N519" s="453">
        <v>33000847.699999999</v>
      </c>
      <c r="O519" s="453">
        <v>40411910.950000003</v>
      </c>
      <c r="P519" s="453">
        <v>1891232</v>
      </c>
      <c r="Q519" s="453">
        <v>360921.48</v>
      </c>
      <c r="R519" s="453">
        <v>107647.5</v>
      </c>
      <c r="S519" s="453">
        <v>21975444.399999999</v>
      </c>
      <c r="T519" s="453">
        <v>34149662.299999997</v>
      </c>
      <c r="U519" s="453">
        <v>3021745.5</v>
      </c>
      <c r="V519" s="453">
        <v>0</v>
      </c>
      <c r="W519" s="453">
        <v>0</v>
      </c>
      <c r="X519" s="453">
        <v>7305555.8200000003</v>
      </c>
      <c r="Y519" s="453">
        <v>1725998.32</v>
      </c>
      <c r="Z519" s="453">
        <v>85135420.950000003</v>
      </c>
      <c r="AA519" s="453">
        <v>30646015.059999999</v>
      </c>
      <c r="AB519" s="453">
        <v>3486970.75</v>
      </c>
      <c r="AC519" s="453">
        <v>21356194.890000001</v>
      </c>
      <c r="AD519" s="453">
        <v>4019267</v>
      </c>
      <c r="AE519" s="453">
        <v>6665068.9000000004</v>
      </c>
      <c r="AF519" s="453">
        <v>21406431.780000001</v>
      </c>
      <c r="AG519" s="453">
        <v>101797.07</v>
      </c>
      <c r="AH519" s="453">
        <v>1378887.36</v>
      </c>
      <c r="AI519" s="453">
        <v>11476991.130000001</v>
      </c>
      <c r="AJ519" s="453">
        <v>168342.78</v>
      </c>
      <c r="AK519" s="453">
        <v>36411.43</v>
      </c>
      <c r="AL519" s="453">
        <v>490878.61</v>
      </c>
      <c r="AM519" s="453">
        <v>207355.57</v>
      </c>
      <c r="AN519" s="453">
        <v>78280.38</v>
      </c>
      <c r="AO519" s="453">
        <v>27034.73</v>
      </c>
      <c r="AP519" s="453">
        <v>161019.20000000001</v>
      </c>
      <c r="AQ519" s="453">
        <v>329860.33</v>
      </c>
      <c r="AR519" s="453">
        <v>94538.34</v>
      </c>
      <c r="AS519" s="453">
        <v>74628.899999999994</v>
      </c>
      <c r="AT519" s="453">
        <v>18947.169999999998</v>
      </c>
      <c r="AU519" s="453">
        <v>1146555</v>
      </c>
      <c r="AV519" s="453">
        <v>371607</v>
      </c>
      <c r="AW519" s="453">
        <v>189014.5</v>
      </c>
      <c r="AX519" s="453">
        <v>39965.800000000003</v>
      </c>
      <c r="AY519" s="453">
        <v>300000</v>
      </c>
      <c r="AZ519" s="453">
        <v>53908.75</v>
      </c>
      <c r="BA519" s="453">
        <v>301610.75</v>
      </c>
      <c r="BB519" s="453">
        <v>13869180.99</v>
      </c>
      <c r="BC519" s="453">
        <v>2261176.0699999998</v>
      </c>
      <c r="BD519" s="453">
        <v>37894433.899999999</v>
      </c>
      <c r="BE519" s="453">
        <v>10075943.890000001</v>
      </c>
      <c r="BF519" s="453">
        <v>574742.09</v>
      </c>
      <c r="BG519" s="453">
        <v>5474349.4299999997</v>
      </c>
      <c r="BH519" s="453">
        <v>16420662.01</v>
      </c>
      <c r="BI519" s="453">
        <v>7769909.2800000003</v>
      </c>
      <c r="BJ519" s="453">
        <v>1856668.78</v>
      </c>
      <c r="BK519" s="453">
        <v>384204.4</v>
      </c>
      <c r="BL519" s="453">
        <v>824478.75</v>
      </c>
      <c r="BM519" s="453">
        <v>23648525.23</v>
      </c>
      <c r="BN519" s="453">
        <v>34648304.229999997</v>
      </c>
      <c r="BO519" s="453">
        <v>1084159.28</v>
      </c>
      <c r="BP519" s="453">
        <v>3075769.07</v>
      </c>
      <c r="BQ519" s="453">
        <v>5747690.7999999998</v>
      </c>
      <c r="BR519" s="453">
        <v>3262827</v>
      </c>
      <c r="BS519" s="453">
        <v>2567650.5</v>
      </c>
      <c r="BT519" s="453">
        <v>7000686.8099999996</v>
      </c>
      <c r="BU519" s="453">
        <v>667220.1</v>
      </c>
      <c r="BV519" s="453">
        <v>433428.23</v>
      </c>
      <c r="BW519" s="453">
        <v>375016.2</v>
      </c>
      <c r="BX519" s="453">
        <v>1246685.3</v>
      </c>
      <c r="BY519" s="453">
        <v>3718100.18</v>
      </c>
      <c r="BZ519" s="453">
        <v>355078.97</v>
      </c>
      <c r="CA519" s="453">
        <v>865903.52</v>
      </c>
      <c r="CB519" s="453">
        <v>2371350.06</v>
      </c>
      <c r="CC519" s="336">
        <f t="shared" si="75"/>
        <v>524650447.01999986</v>
      </c>
    </row>
    <row r="520" spans="1:81" s="328" customFormat="1">
      <c r="A520" s="384"/>
      <c r="B520" s="383"/>
      <c r="C520" s="385"/>
      <c r="D520" s="385"/>
      <c r="E520" s="385"/>
      <c r="F520" s="388" t="s">
        <v>1513</v>
      </c>
      <c r="G520" s="389" t="s">
        <v>1514</v>
      </c>
      <c r="H520" s="453">
        <v>1646560.25</v>
      </c>
      <c r="I520" s="453">
        <v>1012382.25</v>
      </c>
      <c r="J520" s="453">
        <v>500443.97</v>
      </c>
      <c r="K520" s="453">
        <v>77034</v>
      </c>
      <c r="L520" s="453">
        <v>0</v>
      </c>
      <c r="M520" s="453">
        <v>134833.54</v>
      </c>
      <c r="N520" s="453">
        <v>17180542.800000001</v>
      </c>
      <c r="O520" s="453">
        <v>129505</v>
      </c>
      <c r="P520" s="453">
        <v>97771</v>
      </c>
      <c r="Q520" s="453">
        <v>12122</v>
      </c>
      <c r="R520" s="453">
        <v>0</v>
      </c>
      <c r="S520" s="453">
        <v>103793.75</v>
      </c>
      <c r="T520" s="453">
        <v>2270751</v>
      </c>
      <c r="U520" s="453">
        <v>187791.25</v>
      </c>
      <c r="V520" s="453">
        <v>0</v>
      </c>
      <c r="W520" s="453">
        <v>19911.150000000001</v>
      </c>
      <c r="X520" s="453">
        <v>123577.14</v>
      </c>
      <c r="Y520" s="453">
        <v>0</v>
      </c>
      <c r="Z520" s="453">
        <v>4362297.04</v>
      </c>
      <c r="AA520" s="453">
        <v>0</v>
      </c>
      <c r="AB520" s="453">
        <v>0</v>
      </c>
      <c r="AC520" s="453">
        <v>353805.7</v>
      </c>
      <c r="AD520" s="453">
        <v>245642.5</v>
      </c>
      <c r="AE520" s="453">
        <v>128387</v>
      </c>
      <c r="AF520" s="453">
        <v>59057</v>
      </c>
      <c r="AG520" s="453">
        <v>2249314.42</v>
      </c>
      <c r="AH520" s="453">
        <v>30060</v>
      </c>
      <c r="AI520" s="453">
        <v>3898975</v>
      </c>
      <c r="AJ520" s="453">
        <v>48415</v>
      </c>
      <c r="AK520" s="453">
        <v>0</v>
      </c>
      <c r="AL520" s="453">
        <v>0</v>
      </c>
      <c r="AM520" s="453">
        <v>0</v>
      </c>
      <c r="AN520" s="453">
        <v>1384</v>
      </c>
      <c r="AO520" s="453">
        <v>31702</v>
      </c>
      <c r="AP520" s="453">
        <v>0</v>
      </c>
      <c r="AQ520" s="453">
        <v>0</v>
      </c>
      <c r="AR520" s="453">
        <v>17055</v>
      </c>
      <c r="AS520" s="453">
        <v>59387</v>
      </c>
      <c r="AT520" s="453">
        <v>0</v>
      </c>
      <c r="AU520" s="453">
        <v>3768</v>
      </c>
      <c r="AV520" s="453">
        <v>48404</v>
      </c>
      <c r="AW520" s="453">
        <v>547</v>
      </c>
      <c r="AX520" s="453">
        <v>0</v>
      </c>
      <c r="AY520" s="453">
        <v>16653</v>
      </c>
      <c r="AZ520" s="453">
        <v>0</v>
      </c>
      <c r="BA520" s="453">
        <v>0</v>
      </c>
      <c r="BB520" s="453">
        <v>473788</v>
      </c>
      <c r="BC520" s="453">
        <v>0</v>
      </c>
      <c r="BD520" s="453">
        <v>17258.97</v>
      </c>
      <c r="BE520" s="453">
        <v>363260</v>
      </c>
      <c r="BF520" s="453">
        <v>181229</v>
      </c>
      <c r="BG520" s="453">
        <v>96957</v>
      </c>
      <c r="BH520" s="453">
        <v>359797.98</v>
      </c>
      <c r="BI520" s="453">
        <v>46762.25</v>
      </c>
      <c r="BJ520" s="453">
        <v>64923</v>
      </c>
      <c r="BK520" s="453">
        <v>337349.1</v>
      </c>
      <c r="BL520" s="453">
        <v>6973</v>
      </c>
      <c r="BM520" s="453">
        <v>2022206.22</v>
      </c>
      <c r="BN520" s="453">
        <v>7747877.7699999996</v>
      </c>
      <c r="BO520" s="453">
        <v>441056</v>
      </c>
      <c r="BP520" s="453">
        <v>0</v>
      </c>
      <c r="BQ520" s="453">
        <v>62283</v>
      </c>
      <c r="BR520" s="453">
        <v>174376</v>
      </c>
      <c r="BS520" s="453">
        <v>0</v>
      </c>
      <c r="BT520" s="453">
        <v>805321</v>
      </c>
      <c r="BU520" s="453">
        <v>0</v>
      </c>
      <c r="BV520" s="453">
        <v>0</v>
      </c>
      <c r="BW520" s="453">
        <v>5840</v>
      </c>
      <c r="BX520" s="453">
        <v>120523.61</v>
      </c>
      <c r="BY520" s="453">
        <v>961897.58</v>
      </c>
      <c r="BZ520" s="453">
        <v>0</v>
      </c>
      <c r="CA520" s="453">
        <v>22984</v>
      </c>
      <c r="CB520" s="453">
        <v>0</v>
      </c>
      <c r="CC520" s="336">
        <f t="shared" si="75"/>
        <v>49364536.239999995</v>
      </c>
    </row>
    <row r="521" spans="1:81" s="328" customFormat="1">
      <c r="A521" s="384"/>
      <c r="B521" s="383"/>
      <c r="C521" s="385"/>
      <c r="D521" s="385"/>
      <c r="E521" s="385"/>
      <c r="F521" s="388" t="s">
        <v>1515</v>
      </c>
      <c r="G521" s="389" t="s">
        <v>1516</v>
      </c>
      <c r="H521" s="453">
        <v>5157131.41</v>
      </c>
      <c r="I521" s="453">
        <v>217549.75</v>
      </c>
      <c r="J521" s="453">
        <v>3429105.86</v>
      </c>
      <c r="K521" s="453">
        <v>15832</v>
      </c>
      <c r="L521" s="453">
        <v>0</v>
      </c>
      <c r="M521" s="453">
        <v>418156.04</v>
      </c>
      <c r="N521" s="453">
        <v>17296151</v>
      </c>
      <c r="O521" s="453">
        <v>176452.75</v>
      </c>
      <c r="P521" s="453">
        <v>400427</v>
      </c>
      <c r="Q521" s="453">
        <v>18506.75</v>
      </c>
      <c r="R521" s="453">
        <v>0</v>
      </c>
      <c r="S521" s="453">
        <v>0</v>
      </c>
      <c r="T521" s="453">
        <v>8481223.5</v>
      </c>
      <c r="U521" s="453">
        <v>376753.5</v>
      </c>
      <c r="V521" s="453">
        <v>0</v>
      </c>
      <c r="W521" s="453">
        <v>0</v>
      </c>
      <c r="X521" s="453">
        <v>103920.5</v>
      </c>
      <c r="Y521" s="453">
        <v>0</v>
      </c>
      <c r="Z521" s="453">
        <v>7732255.25</v>
      </c>
      <c r="AA521" s="453">
        <v>213239</v>
      </c>
      <c r="AB521" s="453">
        <v>0</v>
      </c>
      <c r="AC521" s="453">
        <v>597321</v>
      </c>
      <c r="AD521" s="453">
        <v>0</v>
      </c>
      <c r="AE521" s="453">
        <v>4844565</v>
      </c>
      <c r="AF521" s="453">
        <v>284151.75</v>
      </c>
      <c r="AG521" s="453">
        <v>47505.65</v>
      </c>
      <c r="AH521" s="453">
        <v>7640.2</v>
      </c>
      <c r="AI521" s="453">
        <v>25863174.149999999</v>
      </c>
      <c r="AJ521" s="453">
        <v>9910</v>
      </c>
      <c r="AK521" s="453">
        <v>0</v>
      </c>
      <c r="AL521" s="453">
        <v>0</v>
      </c>
      <c r="AM521" s="453">
        <v>72698.649999999994</v>
      </c>
      <c r="AN521" s="453">
        <v>13566</v>
      </c>
      <c r="AO521" s="453">
        <v>22156</v>
      </c>
      <c r="AP521" s="453">
        <v>0</v>
      </c>
      <c r="AQ521" s="453">
        <v>0</v>
      </c>
      <c r="AR521" s="453">
        <v>36554.5</v>
      </c>
      <c r="AS521" s="453">
        <v>37172</v>
      </c>
      <c r="AT521" s="453">
        <v>0</v>
      </c>
      <c r="AU521" s="453">
        <v>2859962.6</v>
      </c>
      <c r="AV521" s="453">
        <v>278174</v>
      </c>
      <c r="AW521" s="453">
        <v>0</v>
      </c>
      <c r="AX521" s="453">
        <v>0</v>
      </c>
      <c r="AY521" s="453">
        <v>39143</v>
      </c>
      <c r="AZ521" s="453">
        <v>0</v>
      </c>
      <c r="BA521" s="453">
        <v>0</v>
      </c>
      <c r="BB521" s="453">
        <v>2502683</v>
      </c>
      <c r="BC521" s="453">
        <v>0</v>
      </c>
      <c r="BD521" s="453">
        <v>26498</v>
      </c>
      <c r="BE521" s="453">
        <v>5709429.6100000003</v>
      </c>
      <c r="BF521" s="453">
        <v>4683095</v>
      </c>
      <c r="BG521" s="453">
        <v>7944986.7999999998</v>
      </c>
      <c r="BH521" s="453">
        <v>20027611.399999999</v>
      </c>
      <c r="BI521" s="453">
        <v>144338.45000000001</v>
      </c>
      <c r="BJ521" s="453">
        <v>22393.599999999999</v>
      </c>
      <c r="BK521" s="453">
        <v>134342</v>
      </c>
      <c r="BL521" s="453">
        <v>0</v>
      </c>
      <c r="BM521" s="453">
        <v>6283281.7800000003</v>
      </c>
      <c r="BN521" s="453">
        <v>2798879.76</v>
      </c>
      <c r="BO521" s="453">
        <v>637465</v>
      </c>
      <c r="BP521" s="453">
        <v>0</v>
      </c>
      <c r="BQ521" s="453">
        <v>1176884</v>
      </c>
      <c r="BR521" s="453">
        <v>2181342</v>
      </c>
      <c r="BS521" s="453">
        <v>0</v>
      </c>
      <c r="BT521" s="453">
        <v>4594059.2</v>
      </c>
      <c r="BU521" s="453">
        <v>0</v>
      </c>
      <c r="BV521" s="453">
        <v>0</v>
      </c>
      <c r="BW521" s="453">
        <v>22778.240000000002</v>
      </c>
      <c r="BX521" s="453">
        <v>3581085.8</v>
      </c>
      <c r="BY521" s="453">
        <v>7575060.5199999996</v>
      </c>
      <c r="BZ521" s="453">
        <v>6442</v>
      </c>
      <c r="CA521" s="453">
        <v>774617</v>
      </c>
      <c r="CB521" s="453">
        <v>0</v>
      </c>
      <c r="CC521" s="336">
        <f t="shared" si="75"/>
        <v>149877671.97000003</v>
      </c>
    </row>
    <row r="522" spans="1:81" s="328" customFormat="1">
      <c r="A522" s="384"/>
      <c r="B522" s="383"/>
      <c r="C522" s="385"/>
      <c r="D522" s="385"/>
      <c r="E522" s="385"/>
      <c r="F522" s="388" t="s">
        <v>1517</v>
      </c>
      <c r="G522" s="389" t="s">
        <v>1518</v>
      </c>
      <c r="H522" s="453">
        <v>5601655.3499999996</v>
      </c>
      <c r="I522" s="453">
        <v>5347453.38</v>
      </c>
      <c r="J522" s="453">
        <v>275863</v>
      </c>
      <c r="K522" s="453">
        <v>3126523.3</v>
      </c>
      <c r="L522" s="453">
        <v>93614.8</v>
      </c>
      <c r="M522" s="453">
        <v>2191.08</v>
      </c>
      <c r="N522" s="453">
        <v>5076794.55</v>
      </c>
      <c r="O522" s="453">
        <v>913894.25</v>
      </c>
      <c r="P522" s="453">
        <v>223988</v>
      </c>
      <c r="Q522" s="453">
        <v>668028.25</v>
      </c>
      <c r="R522" s="453">
        <v>29183.09</v>
      </c>
      <c r="S522" s="453">
        <v>572310</v>
      </c>
      <c r="T522" s="453">
        <v>1257030</v>
      </c>
      <c r="U522" s="453">
        <v>833398.65</v>
      </c>
      <c r="V522" s="453">
        <v>14462.5</v>
      </c>
      <c r="W522" s="453">
        <v>2477</v>
      </c>
      <c r="X522" s="453">
        <v>221319.49</v>
      </c>
      <c r="Y522" s="453">
        <v>91156.59</v>
      </c>
      <c r="Z522" s="453">
        <v>2421496.17</v>
      </c>
      <c r="AA522" s="453">
        <v>2325700.75</v>
      </c>
      <c r="AB522" s="453">
        <v>58192.17</v>
      </c>
      <c r="AC522" s="453">
        <v>1514709.41</v>
      </c>
      <c r="AD522" s="453">
        <v>842720</v>
      </c>
      <c r="AE522" s="453">
        <v>197849.7</v>
      </c>
      <c r="AF522" s="453">
        <v>213042.16</v>
      </c>
      <c r="AG522" s="453">
        <v>58140.39</v>
      </c>
      <c r="AH522" s="453">
        <v>140943.43</v>
      </c>
      <c r="AI522" s="453">
        <v>2524718.2999999998</v>
      </c>
      <c r="AJ522" s="453">
        <v>202381.5</v>
      </c>
      <c r="AK522" s="453">
        <v>81191</v>
      </c>
      <c r="AL522" s="453">
        <v>7790</v>
      </c>
      <c r="AM522" s="453">
        <v>79285.75</v>
      </c>
      <c r="AN522" s="453">
        <v>28037</v>
      </c>
      <c r="AO522" s="453">
        <v>257824</v>
      </c>
      <c r="AP522" s="453">
        <v>1510</v>
      </c>
      <c r="AQ522" s="453">
        <v>93670</v>
      </c>
      <c r="AR522" s="453">
        <v>40677</v>
      </c>
      <c r="AS522" s="453">
        <v>78803</v>
      </c>
      <c r="AT522" s="453">
        <v>48005</v>
      </c>
      <c r="AU522" s="453">
        <v>464970.01</v>
      </c>
      <c r="AV522" s="453">
        <v>0</v>
      </c>
      <c r="AW522" s="453">
        <v>27217</v>
      </c>
      <c r="AX522" s="453">
        <v>118004.85</v>
      </c>
      <c r="AY522" s="453">
        <v>49093.5</v>
      </c>
      <c r="AZ522" s="453">
        <v>10195</v>
      </c>
      <c r="BA522" s="453">
        <v>57970</v>
      </c>
      <c r="BB522" s="453">
        <v>7683980.25</v>
      </c>
      <c r="BC522" s="453">
        <v>214876.7</v>
      </c>
      <c r="BD522" s="453">
        <v>155662.73000000001</v>
      </c>
      <c r="BE522" s="453">
        <v>126288.3</v>
      </c>
      <c r="BF522" s="453">
        <v>347816</v>
      </c>
      <c r="BG522" s="453">
        <v>4488599.5199999996</v>
      </c>
      <c r="BH522" s="453">
        <v>819821.39989999996</v>
      </c>
      <c r="BI522" s="453">
        <v>273616.77</v>
      </c>
      <c r="BJ522" s="453">
        <v>839774.82</v>
      </c>
      <c r="BK522" s="453">
        <v>32738</v>
      </c>
      <c r="BL522" s="453">
        <v>24224.3</v>
      </c>
      <c r="BM522" s="453">
        <v>2522039.14</v>
      </c>
      <c r="BN522" s="453">
        <v>0</v>
      </c>
      <c r="BO522" s="453">
        <v>67523.97</v>
      </c>
      <c r="BP522" s="453">
        <v>553595</v>
      </c>
      <c r="BQ522" s="453">
        <v>98799</v>
      </c>
      <c r="BR522" s="453">
        <v>169066.8</v>
      </c>
      <c r="BS522" s="453">
        <v>95129.25</v>
      </c>
      <c r="BT522" s="453">
        <v>2244824.5</v>
      </c>
      <c r="BU522" s="453">
        <v>224753.57</v>
      </c>
      <c r="BV522" s="453">
        <v>389624.75</v>
      </c>
      <c r="BW522" s="453">
        <v>54608.86</v>
      </c>
      <c r="BX522" s="453">
        <v>178888.03</v>
      </c>
      <c r="BY522" s="453">
        <v>112326.79</v>
      </c>
      <c r="BZ522" s="453">
        <v>30033</v>
      </c>
      <c r="CA522" s="453">
        <v>45480.04</v>
      </c>
      <c r="CB522" s="453">
        <v>54660.57</v>
      </c>
      <c r="CC522" s="336">
        <f t="shared" si="75"/>
        <v>58144232.429899983</v>
      </c>
    </row>
    <row r="523" spans="1:81" s="328" customFormat="1">
      <c r="A523" s="384"/>
      <c r="B523" s="383"/>
      <c r="C523" s="385"/>
      <c r="D523" s="385"/>
      <c r="E523" s="385"/>
      <c r="F523" s="388" t="s">
        <v>1519</v>
      </c>
      <c r="G523" s="389" t="s">
        <v>1520</v>
      </c>
      <c r="H523" s="453">
        <v>3557726.25</v>
      </c>
      <c r="I523" s="453">
        <v>11332671.85</v>
      </c>
      <c r="J523" s="453">
        <v>748933.5</v>
      </c>
      <c r="K523" s="453">
        <v>236682</v>
      </c>
      <c r="L523" s="453">
        <v>6220.5</v>
      </c>
      <c r="M523" s="453">
        <v>4785.25</v>
      </c>
      <c r="N523" s="453">
        <v>21208365.899999999</v>
      </c>
      <c r="O523" s="453">
        <v>9493447.5</v>
      </c>
      <c r="P523" s="453">
        <v>2144079</v>
      </c>
      <c r="Q523" s="453">
        <v>101880</v>
      </c>
      <c r="R523" s="453">
        <v>206536</v>
      </c>
      <c r="S523" s="453">
        <v>427093.55</v>
      </c>
      <c r="T523" s="453">
        <v>583760</v>
      </c>
      <c r="U523" s="453">
        <v>7928890.25</v>
      </c>
      <c r="V523" s="453">
        <v>19444.759999999998</v>
      </c>
      <c r="W523" s="453">
        <v>6239588.6600000001</v>
      </c>
      <c r="X523" s="453">
        <v>1273569.1499999999</v>
      </c>
      <c r="Y523" s="453">
        <v>700137.5</v>
      </c>
      <c r="Z523" s="453">
        <v>946818.2</v>
      </c>
      <c r="AA523" s="453">
        <v>13718395.5</v>
      </c>
      <c r="AB523" s="453">
        <v>5229316.25</v>
      </c>
      <c r="AC523" s="453">
        <v>2056848.9</v>
      </c>
      <c r="AD523" s="453">
        <v>2043185</v>
      </c>
      <c r="AE523" s="453">
        <v>82143</v>
      </c>
      <c r="AF523" s="453">
        <v>18490635.5</v>
      </c>
      <c r="AG523" s="453">
        <v>5214818</v>
      </c>
      <c r="AH523" s="453">
        <v>77268</v>
      </c>
      <c r="AI523" s="453">
        <v>1228962.6000000001</v>
      </c>
      <c r="AJ523" s="453">
        <v>44087</v>
      </c>
      <c r="AK523" s="453">
        <v>0</v>
      </c>
      <c r="AL523" s="453">
        <v>460870.15</v>
      </c>
      <c r="AM523" s="453">
        <v>16148</v>
      </c>
      <c r="AN523" s="453">
        <v>431029</v>
      </c>
      <c r="AO523" s="453">
        <v>52092</v>
      </c>
      <c r="AP523" s="453">
        <v>308940</v>
      </c>
      <c r="AQ523" s="453">
        <v>135888</v>
      </c>
      <c r="AR523" s="453">
        <v>83035</v>
      </c>
      <c r="AS523" s="453">
        <v>75844.5</v>
      </c>
      <c r="AT523" s="453">
        <v>0</v>
      </c>
      <c r="AU523" s="453">
        <v>313525.58</v>
      </c>
      <c r="AV523" s="453">
        <v>0</v>
      </c>
      <c r="AW523" s="453">
        <v>151646</v>
      </c>
      <c r="AX523" s="453">
        <v>0</v>
      </c>
      <c r="AY523" s="453">
        <v>13378</v>
      </c>
      <c r="AZ523" s="453">
        <v>0</v>
      </c>
      <c r="BA523" s="453">
        <v>0</v>
      </c>
      <c r="BB523" s="453">
        <v>7389317.25</v>
      </c>
      <c r="BC523" s="453">
        <v>2023811.5</v>
      </c>
      <c r="BD523" s="453">
        <v>104167.75</v>
      </c>
      <c r="BE523" s="453">
        <v>109383</v>
      </c>
      <c r="BF523" s="453">
        <v>0</v>
      </c>
      <c r="BG523" s="453">
        <v>519264.5</v>
      </c>
      <c r="BH523" s="453">
        <v>1445325.28</v>
      </c>
      <c r="BI523" s="453">
        <v>8113530.0700000003</v>
      </c>
      <c r="BJ523" s="453">
        <v>6360543</v>
      </c>
      <c r="BK523" s="453">
        <v>0</v>
      </c>
      <c r="BL523" s="453">
        <v>39800</v>
      </c>
      <c r="BM523" s="453">
        <v>4441423.26</v>
      </c>
      <c r="BN523" s="453">
        <v>22849986.5</v>
      </c>
      <c r="BO523" s="453">
        <v>21872</v>
      </c>
      <c r="BP523" s="453">
        <v>24250</v>
      </c>
      <c r="BQ523" s="453">
        <v>0</v>
      </c>
      <c r="BR523" s="453">
        <v>0</v>
      </c>
      <c r="BS523" s="453">
        <v>0</v>
      </c>
      <c r="BT523" s="453">
        <v>1213895</v>
      </c>
      <c r="BU523" s="453">
        <v>140376.24</v>
      </c>
      <c r="BV523" s="453">
        <v>0</v>
      </c>
      <c r="BW523" s="453">
        <v>2035232.15</v>
      </c>
      <c r="BX523" s="453">
        <v>120307.75</v>
      </c>
      <c r="BY523" s="453">
        <v>77734.759999999995</v>
      </c>
      <c r="BZ523" s="453">
        <v>24555</v>
      </c>
      <c r="CA523" s="453">
        <v>0</v>
      </c>
      <c r="CB523" s="453">
        <v>7470883.7699999996</v>
      </c>
      <c r="CC523" s="336">
        <f t="shared" si="75"/>
        <v>181914344.58000001</v>
      </c>
    </row>
    <row r="524" spans="1:81" s="328" customFormat="1">
      <c r="A524" s="384"/>
      <c r="B524" s="383"/>
      <c r="C524" s="385"/>
      <c r="D524" s="385"/>
      <c r="E524" s="385"/>
      <c r="F524" s="388" t="s">
        <v>1521</v>
      </c>
      <c r="G524" s="389" t="s">
        <v>1522</v>
      </c>
      <c r="H524" s="453">
        <v>1591105.45</v>
      </c>
      <c r="I524" s="453">
        <v>4893268.25</v>
      </c>
      <c r="J524" s="453">
        <v>538500</v>
      </c>
      <c r="K524" s="453">
        <v>35258</v>
      </c>
      <c r="L524" s="453">
        <v>42440</v>
      </c>
      <c r="M524" s="453">
        <v>13386.2</v>
      </c>
      <c r="N524" s="453">
        <v>4285708.4000000004</v>
      </c>
      <c r="O524" s="453">
        <v>348442.25</v>
      </c>
      <c r="P524" s="453">
        <v>91262</v>
      </c>
      <c r="Q524" s="453">
        <v>523442</v>
      </c>
      <c r="R524" s="453">
        <v>33342</v>
      </c>
      <c r="S524" s="453">
        <v>529173.75</v>
      </c>
      <c r="T524" s="453">
        <v>69324</v>
      </c>
      <c r="U524" s="453">
        <v>519120</v>
      </c>
      <c r="V524" s="453">
        <v>38762.5</v>
      </c>
      <c r="W524" s="453">
        <v>0</v>
      </c>
      <c r="X524" s="453">
        <v>123422.66</v>
      </c>
      <c r="Y524" s="453">
        <v>0</v>
      </c>
      <c r="Z524" s="453">
        <v>0</v>
      </c>
      <c r="AA524" s="453">
        <v>441997</v>
      </c>
      <c r="AB524" s="453">
        <v>0</v>
      </c>
      <c r="AC524" s="453">
        <v>1130491.3500000001</v>
      </c>
      <c r="AD524" s="453">
        <v>73781</v>
      </c>
      <c r="AE524" s="453">
        <v>279752.25</v>
      </c>
      <c r="AF524" s="453">
        <v>8939233.7599999998</v>
      </c>
      <c r="AG524" s="453">
        <v>0</v>
      </c>
      <c r="AH524" s="453">
        <v>0</v>
      </c>
      <c r="AI524" s="453">
        <v>3881176.5</v>
      </c>
      <c r="AJ524" s="453">
        <v>0</v>
      </c>
      <c r="AK524" s="453">
        <v>87091</v>
      </c>
      <c r="AL524" s="453">
        <v>19433</v>
      </c>
      <c r="AM524" s="453">
        <v>110021</v>
      </c>
      <c r="AN524" s="453">
        <v>29275</v>
      </c>
      <c r="AO524" s="453">
        <v>0</v>
      </c>
      <c r="AP524" s="453">
        <v>11400</v>
      </c>
      <c r="AQ524" s="453">
        <v>72702</v>
      </c>
      <c r="AR524" s="453">
        <v>16351</v>
      </c>
      <c r="AS524" s="453">
        <v>46837.75</v>
      </c>
      <c r="AT524" s="453">
        <v>48448.75</v>
      </c>
      <c r="AU524" s="453">
        <v>1417924</v>
      </c>
      <c r="AV524" s="453">
        <v>0</v>
      </c>
      <c r="AW524" s="453">
        <v>12580</v>
      </c>
      <c r="AX524" s="453">
        <v>188717</v>
      </c>
      <c r="AY524" s="453">
        <v>155813.79999999999</v>
      </c>
      <c r="AZ524" s="453">
        <v>0</v>
      </c>
      <c r="BA524" s="453">
        <v>14171</v>
      </c>
      <c r="BB524" s="453">
        <v>0</v>
      </c>
      <c r="BC524" s="453">
        <v>0</v>
      </c>
      <c r="BD524" s="453">
        <v>550727.09</v>
      </c>
      <c r="BE524" s="453">
        <v>0</v>
      </c>
      <c r="BF524" s="453">
        <v>211583</v>
      </c>
      <c r="BG524" s="453">
        <v>5152608</v>
      </c>
      <c r="BH524" s="453">
        <v>376737</v>
      </c>
      <c r="BI524" s="453">
        <v>432427.95</v>
      </c>
      <c r="BJ524" s="453">
        <v>277408</v>
      </c>
      <c r="BK524" s="453">
        <v>0</v>
      </c>
      <c r="BL524" s="453">
        <v>19331</v>
      </c>
      <c r="BM524" s="453">
        <v>3045176</v>
      </c>
      <c r="BN524" s="453">
        <v>2327765.61</v>
      </c>
      <c r="BO524" s="453">
        <v>0</v>
      </c>
      <c r="BP524" s="453">
        <v>0</v>
      </c>
      <c r="BQ524" s="453">
        <v>0</v>
      </c>
      <c r="BR524" s="453">
        <v>33275.1</v>
      </c>
      <c r="BS524" s="453">
        <v>41619.75</v>
      </c>
      <c r="BT524" s="453">
        <v>5129242</v>
      </c>
      <c r="BU524" s="453">
        <v>87167.75</v>
      </c>
      <c r="BV524" s="453">
        <v>380297.5</v>
      </c>
      <c r="BW524" s="453">
        <v>136337.09</v>
      </c>
      <c r="BX524" s="453">
        <v>0</v>
      </c>
      <c r="BY524" s="453">
        <v>722250.06</v>
      </c>
      <c r="BZ524" s="453">
        <v>147514</v>
      </c>
      <c r="CA524" s="453">
        <v>162646.20000000001</v>
      </c>
      <c r="CB524" s="453">
        <v>101239.25</v>
      </c>
      <c r="CC524" s="336">
        <f t="shared" si="75"/>
        <v>49988506.970000014</v>
      </c>
    </row>
    <row r="525" spans="1:81" s="328" customFormat="1">
      <c r="A525" s="384"/>
      <c r="B525" s="383"/>
      <c r="C525" s="385"/>
      <c r="D525" s="385"/>
      <c r="E525" s="385"/>
      <c r="F525" s="388" t="s">
        <v>1523</v>
      </c>
      <c r="G525" s="389" t="s">
        <v>1524</v>
      </c>
      <c r="H525" s="453">
        <v>8862</v>
      </c>
      <c r="I525" s="453">
        <v>0</v>
      </c>
      <c r="J525" s="453">
        <v>0</v>
      </c>
      <c r="K525" s="453">
        <v>9945</v>
      </c>
      <c r="L525" s="453">
        <v>10289</v>
      </c>
      <c r="M525" s="453">
        <v>7596.04</v>
      </c>
      <c r="N525" s="453">
        <v>4578683.5</v>
      </c>
      <c r="O525" s="453">
        <v>0</v>
      </c>
      <c r="P525" s="453">
        <v>0</v>
      </c>
      <c r="Q525" s="453">
        <v>28291241</v>
      </c>
      <c r="R525" s="453">
        <v>0</v>
      </c>
      <c r="S525" s="453">
        <v>0</v>
      </c>
      <c r="T525" s="453">
        <v>0</v>
      </c>
      <c r="U525" s="453">
        <v>20433.5</v>
      </c>
      <c r="V525" s="453">
        <v>0</v>
      </c>
      <c r="W525" s="453">
        <v>0</v>
      </c>
      <c r="X525" s="453">
        <v>0</v>
      </c>
      <c r="Y525" s="453">
        <v>0</v>
      </c>
      <c r="Z525" s="453">
        <v>10001996.35</v>
      </c>
      <c r="AA525" s="453">
        <v>0</v>
      </c>
      <c r="AB525" s="453">
        <v>0</v>
      </c>
      <c r="AC525" s="453">
        <v>0</v>
      </c>
      <c r="AD525" s="453">
        <v>0</v>
      </c>
      <c r="AE525" s="453">
        <v>0</v>
      </c>
      <c r="AF525" s="453">
        <v>0</v>
      </c>
      <c r="AG525" s="453">
        <v>0</v>
      </c>
      <c r="AH525" s="453">
        <v>0</v>
      </c>
      <c r="AI525" s="453">
        <v>3684040.5</v>
      </c>
      <c r="AJ525" s="453">
        <v>0</v>
      </c>
      <c r="AK525" s="453">
        <v>34720</v>
      </c>
      <c r="AL525" s="453">
        <v>0</v>
      </c>
      <c r="AM525" s="453">
        <v>84017.51</v>
      </c>
      <c r="AN525" s="453">
        <v>0</v>
      </c>
      <c r="AO525" s="453">
        <v>2118.75</v>
      </c>
      <c r="AP525" s="453">
        <v>0</v>
      </c>
      <c r="AQ525" s="453">
        <v>148493</v>
      </c>
      <c r="AR525" s="453">
        <v>0</v>
      </c>
      <c r="AS525" s="453">
        <v>0</v>
      </c>
      <c r="AT525" s="453">
        <v>6244.5</v>
      </c>
      <c r="AU525" s="453">
        <v>32078</v>
      </c>
      <c r="AV525" s="453">
        <v>0</v>
      </c>
      <c r="AW525" s="453">
        <v>0</v>
      </c>
      <c r="AX525" s="453">
        <v>484825</v>
      </c>
      <c r="AY525" s="453">
        <v>298628</v>
      </c>
      <c r="AZ525" s="453">
        <v>0</v>
      </c>
      <c r="BA525" s="453">
        <v>28170</v>
      </c>
      <c r="BB525" s="453">
        <v>0</v>
      </c>
      <c r="BC525" s="453">
        <v>0</v>
      </c>
      <c r="BD525" s="453">
        <v>0</v>
      </c>
      <c r="BE525" s="453">
        <v>0</v>
      </c>
      <c r="BF525" s="453">
        <v>1134417</v>
      </c>
      <c r="BG525" s="453">
        <v>276344</v>
      </c>
      <c r="BH525" s="453">
        <v>0</v>
      </c>
      <c r="BI525" s="453">
        <v>0</v>
      </c>
      <c r="BJ525" s="453">
        <v>0</v>
      </c>
      <c r="BK525" s="453">
        <v>0</v>
      </c>
      <c r="BL525" s="453">
        <v>0</v>
      </c>
      <c r="BM525" s="453">
        <v>176266.86</v>
      </c>
      <c r="BN525" s="453">
        <v>3157211.6</v>
      </c>
      <c r="BO525" s="453">
        <v>19432.8</v>
      </c>
      <c r="BP525" s="453">
        <v>0</v>
      </c>
      <c r="BQ525" s="453">
        <v>0</v>
      </c>
      <c r="BR525" s="453">
        <v>137565.1</v>
      </c>
      <c r="BS525" s="453">
        <v>715722.5</v>
      </c>
      <c r="BT525" s="453">
        <v>1334049</v>
      </c>
      <c r="BU525" s="453">
        <v>1275603.5</v>
      </c>
      <c r="BV525" s="453">
        <v>650787.25</v>
      </c>
      <c r="BW525" s="453">
        <v>73268.5</v>
      </c>
      <c r="BX525" s="453">
        <v>0</v>
      </c>
      <c r="BY525" s="453">
        <v>0</v>
      </c>
      <c r="BZ525" s="453">
        <v>1450847</v>
      </c>
      <c r="CA525" s="453">
        <v>2382625</v>
      </c>
      <c r="CB525" s="453">
        <v>3147</v>
      </c>
      <c r="CC525" s="336">
        <f t="shared" si="75"/>
        <v>60519668.759999998</v>
      </c>
    </row>
    <row r="526" spans="1:81" s="328" customFormat="1">
      <c r="A526" s="384"/>
      <c r="B526" s="383"/>
      <c r="C526" s="385"/>
      <c r="D526" s="385"/>
      <c r="E526" s="385"/>
      <c r="F526" s="388" t="s">
        <v>1525</v>
      </c>
      <c r="G526" s="389" t="s">
        <v>1526</v>
      </c>
      <c r="H526" s="453">
        <v>16192460.75</v>
      </c>
      <c r="I526" s="453">
        <v>3104897.42</v>
      </c>
      <c r="J526" s="453">
        <v>700000</v>
      </c>
      <c r="K526" s="453">
        <v>134625</v>
      </c>
      <c r="L526" s="453">
        <v>668724.75</v>
      </c>
      <c r="M526" s="453">
        <v>1272520.97</v>
      </c>
      <c r="N526" s="453">
        <v>66843071</v>
      </c>
      <c r="O526" s="453">
        <v>2464137.25</v>
      </c>
      <c r="P526" s="453">
        <v>414014</v>
      </c>
      <c r="Q526" s="453">
        <v>2488474.5499999998</v>
      </c>
      <c r="R526" s="453">
        <v>598302.38</v>
      </c>
      <c r="S526" s="453">
        <v>449841.5</v>
      </c>
      <c r="T526" s="453">
        <v>8813344.4000000004</v>
      </c>
      <c r="U526" s="453">
        <v>742109</v>
      </c>
      <c r="V526" s="453">
        <v>256212.8</v>
      </c>
      <c r="W526" s="453">
        <v>1063025.9099999999</v>
      </c>
      <c r="X526" s="453">
        <v>850769.55</v>
      </c>
      <c r="Y526" s="453">
        <v>878425.17</v>
      </c>
      <c r="Z526" s="453">
        <v>1290190</v>
      </c>
      <c r="AA526" s="453">
        <v>435070.75</v>
      </c>
      <c r="AB526" s="453">
        <v>845827.75</v>
      </c>
      <c r="AC526" s="453">
        <v>411955.56</v>
      </c>
      <c r="AD526" s="453">
        <v>1115971</v>
      </c>
      <c r="AE526" s="453">
        <v>4087199.36</v>
      </c>
      <c r="AF526" s="453">
        <v>942361.75</v>
      </c>
      <c r="AG526" s="453">
        <v>725151.42</v>
      </c>
      <c r="AH526" s="453">
        <v>1102986.19</v>
      </c>
      <c r="AI526" s="453">
        <v>16572333.1</v>
      </c>
      <c r="AJ526" s="453">
        <v>1648480</v>
      </c>
      <c r="AK526" s="453">
        <v>359008</v>
      </c>
      <c r="AL526" s="453">
        <v>267298</v>
      </c>
      <c r="AM526" s="453">
        <v>519590.68</v>
      </c>
      <c r="AN526" s="453">
        <v>539608</v>
      </c>
      <c r="AO526" s="453">
        <v>669666.12</v>
      </c>
      <c r="AP526" s="453">
        <v>522497</v>
      </c>
      <c r="AQ526" s="453">
        <v>378872</v>
      </c>
      <c r="AR526" s="453">
        <v>518671</v>
      </c>
      <c r="AS526" s="453">
        <v>701688</v>
      </c>
      <c r="AT526" s="453">
        <v>986330</v>
      </c>
      <c r="AU526" s="453">
        <v>24593623.899999999</v>
      </c>
      <c r="AV526" s="453">
        <v>825467</v>
      </c>
      <c r="AW526" s="453">
        <v>424808</v>
      </c>
      <c r="AX526" s="453">
        <v>295911.98</v>
      </c>
      <c r="AY526" s="453">
        <v>443282.68</v>
      </c>
      <c r="AZ526" s="453">
        <v>154899</v>
      </c>
      <c r="BA526" s="453">
        <v>102796.25</v>
      </c>
      <c r="BB526" s="453">
        <v>27934405.25</v>
      </c>
      <c r="BC526" s="453">
        <v>13272.5</v>
      </c>
      <c r="BD526" s="453">
        <v>2184239.75</v>
      </c>
      <c r="BE526" s="453">
        <v>1014966.8</v>
      </c>
      <c r="BF526" s="453">
        <v>1019770.25</v>
      </c>
      <c r="BG526" s="453">
        <v>2557135.7000000002</v>
      </c>
      <c r="BH526" s="453">
        <v>3799760.9559999998</v>
      </c>
      <c r="BI526" s="453">
        <v>918882.4</v>
      </c>
      <c r="BJ526" s="453">
        <v>770017.9</v>
      </c>
      <c r="BK526" s="453">
        <v>505916.49</v>
      </c>
      <c r="BL526" s="453">
        <v>565293.35</v>
      </c>
      <c r="BM526" s="453">
        <v>33041393.370000001</v>
      </c>
      <c r="BN526" s="453">
        <v>8255526.9000000004</v>
      </c>
      <c r="BO526" s="453">
        <v>838526</v>
      </c>
      <c r="BP526" s="453">
        <v>1351694.02</v>
      </c>
      <c r="BQ526" s="453">
        <v>214063</v>
      </c>
      <c r="BR526" s="453">
        <v>336805</v>
      </c>
      <c r="BS526" s="453">
        <v>770150.88</v>
      </c>
      <c r="BT526" s="453">
        <v>6335441.1200000001</v>
      </c>
      <c r="BU526" s="453">
        <v>514713</v>
      </c>
      <c r="BV526" s="453">
        <v>1187387.51</v>
      </c>
      <c r="BW526" s="453">
        <v>541899.75</v>
      </c>
      <c r="BX526" s="453">
        <v>929971.55</v>
      </c>
      <c r="BY526" s="453">
        <v>11010338.35</v>
      </c>
      <c r="BZ526" s="453">
        <v>541090</v>
      </c>
      <c r="CA526" s="453">
        <v>800210.94</v>
      </c>
      <c r="CB526" s="453">
        <v>613619.62</v>
      </c>
      <c r="CC526" s="336">
        <f t="shared" si="75"/>
        <v>277982993.24600005</v>
      </c>
    </row>
    <row r="527" spans="1:81" s="328" customFormat="1">
      <c r="A527" s="384"/>
      <c r="B527" s="383"/>
      <c r="C527" s="385"/>
      <c r="D527" s="385"/>
      <c r="E527" s="385"/>
      <c r="F527" s="388" t="s">
        <v>1527</v>
      </c>
      <c r="G527" s="389" t="s">
        <v>1528</v>
      </c>
      <c r="H527" s="453">
        <v>39028155</v>
      </c>
      <c r="I527" s="453">
        <v>4513346.08</v>
      </c>
      <c r="J527" s="453">
        <v>2327367.21</v>
      </c>
      <c r="K527" s="453">
        <v>4196690.53</v>
      </c>
      <c r="L527" s="453">
        <v>1059645.3999999999</v>
      </c>
      <c r="M527" s="453">
        <v>533996.61</v>
      </c>
      <c r="N527" s="453">
        <v>75401043.209999993</v>
      </c>
      <c r="O527" s="453">
        <v>3945395.47</v>
      </c>
      <c r="P527" s="453">
        <v>139345.62</v>
      </c>
      <c r="Q527" s="453">
        <v>5591602.5</v>
      </c>
      <c r="R527" s="453">
        <v>492497.96</v>
      </c>
      <c r="S527" s="453">
        <v>777640.49</v>
      </c>
      <c r="T527" s="453">
        <v>5870644.2000000002</v>
      </c>
      <c r="U527" s="453">
        <v>2606908.84</v>
      </c>
      <c r="V527" s="453">
        <v>44355.5</v>
      </c>
      <c r="W527" s="453">
        <v>1266283.51</v>
      </c>
      <c r="X527" s="453">
        <v>467400.68</v>
      </c>
      <c r="Y527" s="453">
        <v>744523.63</v>
      </c>
      <c r="Z527" s="453">
        <v>5489237.5099999998</v>
      </c>
      <c r="AA527" s="453">
        <v>2096781.73</v>
      </c>
      <c r="AB527" s="453">
        <v>1006626.5</v>
      </c>
      <c r="AC527" s="453">
        <v>7867284.8099999996</v>
      </c>
      <c r="AD527" s="453">
        <v>624317</v>
      </c>
      <c r="AE527" s="453">
        <v>1849344.28</v>
      </c>
      <c r="AF527" s="453">
        <v>1343092.66</v>
      </c>
      <c r="AG527" s="453">
        <v>239116.67</v>
      </c>
      <c r="AH527" s="453">
        <v>248013.46</v>
      </c>
      <c r="AI527" s="453">
        <v>43672823.840000004</v>
      </c>
      <c r="AJ527" s="453">
        <v>692262</v>
      </c>
      <c r="AK527" s="453">
        <v>341487</v>
      </c>
      <c r="AL527" s="453">
        <v>75375</v>
      </c>
      <c r="AM527" s="453">
        <v>248845.77</v>
      </c>
      <c r="AN527" s="453">
        <v>565488.5</v>
      </c>
      <c r="AO527" s="453">
        <v>426257.5</v>
      </c>
      <c r="AP527" s="453">
        <v>621627</v>
      </c>
      <c r="AQ527" s="453">
        <v>701028</v>
      </c>
      <c r="AR527" s="453">
        <v>255498</v>
      </c>
      <c r="AS527" s="453">
        <v>190651.2</v>
      </c>
      <c r="AT527" s="453">
        <v>376561</v>
      </c>
      <c r="AU527" s="453">
        <v>32693837.940000001</v>
      </c>
      <c r="AV527" s="453">
        <v>51797.66</v>
      </c>
      <c r="AW527" s="453">
        <v>365760.85</v>
      </c>
      <c r="AX527" s="453">
        <v>349786.77</v>
      </c>
      <c r="AY527" s="453">
        <v>600638.13</v>
      </c>
      <c r="AZ527" s="453">
        <v>0</v>
      </c>
      <c r="BA527" s="453">
        <v>16647.71</v>
      </c>
      <c r="BB527" s="453">
        <v>17977807.149999999</v>
      </c>
      <c r="BC527" s="453">
        <v>532321.59</v>
      </c>
      <c r="BD527" s="453">
        <v>6630423.7199999997</v>
      </c>
      <c r="BE527" s="453">
        <v>2339645.89</v>
      </c>
      <c r="BF527" s="453">
        <v>1408100.85</v>
      </c>
      <c r="BG527" s="453">
        <v>3004850.06</v>
      </c>
      <c r="BH527" s="453">
        <v>12955516.629899999</v>
      </c>
      <c r="BI527" s="453">
        <v>2331967.83</v>
      </c>
      <c r="BJ527" s="453">
        <v>1294352.54</v>
      </c>
      <c r="BK527" s="453">
        <v>394052.82</v>
      </c>
      <c r="BL527" s="453">
        <v>214508.73</v>
      </c>
      <c r="BM527" s="453">
        <v>42950379.950000003</v>
      </c>
      <c r="BN527" s="453">
        <v>6421820.0099999998</v>
      </c>
      <c r="BO527" s="453">
        <v>756912.94</v>
      </c>
      <c r="BP527" s="453">
        <v>317006.67</v>
      </c>
      <c r="BQ527" s="453">
        <v>636783</v>
      </c>
      <c r="BR527" s="453">
        <v>486615</v>
      </c>
      <c r="BS527" s="453">
        <v>689578.5</v>
      </c>
      <c r="BT527" s="453">
        <v>8841174.9299999997</v>
      </c>
      <c r="BU527" s="453">
        <v>262008.36</v>
      </c>
      <c r="BV527" s="453">
        <v>518880.81</v>
      </c>
      <c r="BW527" s="453">
        <v>550736.44999999995</v>
      </c>
      <c r="BX527" s="453">
        <v>856837.02</v>
      </c>
      <c r="BY527" s="453">
        <v>8811999.2300000004</v>
      </c>
      <c r="BZ527" s="453">
        <v>132705</v>
      </c>
      <c r="CA527" s="453">
        <v>257706.57</v>
      </c>
      <c r="CB527" s="453">
        <v>1204660.3799999999</v>
      </c>
      <c r="CC527" s="336">
        <f t="shared" si="75"/>
        <v>374796383.55989999</v>
      </c>
    </row>
    <row r="528" spans="1:81" s="328" customFormat="1">
      <c r="A528" s="384"/>
      <c r="B528" s="383"/>
      <c r="C528" s="385"/>
      <c r="D528" s="385"/>
      <c r="E528" s="385"/>
      <c r="F528" s="388" t="s">
        <v>1529</v>
      </c>
      <c r="G528" s="389" t="s">
        <v>1530</v>
      </c>
      <c r="H528" s="453">
        <v>0</v>
      </c>
      <c r="I528" s="453">
        <v>195686.5</v>
      </c>
      <c r="J528" s="453">
        <v>0</v>
      </c>
      <c r="K528" s="453">
        <v>0</v>
      </c>
      <c r="L528" s="453">
        <v>0</v>
      </c>
      <c r="M528" s="453">
        <v>0</v>
      </c>
      <c r="N528" s="453">
        <v>0</v>
      </c>
      <c r="O528" s="453">
        <v>0</v>
      </c>
      <c r="P528" s="453">
        <v>0</v>
      </c>
      <c r="Q528" s="453">
        <v>0</v>
      </c>
      <c r="R528" s="453">
        <v>0</v>
      </c>
      <c r="S528" s="453">
        <v>0</v>
      </c>
      <c r="T528" s="453">
        <v>0</v>
      </c>
      <c r="U528" s="453">
        <v>0</v>
      </c>
      <c r="V528" s="453">
        <v>0</v>
      </c>
      <c r="W528" s="453">
        <v>0</v>
      </c>
      <c r="X528" s="453">
        <v>0</v>
      </c>
      <c r="Y528" s="453">
        <v>0</v>
      </c>
      <c r="Z528" s="453">
        <v>0</v>
      </c>
      <c r="AA528" s="453">
        <v>0</v>
      </c>
      <c r="AB528" s="453">
        <v>0</v>
      </c>
      <c r="AC528" s="453">
        <v>0</v>
      </c>
      <c r="AD528" s="453">
        <v>0</v>
      </c>
      <c r="AE528" s="453">
        <v>0</v>
      </c>
      <c r="AF528" s="453">
        <v>0</v>
      </c>
      <c r="AG528" s="453">
        <v>0</v>
      </c>
      <c r="AH528" s="453">
        <v>0</v>
      </c>
      <c r="AI528" s="453">
        <v>0</v>
      </c>
      <c r="AJ528" s="453">
        <v>0</v>
      </c>
      <c r="AK528" s="453">
        <v>0</v>
      </c>
      <c r="AL528" s="453">
        <v>0</v>
      </c>
      <c r="AM528" s="453">
        <v>0</v>
      </c>
      <c r="AN528" s="453">
        <v>74080</v>
      </c>
      <c r="AO528" s="453">
        <v>0</v>
      </c>
      <c r="AP528" s="453">
        <v>0</v>
      </c>
      <c r="AQ528" s="453">
        <v>0</v>
      </c>
      <c r="AR528" s="453">
        <v>0</v>
      </c>
      <c r="AS528" s="453">
        <v>0</v>
      </c>
      <c r="AT528" s="453">
        <v>0</v>
      </c>
      <c r="AU528" s="453">
        <v>0</v>
      </c>
      <c r="AV528" s="453">
        <v>0</v>
      </c>
      <c r="AW528" s="453">
        <v>0</v>
      </c>
      <c r="AX528" s="453">
        <v>0</v>
      </c>
      <c r="AY528" s="453">
        <v>0</v>
      </c>
      <c r="AZ528" s="453">
        <v>0</v>
      </c>
      <c r="BA528" s="453">
        <v>0</v>
      </c>
      <c r="BB528" s="453">
        <v>0</v>
      </c>
      <c r="BC528" s="453">
        <v>0</v>
      </c>
      <c r="BD528" s="453">
        <v>0</v>
      </c>
      <c r="BE528" s="453">
        <v>23740</v>
      </c>
      <c r="BF528" s="453">
        <v>0</v>
      </c>
      <c r="BG528" s="453">
        <v>0</v>
      </c>
      <c r="BH528" s="453">
        <v>0</v>
      </c>
      <c r="BI528" s="453">
        <v>0</v>
      </c>
      <c r="BJ528" s="453">
        <v>0</v>
      </c>
      <c r="BK528" s="453">
        <v>0</v>
      </c>
      <c r="BL528" s="453">
        <v>0</v>
      </c>
      <c r="BM528" s="453">
        <v>0</v>
      </c>
      <c r="BN528" s="453">
        <v>0</v>
      </c>
      <c r="BO528" s="453">
        <v>253373</v>
      </c>
      <c r="BP528" s="453">
        <v>0</v>
      </c>
      <c r="BQ528" s="453">
        <v>0</v>
      </c>
      <c r="BR528" s="453">
        <v>0</v>
      </c>
      <c r="BS528" s="453">
        <v>0</v>
      </c>
      <c r="BT528" s="453">
        <v>0</v>
      </c>
      <c r="BU528" s="453">
        <v>0</v>
      </c>
      <c r="BV528" s="453">
        <v>0</v>
      </c>
      <c r="BW528" s="453">
        <v>24698.5</v>
      </c>
      <c r="BX528" s="453">
        <v>0</v>
      </c>
      <c r="BY528" s="453">
        <v>0</v>
      </c>
      <c r="BZ528" s="453">
        <v>0</v>
      </c>
      <c r="CA528" s="453">
        <v>3617</v>
      </c>
      <c r="CB528" s="453">
        <v>15298</v>
      </c>
      <c r="CC528" s="336">
        <f t="shared" si="75"/>
        <v>590493</v>
      </c>
    </row>
    <row r="529" spans="1:81" s="328" customFormat="1">
      <c r="A529" s="384"/>
      <c r="B529" s="383"/>
      <c r="C529" s="385"/>
      <c r="D529" s="385"/>
      <c r="E529" s="385"/>
      <c r="F529" s="388" t="s">
        <v>1531</v>
      </c>
      <c r="G529" s="389" t="s">
        <v>1532</v>
      </c>
      <c r="H529" s="453">
        <v>0</v>
      </c>
      <c r="I529" s="453">
        <v>249685.25</v>
      </c>
      <c r="J529" s="453">
        <v>0</v>
      </c>
      <c r="K529" s="453">
        <v>0</v>
      </c>
      <c r="L529" s="453">
        <v>0</v>
      </c>
      <c r="M529" s="453">
        <v>0</v>
      </c>
      <c r="N529" s="453">
        <v>0</v>
      </c>
      <c r="O529" s="453">
        <v>0</v>
      </c>
      <c r="P529" s="453">
        <v>0</v>
      </c>
      <c r="Q529" s="453">
        <v>0</v>
      </c>
      <c r="R529" s="453">
        <v>0</v>
      </c>
      <c r="S529" s="453">
        <v>0</v>
      </c>
      <c r="T529" s="453">
        <v>0</v>
      </c>
      <c r="U529" s="453">
        <v>0</v>
      </c>
      <c r="V529" s="453">
        <v>0</v>
      </c>
      <c r="W529" s="453">
        <v>0</v>
      </c>
      <c r="X529" s="453">
        <v>0</v>
      </c>
      <c r="Y529" s="453">
        <v>0</v>
      </c>
      <c r="Z529" s="453">
        <v>0</v>
      </c>
      <c r="AA529" s="453">
        <v>0</v>
      </c>
      <c r="AB529" s="453">
        <v>0</v>
      </c>
      <c r="AC529" s="453">
        <v>0</v>
      </c>
      <c r="AD529" s="453">
        <v>0</v>
      </c>
      <c r="AE529" s="453">
        <v>0</v>
      </c>
      <c r="AF529" s="453">
        <v>0</v>
      </c>
      <c r="AG529" s="453">
        <v>0</v>
      </c>
      <c r="AH529" s="453">
        <v>0</v>
      </c>
      <c r="AI529" s="453">
        <v>0</v>
      </c>
      <c r="AJ529" s="453">
        <v>0</v>
      </c>
      <c r="AK529" s="453">
        <v>0</v>
      </c>
      <c r="AL529" s="453">
        <v>0</v>
      </c>
      <c r="AM529" s="453">
        <v>0</v>
      </c>
      <c r="AN529" s="453">
        <v>0</v>
      </c>
      <c r="AO529" s="453">
        <v>-3</v>
      </c>
      <c r="AP529" s="453">
        <v>0</v>
      </c>
      <c r="AQ529" s="453">
        <v>0</v>
      </c>
      <c r="AR529" s="453">
        <v>0</v>
      </c>
      <c r="AS529" s="453">
        <v>0</v>
      </c>
      <c r="AT529" s="453">
        <v>0</v>
      </c>
      <c r="AU529" s="453">
        <v>0</v>
      </c>
      <c r="AV529" s="453">
        <v>0</v>
      </c>
      <c r="AW529" s="453">
        <v>0</v>
      </c>
      <c r="AX529" s="453">
        <v>0</v>
      </c>
      <c r="AY529" s="453">
        <v>0</v>
      </c>
      <c r="AZ529" s="453">
        <v>7600</v>
      </c>
      <c r="BA529" s="453">
        <v>0</v>
      </c>
      <c r="BB529" s="453">
        <v>0</v>
      </c>
      <c r="BC529" s="453">
        <v>0</v>
      </c>
      <c r="BD529" s="453">
        <v>3292</v>
      </c>
      <c r="BE529" s="453">
        <v>988958</v>
      </c>
      <c r="BF529" s="453">
        <v>0</v>
      </c>
      <c r="BG529" s="453">
        <v>0</v>
      </c>
      <c r="BH529" s="453">
        <v>0</v>
      </c>
      <c r="BI529" s="453">
        <v>0</v>
      </c>
      <c r="BJ529" s="453">
        <v>0</v>
      </c>
      <c r="BK529" s="453">
        <v>0</v>
      </c>
      <c r="BL529" s="453">
        <v>0</v>
      </c>
      <c r="BM529" s="453">
        <v>0</v>
      </c>
      <c r="BN529" s="453">
        <v>0</v>
      </c>
      <c r="BO529" s="453">
        <v>0</v>
      </c>
      <c r="BP529" s="453">
        <v>0</v>
      </c>
      <c r="BQ529" s="453">
        <v>0</v>
      </c>
      <c r="BR529" s="453">
        <v>0</v>
      </c>
      <c r="BS529" s="453">
        <v>0</v>
      </c>
      <c r="BT529" s="453">
        <v>0</v>
      </c>
      <c r="BU529" s="453">
        <v>0</v>
      </c>
      <c r="BV529" s="453">
        <v>0</v>
      </c>
      <c r="BW529" s="453">
        <v>0</v>
      </c>
      <c r="BX529" s="453">
        <v>0</v>
      </c>
      <c r="BY529" s="453">
        <v>0</v>
      </c>
      <c r="BZ529" s="453">
        <v>0</v>
      </c>
      <c r="CA529" s="453">
        <v>2231</v>
      </c>
      <c r="CB529" s="453">
        <v>0</v>
      </c>
      <c r="CC529" s="336">
        <f t="shared" si="75"/>
        <v>1251763.25</v>
      </c>
    </row>
    <row r="530" spans="1:81" s="328" customFormat="1">
      <c r="A530" s="384"/>
      <c r="B530" s="383"/>
      <c r="C530" s="385"/>
      <c r="D530" s="385"/>
      <c r="E530" s="385"/>
      <c r="F530" s="388" t="s">
        <v>1533</v>
      </c>
      <c r="G530" s="389" t="s">
        <v>1534</v>
      </c>
      <c r="H530" s="453">
        <v>247707</v>
      </c>
      <c r="I530" s="453">
        <v>0</v>
      </c>
      <c r="J530" s="453">
        <v>0</v>
      </c>
      <c r="K530" s="453">
        <v>0</v>
      </c>
      <c r="L530" s="453">
        <v>0</v>
      </c>
      <c r="M530" s="453">
        <v>0</v>
      </c>
      <c r="N530" s="453">
        <v>2525162.85</v>
      </c>
      <c r="O530" s="453">
        <v>33185.5</v>
      </c>
      <c r="P530" s="453">
        <v>0</v>
      </c>
      <c r="Q530" s="453">
        <v>24623</v>
      </c>
      <c r="R530" s="453">
        <v>6591</v>
      </c>
      <c r="S530" s="453">
        <v>0</v>
      </c>
      <c r="T530" s="453">
        <v>85006</v>
      </c>
      <c r="U530" s="453">
        <v>0</v>
      </c>
      <c r="V530" s="453">
        <v>0</v>
      </c>
      <c r="W530" s="453">
        <v>0</v>
      </c>
      <c r="X530" s="453">
        <v>85516</v>
      </c>
      <c r="Y530" s="453">
        <v>3992</v>
      </c>
      <c r="Z530" s="453">
        <v>698741.19</v>
      </c>
      <c r="AA530" s="453">
        <v>35243</v>
      </c>
      <c r="AB530" s="453">
        <v>700</v>
      </c>
      <c r="AC530" s="453">
        <v>295205.09000000003</v>
      </c>
      <c r="AD530" s="453">
        <v>14612</v>
      </c>
      <c r="AE530" s="453">
        <v>11331</v>
      </c>
      <c r="AF530" s="453">
        <v>38786.5</v>
      </c>
      <c r="AG530" s="453">
        <v>0</v>
      </c>
      <c r="AH530" s="453">
        <v>0</v>
      </c>
      <c r="AI530" s="453">
        <v>52896.26</v>
      </c>
      <c r="AJ530" s="453">
        <v>0</v>
      </c>
      <c r="AK530" s="453">
        <v>0</v>
      </c>
      <c r="AL530" s="453">
        <v>0</v>
      </c>
      <c r="AM530" s="453">
        <v>21148.5</v>
      </c>
      <c r="AN530" s="453">
        <v>0</v>
      </c>
      <c r="AO530" s="453">
        <v>0</v>
      </c>
      <c r="AP530" s="453">
        <v>1605</v>
      </c>
      <c r="AQ530" s="453">
        <v>0</v>
      </c>
      <c r="AR530" s="453">
        <v>0</v>
      </c>
      <c r="AS530" s="453">
        <v>3463.5</v>
      </c>
      <c r="AT530" s="453">
        <v>0</v>
      </c>
      <c r="AU530" s="453">
        <v>21266.25</v>
      </c>
      <c r="AV530" s="453">
        <v>22326</v>
      </c>
      <c r="AW530" s="453">
        <v>3854</v>
      </c>
      <c r="AX530" s="453">
        <v>21507</v>
      </c>
      <c r="AY530" s="453">
        <v>12870</v>
      </c>
      <c r="AZ530" s="453">
        <v>0</v>
      </c>
      <c r="BA530" s="453">
        <v>1146</v>
      </c>
      <c r="BB530" s="453">
        <v>1057786.1000000001</v>
      </c>
      <c r="BC530" s="453">
        <v>0</v>
      </c>
      <c r="BD530" s="453">
        <v>2616</v>
      </c>
      <c r="BE530" s="453">
        <v>0</v>
      </c>
      <c r="BF530" s="453">
        <v>0</v>
      </c>
      <c r="BG530" s="453">
        <v>0</v>
      </c>
      <c r="BH530" s="453">
        <v>5888</v>
      </c>
      <c r="BI530" s="453">
        <v>33344</v>
      </c>
      <c r="BJ530" s="453">
        <v>0</v>
      </c>
      <c r="BK530" s="453">
        <v>0</v>
      </c>
      <c r="BL530" s="453">
        <v>0</v>
      </c>
      <c r="BM530" s="453">
        <v>114002.75</v>
      </c>
      <c r="BN530" s="453">
        <v>13384.06</v>
      </c>
      <c r="BO530" s="453">
        <v>0</v>
      </c>
      <c r="BP530" s="453">
        <v>0</v>
      </c>
      <c r="BQ530" s="453">
        <v>0</v>
      </c>
      <c r="BR530" s="453">
        <v>0</v>
      </c>
      <c r="BS530" s="453">
        <v>0</v>
      </c>
      <c r="BT530" s="453">
        <v>101187</v>
      </c>
      <c r="BU530" s="453">
        <v>1797</v>
      </c>
      <c r="BV530" s="453">
        <v>0</v>
      </c>
      <c r="BW530" s="453">
        <v>0</v>
      </c>
      <c r="BX530" s="453">
        <v>0</v>
      </c>
      <c r="BY530" s="453">
        <v>9609</v>
      </c>
      <c r="BZ530" s="453">
        <v>0</v>
      </c>
      <c r="CA530" s="453">
        <v>0</v>
      </c>
      <c r="CB530" s="453">
        <v>800</v>
      </c>
      <c r="CC530" s="336">
        <f t="shared" si="75"/>
        <v>5608898.5499999998</v>
      </c>
    </row>
    <row r="531" spans="1:81" s="328" customFormat="1">
      <c r="A531" s="384"/>
      <c r="B531" s="383"/>
      <c r="C531" s="385"/>
      <c r="D531" s="385"/>
      <c r="E531" s="385"/>
      <c r="F531" s="388" t="s">
        <v>1535</v>
      </c>
      <c r="G531" s="389" t="s">
        <v>1536</v>
      </c>
      <c r="H531" s="453">
        <v>2402190.7400000002</v>
      </c>
      <c r="I531" s="453">
        <v>0</v>
      </c>
      <c r="J531" s="453">
        <v>315700</v>
      </c>
      <c r="K531" s="453">
        <v>0</v>
      </c>
      <c r="L531" s="453">
        <v>0</v>
      </c>
      <c r="M531" s="453">
        <v>0</v>
      </c>
      <c r="N531" s="453">
        <v>11330791.85</v>
      </c>
      <c r="O531" s="453">
        <v>210829.65</v>
      </c>
      <c r="P531" s="453">
        <v>0</v>
      </c>
      <c r="Q531" s="453">
        <v>195549.6</v>
      </c>
      <c r="R531" s="453">
        <v>22989.599999999999</v>
      </c>
      <c r="S531" s="453">
        <v>0</v>
      </c>
      <c r="T531" s="453">
        <v>852796</v>
      </c>
      <c r="U531" s="453">
        <v>170771</v>
      </c>
      <c r="V531" s="453">
        <v>0</v>
      </c>
      <c r="W531" s="453">
        <v>0</v>
      </c>
      <c r="X531" s="453">
        <v>77547</v>
      </c>
      <c r="Y531" s="453">
        <v>1895</v>
      </c>
      <c r="Z531" s="453">
        <v>9260664.4299999997</v>
      </c>
      <c r="AA531" s="453">
        <v>343946</v>
      </c>
      <c r="AB531" s="453">
        <v>0</v>
      </c>
      <c r="AC531" s="453">
        <v>558851.42000000004</v>
      </c>
      <c r="AD531" s="453">
        <v>30689</v>
      </c>
      <c r="AE531" s="453">
        <v>21120.400000000001</v>
      </c>
      <c r="AF531" s="453">
        <v>186522.5</v>
      </c>
      <c r="AG531" s="453">
        <v>0</v>
      </c>
      <c r="AH531" s="453">
        <v>0</v>
      </c>
      <c r="AI531" s="453">
        <v>331287.61</v>
      </c>
      <c r="AJ531" s="453">
        <v>0</v>
      </c>
      <c r="AK531" s="453">
        <v>0</v>
      </c>
      <c r="AL531" s="453">
        <v>0</v>
      </c>
      <c r="AM531" s="453">
        <v>134657</v>
      </c>
      <c r="AN531" s="453">
        <v>8736</v>
      </c>
      <c r="AO531" s="453">
        <v>0</v>
      </c>
      <c r="AP531" s="453">
        <v>2305.14</v>
      </c>
      <c r="AQ531" s="453">
        <v>0</v>
      </c>
      <c r="AR531" s="453">
        <v>0</v>
      </c>
      <c r="AS531" s="453">
        <v>0</v>
      </c>
      <c r="AT531" s="453">
        <v>0</v>
      </c>
      <c r="AU531" s="453">
        <v>2439147.63</v>
      </c>
      <c r="AV531" s="453">
        <v>18494.78</v>
      </c>
      <c r="AW531" s="453">
        <v>22739.8</v>
      </c>
      <c r="AX531" s="453">
        <v>13735</v>
      </c>
      <c r="AY531" s="453">
        <v>463765</v>
      </c>
      <c r="AZ531" s="453">
        <v>0</v>
      </c>
      <c r="BA531" s="453">
        <v>0</v>
      </c>
      <c r="BB531" s="453">
        <v>4748430.0199999996</v>
      </c>
      <c r="BC531" s="453">
        <v>0</v>
      </c>
      <c r="BD531" s="453">
        <v>680</v>
      </c>
      <c r="BE531" s="453">
        <v>0</v>
      </c>
      <c r="BF531" s="453">
        <v>0</v>
      </c>
      <c r="BG531" s="453">
        <v>0</v>
      </c>
      <c r="BH531" s="453">
        <v>38323</v>
      </c>
      <c r="BI531" s="453">
        <v>816894</v>
      </c>
      <c r="BJ531" s="453">
        <v>0</v>
      </c>
      <c r="BK531" s="453">
        <v>0</v>
      </c>
      <c r="BL531" s="453">
        <v>0</v>
      </c>
      <c r="BM531" s="453">
        <v>325279.40000000002</v>
      </c>
      <c r="BN531" s="453">
        <v>517771.89</v>
      </c>
      <c r="BO531" s="453">
        <v>0</v>
      </c>
      <c r="BP531" s="453">
        <v>0</v>
      </c>
      <c r="BQ531" s="453">
        <v>0</v>
      </c>
      <c r="BR531" s="453">
        <v>0</v>
      </c>
      <c r="BS531" s="453">
        <v>0</v>
      </c>
      <c r="BT531" s="453">
        <v>2562418.08</v>
      </c>
      <c r="BU531" s="453">
        <v>23952</v>
      </c>
      <c r="BV531" s="453">
        <v>0</v>
      </c>
      <c r="BW531" s="453">
        <v>23099.4</v>
      </c>
      <c r="BX531" s="453">
        <v>0</v>
      </c>
      <c r="BY531" s="453">
        <v>73218</v>
      </c>
      <c r="BZ531" s="453">
        <v>0</v>
      </c>
      <c r="CA531" s="453">
        <v>0</v>
      </c>
      <c r="CB531" s="453">
        <v>0</v>
      </c>
      <c r="CC531" s="336">
        <f t="shared" si="75"/>
        <v>38547787.939999998</v>
      </c>
    </row>
    <row r="532" spans="1:81" s="328" customFormat="1">
      <c r="A532" s="384"/>
      <c r="B532" s="383"/>
      <c r="C532" s="385"/>
      <c r="D532" s="385"/>
      <c r="E532" s="385"/>
      <c r="F532" s="388" t="s">
        <v>1537</v>
      </c>
      <c r="G532" s="389" t="s">
        <v>1538</v>
      </c>
      <c r="H532" s="453">
        <v>46084.2</v>
      </c>
      <c r="I532" s="453">
        <v>0</v>
      </c>
      <c r="J532" s="453">
        <v>0</v>
      </c>
      <c r="K532" s="453">
        <v>0</v>
      </c>
      <c r="L532" s="453">
        <v>0</v>
      </c>
      <c r="M532" s="453">
        <v>0</v>
      </c>
      <c r="N532" s="453">
        <v>1264279.25</v>
      </c>
      <c r="O532" s="453">
        <v>11321.9</v>
      </c>
      <c r="P532" s="453">
        <v>31364</v>
      </c>
      <c r="Q532" s="453">
        <v>155469.1</v>
      </c>
      <c r="R532" s="453">
        <v>80511.490000000005</v>
      </c>
      <c r="S532" s="453">
        <v>0</v>
      </c>
      <c r="T532" s="453">
        <v>0</v>
      </c>
      <c r="U532" s="453">
        <v>0</v>
      </c>
      <c r="V532" s="453">
        <v>0</v>
      </c>
      <c r="W532" s="453">
        <v>10918</v>
      </c>
      <c r="X532" s="453">
        <v>4825.5</v>
      </c>
      <c r="Y532" s="453">
        <v>376102</v>
      </c>
      <c r="Z532" s="453">
        <v>0</v>
      </c>
      <c r="AA532" s="453">
        <v>135058.84</v>
      </c>
      <c r="AB532" s="453">
        <v>17550.900000000001</v>
      </c>
      <c r="AC532" s="453">
        <v>34508.5</v>
      </c>
      <c r="AD532" s="453">
        <v>0</v>
      </c>
      <c r="AE532" s="453">
        <v>567724.84</v>
      </c>
      <c r="AF532" s="453">
        <v>0</v>
      </c>
      <c r="AG532" s="453">
        <v>0</v>
      </c>
      <c r="AH532" s="453">
        <v>0</v>
      </c>
      <c r="AI532" s="453">
        <v>0</v>
      </c>
      <c r="AJ532" s="453">
        <v>0</v>
      </c>
      <c r="AK532" s="453">
        <v>0</v>
      </c>
      <c r="AL532" s="453">
        <v>0</v>
      </c>
      <c r="AM532" s="453">
        <v>0</v>
      </c>
      <c r="AN532" s="453">
        <v>377</v>
      </c>
      <c r="AO532" s="453">
        <v>0</v>
      </c>
      <c r="AP532" s="453">
        <v>0</v>
      </c>
      <c r="AQ532" s="453">
        <v>1217</v>
      </c>
      <c r="AR532" s="453">
        <v>0</v>
      </c>
      <c r="AS532" s="453">
        <v>0</v>
      </c>
      <c r="AT532" s="453">
        <v>0</v>
      </c>
      <c r="AU532" s="453">
        <v>279670.53999999998</v>
      </c>
      <c r="AV532" s="453">
        <v>0</v>
      </c>
      <c r="AW532" s="453">
        <v>0</v>
      </c>
      <c r="AX532" s="453">
        <v>0</v>
      </c>
      <c r="AY532" s="453">
        <v>0</v>
      </c>
      <c r="AZ532" s="453">
        <v>0</v>
      </c>
      <c r="BA532" s="453">
        <v>0</v>
      </c>
      <c r="BB532" s="453">
        <v>0</v>
      </c>
      <c r="BC532" s="453">
        <v>3183</v>
      </c>
      <c r="BD532" s="453">
        <v>13352.55</v>
      </c>
      <c r="BE532" s="453">
        <v>0</v>
      </c>
      <c r="BF532" s="453">
        <v>0</v>
      </c>
      <c r="BG532" s="453">
        <v>0</v>
      </c>
      <c r="BH532" s="453">
        <v>270</v>
      </c>
      <c r="BI532" s="453">
        <v>0</v>
      </c>
      <c r="BJ532" s="453">
        <v>19826</v>
      </c>
      <c r="BK532" s="453">
        <v>0</v>
      </c>
      <c r="BL532" s="453">
        <v>0</v>
      </c>
      <c r="BM532" s="453">
        <v>0</v>
      </c>
      <c r="BN532" s="453">
        <v>180585.05</v>
      </c>
      <c r="BO532" s="453">
        <v>0</v>
      </c>
      <c r="BP532" s="453">
        <v>0</v>
      </c>
      <c r="BQ532" s="453">
        <v>360</v>
      </c>
      <c r="BR532" s="453">
        <v>0</v>
      </c>
      <c r="BS532" s="453">
        <v>0</v>
      </c>
      <c r="BT532" s="453">
        <v>587200</v>
      </c>
      <c r="BU532" s="453">
        <v>0</v>
      </c>
      <c r="BV532" s="453">
        <v>0</v>
      </c>
      <c r="BW532" s="453">
        <v>0</v>
      </c>
      <c r="BX532" s="453">
        <v>0</v>
      </c>
      <c r="BY532" s="453">
        <v>0</v>
      </c>
      <c r="BZ532" s="453">
        <v>0</v>
      </c>
      <c r="CA532" s="453">
        <v>0</v>
      </c>
      <c r="CB532" s="453">
        <v>0</v>
      </c>
      <c r="CC532" s="336">
        <f t="shared" si="75"/>
        <v>3821759.6599999992</v>
      </c>
    </row>
    <row r="533" spans="1:81" s="328" customFormat="1">
      <c r="A533" s="384"/>
      <c r="B533" s="383"/>
      <c r="C533" s="385"/>
      <c r="D533" s="385"/>
      <c r="E533" s="385"/>
      <c r="F533" s="388" t="s">
        <v>1539</v>
      </c>
      <c r="G533" s="389" t="s">
        <v>1540</v>
      </c>
      <c r="H533" s="453">
        <v>2174618.6</v>
      </c>
      <c r="I533" s="453">
        <v>0</v>
      </c>
      <c r="J533" s="453">
        <v>0</v>
      </c>
      <c r="K533" s="453">
        <v>0</v>
      </c>
      <c r="L533" s="453">
        <v>0</v>
      </c>
      <c r="M533" s="453">
        <v>0</v>
      </c>
      <c r="N533" s="453">
        <v>452232.5</v>
      </c>
      <c r="O533" s="453">
        <v>92102.24</v>
      </c>
      <c r="P533" s="453">
        <v>1513901</v>
      </c>
      <c r="Q533" s="453">
        <v>266472</v>
      </c>
      <c r="R533" s="453">
        <v>0</v>
      </c>
      <c r="S533" s="453">
        <v>0</v>
      </c>
      <c r="T533" s="453">
        <v>0</v>
      </c>
      <c r="U533" s="453">
        <v>0</v>
      </c>
      <c r="V533" s="453">
        <v>0</v>
      </c>
      <c r="W533" s="453">
        <v>3899217.06</v>
      </c>
      <c r="X533" s="453">
        <v>188277.49</v>
      </c>
      <c r="Y533" s="453">
        <v>332075</v>
      </c>
      <c r="Z533" s="453">
        <v>0</v>
      </c>
      <c r="AA533" s="453">
        <v>479574.61</v>
      </c>
      <c r="AB533" s="453">
        <v>2966.4</v>
      </c>
      <c r="AC533" s="453">
        <v>1947334.72</v>
      </c>
      <c r="AD533" s="453">
        <v>232456</v>
      </c>
      <c r="AE533" s="453">
        <v>212384.22</v>
      </c>
      <c r="AF533" s="453">
        <v>38116</v>
      </c>
      <c r="AG533" s="453">
        <v>18706</v>
      </c>
      <c r="AH533" s="453">
        <v>0</v>
      </c>
      <c r="AI533" s="453">
        <v>976134.9</v>
      </c>
      <c r="AJ533" s="453">
        <v>0</v>
      </c>
      <c r="AK533" s="453">
        <v>0</v>
      </c>
      <c r="AL533" s="453">
        <v>0</v>
      </c>
      <c r="AM533" s="453">
        <v>0</v>
      </c>
      <c r="AN533" s="453">
        <v>136493</v>
      </c>
      <c r="AO533" s="453">
        <v>0</v>
      </c>
      <c r="AP533" s="453">
        <v>0</v>
      </c>
      <c r="AQ533" s="453">
        <v>20816</v>
      </c>
      <c r="AR533" s="453">
        <v>0</v>
      </c>
      <c r="AS533" s="453">
        <v>32335</v>
      </c>
      <c r="AT533" s="453">
        <v>0</v>
      </c>
      <c r="AU533" s="453">
        <v>1381887.55</v>
      </c>
      <c r="AV533" s="453">
        <v>0</v>
      </c>
      <c r="AW533" s="453">
        <v>0</v>
      </c>
      <c r="AX533" s="453">
        <v>250883.86</v>
      </c>
      <c r="AY533" s="453">
        <v>0</v>
      </c>
      <c r="AZ533" s="453">
        <v>0</v>
      </c>
      <c r="BA533" s="453">
        <v>0</v>
      </c>
      <c r="BB533" s="453">
        <v>0</v>
      </c>
      <c r="BC533" s="453">
        <v>0</v>
      </c>
      <c r="BD533" s="453">
        <v>21626</v>
      </c>
      <c r="BE533" s="453">
        <v>0</v>
      </c>
      <c r="BF533" s="453">
        <v>27258.99</v>
      </c>
      <c r="BG533" s="453">
        <v>0</v>
      </c>
      <c r="BH533" s="453">
        <v>3786390</v>
      </c>
      <c r="BI533" s="453">
        <v>18852</v>
      </c>
      <c r="BJ533" s="453">
        <v>87631</v>
      </c>
      <c r="BK533" s="453">
        <v>0</v>
      </c>
      <c r="BL533" s="453">
        <v>0</v>
      </c>
      <c r="BM533" s="453">
        <v>0</v>
      </c>
      <c r="BN533" s="453">
        <v>298451.46000000002</v>
      </c>
      <c r="BO533" s="453">
        <v>0</v>
      </c>
      <c r="BP533" s="453">
        <v>0</v>
      </c>
      <c r="BQ533" s="453">
        <v>0</v>
      </c>
      <c r="BR533" s="453">
        <v>0</v>
      </c>
      <c r="BS533" s="453">
        <v>0</v>
      </c>
      <c r="BT533" s="453">
        <v>2883534</v>
      </c>
      <c r="BU533" s="453">
        <v>0</v>
      </c>
      <c r="BV533" s="453">
        <v>0</v>
      </c>
      <c r="BW533" s="453">
        <v>0</v>
      </c>
      <c r="BX533" s="453">
        <v>0</v>
      </c>
      <c r="BY533" s="453">
        <v>0</v>
      </c>
      <c r="BZ533" s="453">
        <v>0</v>
      </c>
      <c r="CA533" s="453">
        <v>0</v>
      </c>
      <c r="CB533" s="453">
        <v>0</v>
      </c>
      <c r="CC533" s="336">
        <f t="shared" si="75"/>
        <v>21772727.600000001</v>
      </c>
    </row>
    <row r="534" spans="1:81" s="328" customFormat="1">
      <c r="A534" s="384"/>
      <c r="B534" s="383"/>
      <c r="C534" s="385"/>
      <c r="D534" s="385"/>
      <c r="E534" s="385"/>
      <c r="F534" s="388" t="s">
        <v>1541</v>
      </c>
      <c r="G534" s="389" t="s">
        <v>1542</v>
      </c>
      <c r="H534" s="453">
        <v>6693</v>
      </c>
      <c r="I534" s="453">
        <v>46043.25</v>
      </c>
      <c r="J534" s="453">
        <v>0</v>
      </c>
      <c r="K534" s="453">
        <v>0</v>
      </c>
      <c r="L534" s="453">
        <v>0</v>
      </c>
      <c r="M534" s="453">
        <v>0</v>
      </c>
      <c r="N534" s="453">
        <v>469436.66</v>
      </c>
      <c r="O534" s="453">
        <v>91705</v>
      </c>
      <c r="P534" s="453">
        <v>3881</v>
      </c>
      <c r="Q534" s="453">
        <v>0</v>
      </c>
      <c r="R534" s="453">
        <v>0</v>
      </c>
      <c r="S534" s="453">
        <v>0</v>
      </c>
      <c r="T534" s="453">
        <v>0</v>
      </c>
      <c r="U534" s="453">
        <v>0</v>
      </c>
      <c r="V534" s="453">
        <v>0</v>
      </c>
      <c r="W534" s="453">
        <v>0</v>
      </c>
      <c r="X534" s="453">
        <v>0</v>
      </c>
      <c r="Y534" s="453">
        <v>17936</v>
      </c>
      <c r="Z534" s="453">
        <v>0</v>
      </c>
      <c r="AA534" s="453">
        <v>0</v>
      </c>
      <c r="AB534" s="453">
        <v>0</v>
      </c>
      <c r="AC534" s="453">
        <v>143782.12</v>
      </c>
      <c r="AD534" s="453">
        <v>0</v>
      </c>
      <c r="AE534" s="453">
        <v>31675.75</v>
      </c>
      <c r="AF534" s="453">
        <v>194494</v>
      </c>
      <c r="AG534" s="453">
        <v>346010</v>
      </c>
      <c r="AH534" s="453">
        <v>0</v>
      </c>
      <c r="AI534" s="453">
        <v>0</v>
      </c>
      <c r="AJ534" s="453">
        <v>0</v>
      </c>
      <c r="AK534" s="453">
        <v>261</v>
      </c>
      <c r="AL534" s="453">
        <v>3272</v>
      </c>
      <c r="AM534" s="453">
        <v>100</v>
      </c>
      <c r="AN534" s="453">
        <v>0</v>
      </c>
      <c r="AO534" s="453">
        <v>0</v>
      </c>
      <c r="AP534" s="453">
        <v>0</v>
      </c>
      <c r="AQ534" s="453">
        <v>0</v>
      </c>
      <c r="AR534" s="453">
        <v>0</v>
      </c>
      <c r="AS534" s="453">
        <v>0</v>
      </c>
      <c r="AT534" s="453">
        <v>0</v>
      </c>
      <c r="AU534" s="453">
        <v>0</v>
      </c>
      <c r="AV534" s="453">
        <v>0</v>
      </c>
      <c r="AW534" s="453">
        <v>0</v>
      </c>
      <c r="AX534" s="453">
        <v>0</v>
      </c>
      <c r="AY534" s="453">
        <v>30628.9</v>
      </c>
      <c r="AZ534" s="453">
        <v>0</v>
      </c>
      <c r="BA534" s="453">
        <v>0</v>
      </c>
      <c r="BB534" s="453">
        <v>0</v>
      </c>
      <c r="BC534" s="453">
        <v>21355</v>
      </c>
      <c r="BD534" s="453">
        <v>0</v>
      </c>
      <c r="BE534" s="453">
        <v>0</v>
      </c>
      <c r="BF534" s="453">
        <v>0</v>
      </c>
      <c r="BG534" s="453">
        <v>953051.51</v>
      </c>
      <c r="BH534" s="453">
        <v>3957</v>
      </c>
      <c r="BI534" s="453">
        <v>0</v>
      </c>
      <c r="BJ534" s="453">
        <v>0</v>
      </c>
      <c r="BK534" s="453">
        <v>0</v>
      </c>
      <c r="BL534" s="453">
        <v>0</v>
      </c>
      <c r="BM534" s="453">
        <v>37249</v>
      </c>
      <c r="BN534" s="453">
        <v>65695.59</v>
      </c>
      <c r="BO534" s="453">
        <v>0</v>
      </c>
      <c r="BP534" s="453">
        <v>0</v>
      </c>
      <c r="BQ534" s="453">
        <v>0</v>
      </c>
      <c r="BR534" s="453">
        <v>0</v>
      </c>
      <c r="BS534" s="453">
        <v>0</v>
      </c>
      <c r="BT534" s="453">
        <v>0</v>
      </c>
      <c r="BU534" s="453">
        <v>0</v>
      </c>
      <c r="BV534" s="453">
        <v>0</v>
      </c>
      <c r="BW534" s="453">
        <v>0</v>
      </c>
      <c r="BX534" s="453">
        <v>0</v>
      </c>
      <c r="BY534" s="453">
        <v>0</v>
      </c>
      <c r="BZ534" s="453">
        <v>1197</v>
      </c>
      <c r="CA534" s="453">
        <v>14149</v>
      </c>
      <c r="CB534" s="453">
        <v>151564.66</v>
      </c>
      <c r="CC534" s="336">
        <f t="shared" si="75"/>
        <v>2634137.4399999995</v>
      </c>
    </row>
    <row r="535" spans="1:81" s="328" customFormat="1">
      <c r="A535" s="384"/>
      <c r="B535" s="383"/>
      <c r="C535" s="385"/>
      <c r="D535" s="385"/>
      <c r="E535" s="385"/>
      <c r="F535" s="388" t="s">
        <v>1543</v>
      </c>
      <c r="G535" s="389" t="s">
        <v>1544</v>
      </c>
      <c r="H535" s="453">
        <v>284586</v>
      </c>
      <c r="I535" s="453">
        <v>0</v>
      </c>
      <c r="J535" s="453">
        <v>0</v>
      </c>
      <c r="K535" s="453">
        <v>0</v>
      </c>
      <c r="L535" s="453">
        <v>0</v>
      </c>
      <c r="M535" s="453">
        <v>0</v>
      </c>
      <c r="N535" s="453">
        <v>143117.85999999999</v>
      </c>
      <c r="O535" s="453">
        <v>6694.5</v>
      </c>
      <c r="P535" s="453">
        <v>0</v>
      </c>
      <c r="Q535" s="453">
        <v>6312</v>
      </c>
      <c r="R535" s="453">
        <v>292</v>
      </c>
      <c r="S535" s="453">
        <v>0</v>
      </c>
      <c r="T535" s="453">
        <v>971</v>
      </c>
      <c r="U535" s="453">
        <v>180</v>
      </c>
      <c r="V535" s="453">
        <v>0</v>
      </c>
      <c r="W535" s="453">
        <v>0</v>
      </c>
      <c r="X535" s="453">
        <v>0</v>
      </c>
      <c r="Y535" s="453">
        <v>23040</v>
      </c>
      <c r="Z535" s="453">
        <v>289986.17</v>
      </c>
      <c r="AA535" s="453">
        <v>4329</v>
      </c>
      <c r="AB535" s="453">
        <v>362.25</v>
      </c>
      <c r="AC535" s="453">
        <v>41215.22</v>
      </c>
      <c r="AD535" s="453">
        <v>0</v>
      </c>
      <c r="AE535" s="453">
        <v>721.5</v>
      </c>
      <c r="AF535" s="453">
        <v>23624.5</v>
      </c>
      <c r="AG535" s="453">
        <v>0</v>
      </c>
      <c r="AH535" s="453">
        <v>0</v>
      </c>
      <c r="AI535" s="453">
        <v>59195</v>
      </c>
      <c r="AJ535" s="453">
        <v>0</v>
      </c>
      <c r="AK535" s="453">
        <v>0</v>
      </c>
      <c r="AL535" s="453">
        <v>0</v>
      </c>
      <c r="AM535" s="453">
        <v>0</v>
      </c>
      <c r="AN535" s="453">
        <v>0</v>
      </c>
      <c r="AO535" s="453">
        <v>0</v>
      </c>
      <c r="AP535" s="453">
        <v>0</v>
      </c>
      <c r="AQ535" s="453">
        <v>0</v>
      </c>
      <c r="AR535" s="453">
        <v>0</v>
      </c>
      <c r="AS535" s="453">
        <v>0</v>
      </c>
      <c r="AT535" s="453">
        <v>0</v>
      </c>
      <c r="AU535" s="453">
        <v>7164.99</v>
      </c>
      <c r="AV535" s="453">
        <v>7168</v>
      </c>
      <c r="AW535" s="453">
        <v>20216</v>
      </c>
      <c r="AX535" s="453">
        <v>50283</v>
      </c>
      <c r="AY535" s="453">
        <v>18368.849999999999</v>
      </c>
      <c r="AZ535" s="453">
        <v>759</v>
      </c>
      <c r="BA535" s="453">
        <v>15651</v>
      </c>
      <c r="BB535" s="453">
        <v>0</v>
      </c>
      <c r="BC535" s="453">
        <v>0</v>
      </c>
      <c r="BD535" s="453">
        <v>0</v>
      </c>
      <c r="BE535" s="453">
        <v>0</v>
      </c>
      <c r="BF535" s="453">
        <v>0</v>
      </c>
      <c r="BG535" s="453">
        <v>0</v>
      </c>
      <c r="BH535" s="453">
        <v>0</v>
      </c>
      <c r="BI535" s="453">
        <v>0</v>
      </c>
      <c r="BJ535" s="453">
        <v>0</v>
      </c>
      <c r="BK535" s="453">
        <v>0</v>
      </c>
      <c r="BL535" s="453">
        <v>0</v>
      </c>
      <c r="BM535" s="453">
        <v>0</v>
      </c>
      <c r="BN535" s="453">
        <v>0</v>
      </c>
      <c r="BO535" s="453">
        <v>0</v>
      </c>
      <c r="BP535" s="453">
        <v>0</v>
      </c>
      <c r="BQ535" s="453">
        <v>0</v>
      </c>
      <c r="BR535" s="453">
        <v>0</v>
      </c>
      <c r="BS535" s="453">
        <v>0</v>
      </c>
      <c r="BT535" s="453">
        <v>790675</v>
      </c>
      <c r="BU535" s="453">
        <v>0</v>
      </c>
      <c r="BV535" s="453">
        <v>0</v>
      </c>
      <c r="BW535" s="453">
        <v>700</v>
      </c>
      <c r="BX535" s="453">
        <v>0</v>
      </c>
      <c r="BY535" s="453">
        <v>31042</v>
      </c>
      <c r="BZ535" s="453">
        <v>0</v>
      </c>
      <c r="CA535" s="453">
        <v>1559</v>
      </c>
      <c r="CB535" s="453">
        <v>13155</v>
      </c>
      <c r="CC535" s="336">
        <f t="shared" si="75"/>
        <v>1841368.8399999999</v>
      </c>
    </row>
    <row r="536" spans="1:81" s="328" customFormat="1">
      <c r="A536" s="384"/>
      <c r="B536" s="383"/>
      <c r="C536" s="385"/>
      <c r="D536" s="385"/>
      <c r="E536" s="385"/>
      <c r="F536" s="388" t="s">
        <v>1545</v>
      </c>
      <c r="G536" s="389" t="s">
        <v>1546</v>
      </c>
      <c r="H536" s="453">
        <v>549547.52000000002</v>
      </c>
      <c r="I536" s="453">
        <v>0</v>
      </c>
      <c r="J536" s="453">
        <v>0</v>
      </c>
      <c r="K536" s="453">
        <v>0</v>
      </c>
      <c r="L536" s="453">
        <v>0</v>
      </c>
      <c r="M536" s="453">
        <v>0</v>
      </c>
      <c r="N536" s="453">
        <v>0</v>
      </c>
      <c r="O536" s="453">
        <v>2742</v>
      </c>
      <c r="P536" s="453">
        <v>0</v>
      </c>
      <c r="Q536" s="453">
        <v>391</v>
      </c>
      <c r="R536" s="453">
        <v>0</v>
      </c>
      <c r="S536" s="453">
        <v>0</v>
      </c>
      <c r="T536" s="453">
        <v>637</v>
      </c>
      <c r="U536" s="453">
        <v>0</v>
      </c>
      <c r="V536" s="453">
        <v>0</v>
      </c>
      <c r="W536" s="453">
        <v>11843.05</v>
      </c>
      <c r="X536" s="453">
        <v>0</v>
      </c>
      <c r="Y536" s="453">
        <v>8873</v>
      </c>
      <c r="Z536" s="453">
        <v>104100</v>
      </c>
      <c r="AA536" s="453">
        <v>0</v>
      </c>
      <c r="AB536" s="453">
        <v>0</v>
      </c>
      <c r="AC536" s="453">
        <v>0</v>
      </c>
      <c r="AD536" s="453">
        <v>0</v>
      </c>
      <c r="AE536" s="453">
        <v>0</v>
      </c>
      <c r="AF536" s="453">
        <v>5752.75</v>
      </c>
      <c r="AG536" s="453">
        <v>16761.14</v>
      </c>
      <c r="AH536" s="453">
        <v>0</v>
      </c>
      <c r="AI536" s="453">
        <v>83048.009999999995</v>
      </c>
      <c r="AJ536" s="453">
        <v>62346</v>
      </c>
      <c r="AK536" s="453">
        <v>0</v>
      </c>
      <c r="AL536" s="453">
        <v>0</v>
      </c>
      <c r="AM536" s="453">
        <v>2052</v>
      </c>
      <c r="AN536" s="453">
        <v>0</v>
      </c>
      <c r="AO536" s="453">
        <v>0</v>
      </c>
      <c r="AP536" s="453">
        <v>0</v>
      </c>
      <c r="AQ536" s="453">
        <v>0</v>
      </c>
      <c r="AR536" s="453">
        <v>0</v>
      </c>
      <c r="AS536" s="453">
        <v>83</v>
      </c>
      <c r="AT536" s="453">
        <v>16383</v>
      </c>
      <c r="AU536" s="453">
        <v>21090.92</v>
      </c>
      <c r="AV536" s="453">
        <v>0</v>
      </c>
      <c r="AW536" s="453">
        <v>0</v>
      </c>
      <c r="AX536" s="453">
        <v>2650</v>
      </c>
      <c r="AY536" s="453">
        <v>0</v>
      </c>
      <c r="AZ536" s="453">
        <v>0</v>
      </c>
      <c r="BA536" s="453">
        <v>0</v>
      </c>
      <c r="BB536" s="453">
        <v>0</v>
      </c>
      <c r="BC536" s="453">
        <v>370</v>
      </c>
      <c r="BD536" s="453">
        <v>0</v>
      </c>
      <c r="BE536" s="453">
        <v>0</v>
      </c>
      <c r="BF536" s="453">
        <v>0</v>
      </c>
      <c r="BG536" s="453">
        <v>26473.35</v>
      </c>
      <c r="BH536" s="453">
        <v>0</v>
      </c>
      <c r="BI536" s="453">
        <v>0</v>
      </c>
      <c r="BJ536" s="453">
        <v>0</v>
      </c>
      <c r="BK536" s="453">
        <v>0</v>
      </c>
      <c r="BL536" s="453">
        <v>0</v>
      </c>
      <c r="BM536" s="453">
        <v>0</v>
      </c>
      <c r="BN536" s="453">
        <v>453848.82</v>
      </c>
      <c r="BO536" s="453">
        <v>0</v>
      </c>
      <c r="BP536" s="453">
        <v>0</v>
      </c>
      <c r="BQ536" s="453">
        <v>0</v>
      </c>
      <c r="BR536" s="453">
        <v>0</v>
      </c>
      <c r="BS536" s="453">
        <v>0</v>
      </c>
      <c r="BT536" s="453">
        <v>0</v>
      </c>
      <c r="BU536" s="453">
        <v>0</v>
      </c>
      <c r="BV536" s="453">
        <v>10888</v>
      </c>
      <c r="BW536" s="453">
        <v>10216</v>
      </c>
      <c r="BX536" s="453">
        <v>0</v>
      </c>
      <c r="BY536" s="453">
        <v>1291</v>
      </c>
      <c r="BZ536" s="453">
        <v>0</v>
      </c>
      <c r="CA536" s="453">
        <v>0</v>
      </c>
      <c r="CB536" s="453">
        <v>4920</v>
      </c>
      <c r="CC536" s="336">
        <f t="shared" si="75"/>
        <v>1396307.56</v>
      </c>
    </row>
    <row r="537" spans="1:81" s="328" customFormat="1">
      <c r="A537" s="384"/>
      <c r="B537" s="383"/>
      <c r="C537" s="385"/>
      <c r="D537" s="385"/>
      <c r="E537" s="385"/>
      <c r="F537" s="388" t="s">
        <v>1547</v>
      </c>
      <c r="G537" s="389" t="s">
        <v>1548</v>
      </c>
      <c r="H537" s="453">
        <v>1466420.25</v>
      </c>
      <c r="I537" s="453">
        <v>23211.69</v>
      </c>
      <c r="J537" s="453">
        <v>0</v>
      </c>
      <c r="K537" s="453">
        <v>0</v>
      </c>
      <c r="L537" s="453">
        <v>0</v>
      </c>
      <c r="M537" s="453">
        <v>0</v>
      </c>
      <c r="N537" s="453">
        <v>1281168.8700000001</v>
      </c>
      <c r="O537" s="453">
        <v>19293493.629999999</v>
      </c>
      <c r="P537" s="453">
        <v>0</v>
      </c>
      <c r="Q537" s="453">
        <v>386445.37</v>
      </c>
      <c r="R537" s="453">
        <v>11688</v>
      </c>
      <c r="S537" s="453">
        <v>0</v>
      </c>
      <c r="T537" s="453">
        <v>44678</v>
      </c>
      <c r="U537" s="453">
        <v>142935.5</v>
      </c>
      <c r="V537" s="453">
        <v>0</v>
      </c>
      <c r="W537" s="453">
        <v>16408.75</v>
      </c>
      <c r="X537" s="453">
        <v>0</v>
      </c>
      <c r="Y537" s="453">
        <v>7863</v>
      </c>
      <c r="Z537" s="453">
        <v>2100037.92</v>
      </c>
      <c r="AA537" s="453">
        <v>419779.04</v>
      </c>
      <c r="AB537" s="453">
        <v>2119359.48</v>
      </c>
      <c r="AC537" s="453">
        <v>362363.55</v>
      </c>
      <c r="AD537" s="453">
        <v>893277.5</v>
      </c>
      <c r="AE537" s="453">
        <v>18209.5</v>
      </c>
      <c r="AF537" s="453">
        <v>93728.5</v>
      </c>
      <c r="AG537" s="453">
        <v>71244</v>
      </c>
      <c r="AH537" s="453">
        <v>0</v>
      </c>
      <c r="AI537" s="453">
        <v>14691743.15</v>
      </c>
      <c r="AJ537" s="453">
        <v>0</v>
      </c>
      <c r="AK537" s="453">
        <v>0</v>
      </c>
      <c r="AL537" s="453">
        <v>0</v>
      </c>
      <c r="AM537" s="453">
        <v>81597.66</v>
      </c>
      <c r="AN537" s="453">
        <v>12084</v>
      </c>
      <c r="AO537" s="453">
        <v>0</v>
      </c>
      <c r="AP537" s="453">
        <v>42344</v>
      </c>
      <c r="AQ537" s="453">
        <v>0</v>
      </c>
      <c r="AR537" s="453">
        <v>0</v>
      </c>
      <c r="AS537" s="453">
        <v>7741</v>
      </c>
      <c r="AT537" s="453">
        <v>30366</v>
      </c>
      <c r="AU537" s="453">
        <v>653050.5</v>
      </c>
      <c r="AV537" s="453">
        <v>169056.72</v>
      </c>
      <c r="AW537" s="453">
        <v>0</v>
      </c>
      <c r="AX537" s="453">
        <v>68226.259999999995</v>
      </c>
      <c r="AY537" s="453">
        <v>56640.639999999999</v>
      </c>
      <c r="AZ537" s="453">
        <v>0</v>
      </c>
      <c r="BA537" s="453">
        <v>19257.560000000001</v>
      </c>
      <c r="BB537" s="453">
        <v>0</v>
      </c>
      <c r="BC537" s="453">
        <v>14516</v>
      </c>
      <c r="BD537" s="453">
        <v>0</v>
      </c>
      <c r="BE537" s="453">
        <v>0</v>
      </c>
      <c r="BF537" s="453">
        <v>157961.79999999999</v>
      </c>
      <c r="BG537" s="453">
        <v>3645</v>
      </c>
      <c r="BH537" s="453">
        <v>16091.05</v>
      </c>
      <c r="BI537" s="453">
        <v>128530.84</v>
      </c>
      <c r="BJ537" s="453">
        <v>6992</v>
      </c>
      <c r="BK537" s="453">
        <v>0</v>
      </c>
      <c r="BL537" s="453">
        <v>0</v>
      </c>
      <c r="BM537" s="453">
        <v>875135.75</v>
      </c>
      <c r="BN537" s="453">
        <v>530766.43999999994</v>
      </c>
      <c r="BO537" s="453">
        <v>0</v>
      </c>
      <c r="BP537" s="453">
        <v>0</v>
      </c>
      <c r="BQ537" s="453">
        <v>0</v>
      </c>
      <c r="BR537" s="453">
        <v>0</v>
      </c>
      <c r="BS537" s="453">
        <v>17106</v>
      </c>
      <c r="BT537" s="453">
        <v>317080</v>
      </c>
      <c r="BU537" s="453">
        <v>12269</v>
      </c>
      <c r="BV537" s="453">
        <v>1285.6400000000001</v>
      </c>
      <c r="BW537" s="453">
        <v>20474.5</v>
      </c>
      <c r="BX537" s="453">
        <v>0</v>
      </c>
      <c r="BY537" s="453">
        <v>1206934.06</v>
      </c>
      <c r="BZ537" s="453">
        <v>3908</v>
      </c>
      <c r="CA537" s="453">
        <v>21755.33</v>
      </c>
      <c r="CB537" s="453">
        <v>134635.03</v>
      </c>
      <c r="CC537" s="336">
        <f t="shared" si="75"/>
        <v>48053506.479999989</v>
      </c>
    </row>
    <row r="538" spans="1:81" s="328" customFormat="1">
      <c r="A538" s="384"/>
      <c r="B538" s="383"/>
      <c r="C538" s="385"/>
      <c r="D538" s="385"/>
      <c r="E538" s="385"/>
      <c r="F538" s="388" t="s">
        <v>1549</v>
      </c>
      <c r="G538" s="389" t="s">
        <v>1550</v>
      </c>
      <c r="H538" s="453">
        <v>3736200</v>
      </c>
      <c r="I538" s="453">
        <v>0</v>
      </c>
      <c r="J538" s="453">
        <v>0</v>
      </c>
      <c r="K538" s="453">
        <v>0</v>
      </c>
      <c r="L538" s="453">
        <v>0</v>
      </c>
      <c r="M538" s="453">
        <v>0</v>
      </c>
      <c r="N538" s="453">
        <v>0</v>
      </c>
      <c r="O538" s="453">
        <v>0</v>
      </c>
      <c r="P538" s="453">
        <v>0</v>
      </c>
      <c r="Q538" s="453">
        <v>0</v>
      </c>
      <c r="R538" s="453">
        <v>0</v>
      </c>
      <c r="S538" s="453">
        <v>0</v>
      </c>
      <c r="T538" s="453">
        <v>0</v>
      </c>
      <c r="U538" s="453">
        <v>0</v>
      </c>
      <c r="V538" s="453">
        <v>0</v>
      </c>
      <c r="W538" s="453">
        <v>0</v>
      </c>
      <c r="X538" s="453">
        <v>0</v>
      </c>
      <c r="Y538" s="453">
        <v>0</v>
      </c>
      <c r="Z538" s="453">
        <v>6864198</v>
      </c>
      <c r="AA538" s="453">
        <v>0</v>
      </c>
      <c r="AB538" s="453">
        <v>0</v>
      </c>
      <c r="AC538" s="453">
        <v>0</v>
      </c>
      <c r="AD538" s="453">
        <v>0</v>
      </c>
      <c r="AE538" s="453">
        <v>0</v>
      </c>
      <c r="AF538" s="453">
        <v>0</v>
      </c>
      <c r="AG538" s="453">
        <v>0</v>
      </c>
      <c r="AH538" s="453">
        <v>0</v>
      </c>
      <c r="AI538" s="453">
        <v>0</v>
      </c>
      <c r="AJ538" s="453">
        <v>0</v>
      </c>
      <c r="AK538" s="453">
        <v>0</v>
      </c>
      <c r="AL538" s="453">
        <v>0</v>
      </c>
      <c r="AM538" s="453">
        <v>0</v>
      </c>
      <c r="AN538" s="453">
        <v>0</v>
      </c>
      <c r="AO538" s="453">
        <v>0</v>
      </c>
      <c r="AP538" s="453">
        <v>0</v>
      </c>
      <c r="AQ538" s="453">
        <v>0</v>
      </c>
      <c r="AR538" s="453">
        <v>0</v>
      </c>
      <c r="AS538" s="453">
        <v>0</v>
      </c>
      <c r="AT538" s="453">
        <v>0</v>
      </c>
      <c r="AU538" s="453">
        <v>0</v>
      </c>
      <c r="AV538" s="453">
        <v>0</v>
      </c>
      <c r="AW538" s="453">
        <v>0</v>
      </c>
      <c r="AX538" s="453">
        <v>0</v>
      </c>
      <c r="AY538" s="453">
        <v>0</v>
      </c>
      <c r="AZ538" s="453">
        <v>0</v>
      </c>
      <c r="BA538" s="453">
        <v>0</v>
      </c>
      <c r="BB538" s="453">
        <v>0</v>
      </c>
      <c r="BC538" s="453">
        <v>9510</v>
      </c>
      <c r="BD538" s="453">
        <v>0</v>
      </c>
      <c r="BE538" s="453">
        <v>0</v>
      </c>
      <c r="BF538" s="453">
        <v>0</v>
      </c>
      <c r="BG538" s="453">
        <v>11021</v>
      </c>
      <c r="BH538" s="453">
        <v>0</v>
      </c>
      <c r="BI538" s="453">
        <v>0</v>
      </c>
      <c r="BJ538" s="453">
        <v>0</v>
      </c>
      <c r="BK538" s="453">
        <v>0</v>
      </c>
      <c r="BL538" s="453">
        <v>0</v>
      </c>
      <c r="BM538" s="453">
        <v>0</v>
      </c>
      <c r="BN538" s="453">
        <v>0</v>
      </c>
      <c r="BO538" s="453">
        <v>0</v>
      </c>
      <c r="BP538" s="453">
        <v>0</v>
      </c>
      <c r="BQ538" s="453">
        <v>0</v>
      </c>
      <c r="BR538" s="453">
        <v>0</v>
      </c>
      <c r="BS538" s="453">
        <v>0</v>
      </c>
      <c r="BT538" s="453">
        <v>0</v>
      </c>
      <c r="BU538" s="453">
        <v>0</v>
      </c>
      <c r="BV538" s="453">
        <v>0</v>
      </c>
      <c r="BW538" s="453">
        <v>0</v>
      </c>
      <c r="BX538" s="453">
        <v>0</v>
      </c>
      <c r="BY538" s="453">
        <v>3300</v>
      </c>
      <c r="BZ538" s="453">
        <v>0</v>
      </c>
      <c r="CA538" s="453">
        <v>0</v>
      </c>
      <c r="CB538" s="453">
        <v>0</v>
      </c>
      <c r="CC538" s="336">
        <f t="shared" si="75"/>
        <v>10624229</v>
      </c>
    </row>
    <row r="539" spans="1:81" s="328" customFormat="1">
      <c r="A539" s="384"/>
      <c r="B539" s="383"/>
      <c r="C539" s="385"/>
      <c r="D539" s="385"/>
      <c r="E539" s="385"/>
      <c r="F539" s="388" t="s">
        <v>1551</v>
      </c>
      <c r="G539" s="389" t="s">
        <v>1552</v>
      </c>
      <c r="H539" s="453">
        <v>0</v>
      </c>
      <c r="I539" s="453">
        <v>23435</v>
      </c>
      <c r="J539" s="453">
        <v>0</v>
      </c>
      <c r="K539" s="453">
        <v>0</v>
      </c>
      <c r="L539" s="453">
        <v>0</v>
      </c>
      <c r="M539" s="453">
        <v>0</v>
      </c>
      <c r="N539" s="453">
        <v>0</v>
      </c>
      <c r="O539" s="453">
        <v>63397.25</v>
      </c>
      <c r="P539" s="453">
        <v>0</v>
      </c>
      <c r="Q539" s="453">
        <v>0</v>
      </c>
      <c r="R539" s="453">
        <v>0</v>
      </c>
      <c r="S539" s="453">
        <v>71770</v>
      </c>
      <c r="T539" s="453">
        <v>0</v>
      </c>
      <c r="U539" s="453">
        <v>0</v>
      </c>
      <c r="V539" s="453">
        <v>0</v>
      </c>
      <c r="W539" s="453">
        <v>0</v>
      </c>
      <c r="X539" s="453">
        <v>0</v>
      </c>
      <c r="Y539" s="453">
        <v>9890</v>
      </c>
      <c r="Z539" s="453">
        <v>2684809.5</v>
      </c>
      <c r="AA539" s="453">
        <v>1842060</v>
      </c>
      <c r="AB539" s="453">
        <v>35680</v>
      </c>
      <c r="AC539" s="453">
        <v>0</v>
      </c>
      <c r="AD539" s="453">
        <v>0</v>
      </c>
      <c r="AE539" s="453">
        <v>0</v>
      </c>
      <c r="AF539" s="453">
        <v>0</v>
      </c>
      <c r="AG539" s="453">
        <v>0</v>
      </c>
      <c r="AH539" s="453">
        <v>0</v>
      </c>
      <c r="AI539" s="453">
        <v>0</v>
      </c>
      <c r="AJ539" s="453">
        <v>2500</v>
      </c>
      <c r="AK539" s="453">
        <v>0</v>
      </c>
      <c r="AL539" s="453">
        <v>0</v>
      </c>
      <c r="AM539" s="453">
        <v>0</v>
      </c>
      <c r="AN539" s="453">
        <v>0</v>
      </c>
      <c r="AO539" s="453">
        <v>0</v>
      </c>
      <c r="AP539" s="453">
        <v>0</v>
      </c>
      <c r="AQ539" s="453">
        <v>0</v>
      </c>
      <c r="AR539" s="453">
        <v>0</v>
      </c>
      <c r="AS539" s="453">
        <v>0</v>
      </c>
      <c r="AT539" s="453">
        <v>0</v>
      </c>
      <c r="AU539" s="453">
        <v>24750</v>
      </c>
      <c r="AV539" s="453">
        <v>0</v>
      </c>
      <c r="AW539" s="453">
        <v>142195</v>
      </c>
      <c r="AX539" s="453">
        <v>32850</v>
      </c>
      <c r="AY539" s="453">
        <v>0</v>
      </c>
      <c r="AZ539" s="453">
        <v>259240</v>
      </c>
      <c r="BA539" s="453">
        <v>33035</v>
      </c>
      <c r="BB539" s="453">
        <v>0</v>
      </c>
      <c r="BC539" s="453">
        <v>0</v>
      </c>
      <c r="BD539" s="453">
        <v>0</v>
      </c>
      <c r="BE539" s="453">
        <v>0</v>
      </c>
      <c r="BF539" s="453">
        <v>185390</v>
      </c>
      <c r="BG539" s="453">
        <v>111979</v>
      </c>
      <c r="BH539" s="453">
        <v>3641</v>
      </c>
      <c r="BI539" s="453">
        <v>6028</v>
      </c>
      <c r="BJ539" s="453">
        <v>36070</v>
      </c>
      <c r="BK539" s="453">
        <v>0</v>
      </c>
      <c r="BL539" s="453">
        <v>0</v>
      </c>
      <c r="BM539" s="453">
        <v>0</v>
      </c>
      <c r="BN539" s="453">
        <v>197167.38</v>
      </c>
      <c r="BO539" s="453">
        <v>235826</v>
      </c>
      <c r="BP539" s="453">
        <v>0</v>
      </c>
      <c r="BQ539" s="453">
        <v>0</v>
      </c>
      <c r="BR539" s="453">
        <v>74070</v>
      </c>
      <c r="BS539" s="453">
        <v>3930</v>
      </c>
      <c r="BT539" s="453">
        <v>21110</v>
      </c>
      <c r="BU539" s="453">
        <v>0</v>
      </c>
      <c r="BV539" s="453">
        <v>0</v>
      </c>
      <c r="BW539" s="453">
        <v>109495</v>
      </c>
      <c r="BX539" s="453">
        <v>0</v>
      </c>
      <c r="BY539" s="453">
        <v>3550</v>
      </c>
      <c r="BZ539" s="453">
        <v>0</v>
      </c>
      <c r="CA539" s="453">
        <v>0</v>
      </c>
      <c r="CB539" s="453">
        <v>270</v>
      </c>
      <c r="CC539" s="336">
        <f t="shared" si="75"/>
        <v>6214138.1299999999</v>
      </c>
    </row>
    <row r="540" spans="1:81" s="328" customFormat="1">
      <c r="A540" s="384"/>
      <c r="B540" s="383"/>
      <c r="C540" s="385"/>
      <c r="D540" s="385"/>
      <c r="E540" s="385"/>
      <c r="F540" s="388" t="s">
        <v>1553</v>
      </c>
      <c r="G540" s="389" t="s">
        <v>1554</v>
      </c>
      <c r="H540" s="453">
        <v>0</v>
      </c>
      <c r="I540" s="453">
        <v>0</v>
      </c>
      <c r="J540" s="453">
        <v>0</v>
      </c>
      <c r="K540" s="453">
        <v>0</v>
      </c>
      <c r="L540" s="453">
        <v>0</v>
      </c>
      <c r="M540" s="453">
        <v>0</v>
      </c>
      <c r="N540" s="453">
        <v>0</v>
      </c>
      <c r="O540" s="453">
        <v>0</v>
      </c>
      <c r="P540" s="453">
        <v>0</v>
      </c>
      <c r="Q540" s="453">
        <v>0</v>
      </c>
      <c r="R540" s="453">
        <v>0</v>
      </c>
      <c r="S540" s="453">
        <v>0</v>
      </c>
      <c r="T540" s="453">
        <v>0</v>
      </c>
      <c r="U540" s="453">
        <v>0</v>
      </c>
      <c r="V540" s="453">
        <v>0</v>
      </c>
      <c r="W540" s="453">
        <v>0</v>
      </c>
      <c r="X540" s="453">
        <v>0</v>
      </c>
      <c r="Y540" s="453">
        <v>0</v>
      </c>
      <c r="Z540" s="453">
        <v>0</v>
      </c>
      <c r="AA540" s="453">
        <v>0</v>
      </c>
      <c r="AB540" s="453">
        <v>0</v>
      </c>
      <c r="AC540" s="453">
        <v>0</v>
      </c>
      <c r="AD540" s="453">
        <v>0</v>
      </c>
      <c r="AE540" s="453">
        <v>0</v>
      </c>
      <c r="AF540" s="453">
        <v>0</v>
      </c>
      <c r="AG540" s="453">
        <v>0</v>
      </c>
      <c r="AH540" s="453">
        <v>0</v>
      </c>
      <c r="AI540" s="453">
        <v>0</v>
      </c>
      <c r="AJ540" s="453">
        <v>0</v>
      </c>
      <c r="AK540" s="453">
        <v>0</v>
      </c>
      <c r="AL540" s="453">
        <v>0</v>
      </c>
      <c r="AM540" s="453">
        <v>0</v>
      </c>
      <c r="AN540" s="453">
        <v>0</v>
      </c>
      <c r="AO540" s="453">
        <v>0</v>
      </c>
      <c r="AP540" s="453">
        <v>0</v>
      </c>
      <c r="AQ540" s="453">
        <v>0</v>
      </c>
      <c r="AR540" s="453">
        <v>0</v>
      </c>
      <c r="AS540" s="453">
        <v>0</v>
      </c>
      <c r="AT540" s="453">
        <v>0</v>
      </c>
      <c r="AU540" s="453">
        <v>0</v>
      </c>
      <c r="AV540" s="453">
        <v>0</v>
      </c>
      <c r="AW540" s="453">
        <v>0</v>
      </c>
      <c r="AX540" s="453">
        <v>0</v>
      </c>
      <c r="AY540" s="453">
        <v>0</v>
      </c>
      <c r="AZ540" s="453">
        <v>0</v>
      </c>
      <c r="BA540" s="453">
        <v>0</v>
      </c>
      <c r="BB540" s="453">
        <v>0</v>
      </c>
      <c r="BC540" s="453">
        <v>0</v>
      </c>
      <c r="BD540" s="453">
        <v>0</v>
      </c>
      <c r="BE540" s="453">
        <v>0</v>
      </c>
      <c r="BF540" s="453">
        <v>0</v>
      </c>
      <c r="BG540" s="453">
        <v>1222</v>
      </c>
      <c r="BH540" s="453">
        <v>0</v>
      </c>
      <c r="BI540" s="453">
        <v>0</v>
      </c>
      <c r="BJ540" s="453">
        <v>0</v>
      </c>
      <c r="BK540" s="453">
        <v>0</v>
      </c>
      <c r="BL540" s="453">
        <v>0</v>
      </c>
      <c r="BM540" s="453">
        <v>9300</v>
      </c>
      <c r="BN540" s="453">
        <v>0</v>
      </c>
      <c r="BO540" s="453">
        <v>10920.27</v>
      </c>
      <c r="BP540" s="453">
        <v>0</v>
      </c>
      <c r="BQ540" s="453">
        <v>0</v>
      </c>
      <c r="BR540" s="453">
        <v>0</v>
      </c>
      <c r="BS540" s="453">
        <v>0</v>
      </c>
      <c r="BT540" s="453">
        <v>0</v>
      </c>
      <c r="BU540" s="453">
        <v>0</v>
      </c>
      <c r="BV540" s="453">
        <v>0</v>
      </c>
      <c r="BW540" s="453">
        <v>6355</v>
      </c>
      <c r="BX540" s="453">
        <v>0</v>
      </c>
      <c r="BY540" s="453">
        <v>0</v>
      </c>
      <c r="BZ540" s="453">
        <v>0</v>
      </c>
      <c r="CA540" s="453">
        <v>0</v>
      </c>
      <c r="CB540" s="453">
        <v>0</v>
      </c>
      <c r="CC540" s="336">
        <f t="shared" si="75"/>
        <v>27797.27</v>
      </c>
    </row>
    <row r="541" spans="1:81" s="328" customFormat="1">
      <c r="A541" s="384"/>
      <c r="B541" s="383"/>
      <c r="C541" s="385"/>
      <c r="D541" s="385"/>
      <c r="E541" s="385"/>
      <c r="F541" s="388" t="s">
        <v>1555</v>
      </c>
      <c r="G541" s="389" t="s">
        <v>1556</v>
      </c>
      <c r="H541" s="453">
        <v>0</v>
      </c>
      <c r="I541" s="453">
        <v>0</v>
      </c>
      <c r="J541" s="453">
        <v>0</v>
      </c>
      <c r="K541" s="453">
        <v>0</v>
      </c>
      <c r="L541" s="453">
        <v>0</v>
      </c>
      <c r="M541" s="453">
        <v>0</v>
      </c>
      <c r="N541" s="453">
        <v>0</v>
      </c>
      <c r="O541" s="453">
        <v>0</v>
      </c>
      <c r="P541" s="453">
        <v>0</v>
      </c>
      <c r="Q541" s="453">
        <v>0</v>
      </c>
      <c r="R541" s="453">
        <v>0</v>
      </c>
      <c r="S541" s="453">
        <v>0</v>
      </c>
      <c r="T541" s="453">
        <v>0</v>
      </c>
      <c r="U541" s="453">
        <v>0</v>
      </c>
      <c r="V541" s="453">
        <v>0</v>
      </c>
      <c r="W541" s="453">
        <v>0</v>
      </c>
      <c r="X541" s="453">
        <v>0</v>
      </c>
      <c r="Y541" s="453">
        <v>0</v>
      </c>
      <c r="Z541" s="453">
        <v>0</v>
      </c>
      <c r="AA541" s="453">
        <v>0</v>
      </c>
      <c r="AB541" s="453">
        <v>0</v>
      </c>
      <c r="AC541" s="453">
        <v>0</v>
      </c>
      <c r="AD541" s="453">
        <v>0</v>
      </c>
      <c r="AE541" s="453">
        <v>0</v>
      </c>
      <c r="AF541" s="453">
        <v>0</v>
      </c>
      <c r="AG541" s="453">
        <v>0</v>
      </c>
      <c r="AH541" s="453">
        <v>0</v>
      </c>
      <c r="AI541" s="453">
        <v>0</v>
      </c>
      <c r="AJ541" s="453">
        <v>0</v>
      </c>
      <c r="AK541" s="453">
        <v>0</v>
      </c>
      <c r="AL541" s="453">
        <v>0</v>
      </c>
      <c r="AM541" s="453">
        <v>0</v>
      </c>
      <c r="AN541" s="453">
        <v>0</v>
      </c>
      <c r="AO541" s="453">
        <v>0</v>
      </c>
      <c r="AP541" s="453">
        <v>0</v>
      </c>
      <c r="AQ541" s="453">
        <v>0</v>
      </c>
      <c r="AR541" s="453">
        <v>0</v>
      </c>
      <c r="AS541" s="453">
        <v>0</v>
      </c>
      <c r="AT541" s="453">
        <v>0</v>
      </c>
      <c r="AU541" s="453">
        <v>0</v>
      </c>
      <c r="AV541" s="453">
        <v>0</v>
      </c>
      <c r="AW541" s="453">
        <v>0</v>
      </c>
      <c r="AX541" s="453">
        <v>0</v>
      </c>
      <c r="AY541" s="453">
        <v>0</v>
      </c>
      <c r="AZ541" s="453">
        <v>0</v>
      </c>
      <c r="BA541" s="453">
        <v>0</v>
      </c>
      <c r="BB541" s="453">
        <v>0</v>
      </c>
      <c r="BC541" s="453">
        <v>0</v>
      </c>
      <c r="BD541" s="453">
        <v>0</v>
      </c>
      <c r="BE541" s="453">
        <v>0</v>
      </c>
      <c r="BF541" s="453">
        <v>0</v>
      </c>
      <c r="BG541" s="453">
        <v>0</v>
      </c>
      <c r="BH541" s="453">
        <v>0</v>
      </c>
      <c r="BI541" s="453">
        <v>0</v>
      </c>
      <c r="BJ541" s="453">
        <v>0</v>
      </c>
      <c r="BK541" s="453">
        <v>0</v>
      </c>
      <c r="BL541" s="453">
        <v>0</v>
      </c>
      <c r="BM541" s="453">
        <v>0</v>
      </c>
      <c r="BN541" s="453">
        <v>0</v>
      </c>
      <c r="BO541" s="453">
        <v>0</v>
      </c>
      <c r="BP541" s="453">
        <v>0</v>
      </c>
      <c r="BQ541" s="453">
        <v>0</v>
      </c>
      <c r="BR541" s="453">
        <v>0</v>
      </c>
      <c r="BS541" s="453">
        <v>0</v>
      </c>
      <c r="BT541" s="453">
        <v>0</v>
      </c>
      <c r="BU541" s="453">
        <v>0</v>
      </c>
      <c r="BV541" s="453">
        <v>0</v>
      </c>
      <c r="BW541" s="453">
        <v>1724361</v>
      </c>
      <c r="BX541" s="453">
        <v>0</v>
      </c>
      <c r="BY541" s="453">
        <v>0</v>
      </c>
      <c r="BZ541" s="453">
        <v>0</v>
      </c>
      <c r="CA541" s="453">
        <v>0</v>
      </c>
      <c r="CB541" s="453">
        <v>0</v>
      </c>
      <c r="CC541" s="336">
        <f t="shared" si="75"/>
        <v>1724361</v>
      </c>
    </row>
    <row r="542" spans="1:81" s="328" customFormat="1">
      <c r="A542" s="384"/>
      <c r="B542" s="383"/>
      <c r="C542" s="385"/>
      <c r="D542" s="385"/>
      <c r="E542" s="385"/>
      <c r="F542" s="388" t="s">
        <v>1557</v>
      </c>
      <c r="G542" s="389" t="s">
        <v>1558</v>
      </c>
      <c r="H542" s="453">
        <v>0</v>
      </c>
      <c r="I542" s="453">
        <v>5991201.5</v>
      </c>
      <c r="J542" s="453">
        <v>0</v>
      </c>
      <c r="K542" s="453">
        <v>236544</v>
      </c>
      <c r="L542" s="453">
        <v>243868</v>
      </c>
      <c r="M542" s="453">
        <v>141241.21</v>
      </c>
      <c r="N542" s="453">
        <v>36952213.25</v>
      </c>
      <c r="O542" s="453">
        <v>2666584.25</v>
      </c>
      <c r="P542" s="453">
        <v>1955858</v>
      </c>
      <c r="Q542" s="453">
        <v>0</v>
      </c>
      <c r="R542" s="453">
        <v>1160994</v>
      </c>
      <c r="S542" s="453">
        <v>598362</v>
      </c>
      <c r="T542" s="453">
        <v>0</v>
      </c>
      <c r="U542" s="453">
        <v>0</v>
      </c>
      <c r="V542" s="453">
        <v>220874</v>
      </c>
      <c r="W542" s="453">
        <v>233816</v>
      </c>
      <c r="X542" s="453">
        <v>1149075</v>
      </c>
      <c r="Y542" s="453">
        <v>1761474.5</v>
      </c>
      <c r="Z542" s="453">
        <v>1401848.08</v>
      </c>
      <c r="AA542" s="453">
        <v>3853750</v>
      </c>
      <c r="AB542" s="453">
        <v>466239.05</v>
      </c>
      <c r="AC542" s="453">
        <v>9916099.0600000005</v>
      </c>
      <c r="AD542" s="453">
        <v>3853899</v>
      </c>
      <c r="AE542" s="453">
        <v>3311919.25</v>
      </c>
      <c r="AF542" s="453">
        <v>1356081.88</v>
      </c>
      <c r="AG542" s="453">
        <v>1440438</v>
      </c>
      <c r="AH542" s="453">
        <v>2716262.05</v>
      </c>
      <c r="AI542" s="453">
        <v>0</v>
      </c>
      <c r="AJ542" s="453">
        <v>1618314.28</v>
      </c>
      <c r="AK542" s="453">
        <v>549874</v>
      </c>
      <c r="AL542" s="453">
        <v>386073</v>
      </c>
      <c r="AM542" s="453">
        <v>491830</v>
      </c>
      <c r="AN542" s="453">
        <v>347019</v>
      </c>
      <c r="AO542" s="453">
        <v>807824</v>
      </c>
      <c r="AP542" s="453">
        <v>47112</v>
      </c>
      <c r="AQ542" s="453">
        <v>1283192</v>
      </c>
      <c r="AR542" s="453">
        <v>514787</v>
      </c>
      <c r="AS542" s="453">
        <v>531482.25</v>
      </c>
      <c r="AT542" s="453">
        <v>275280</v>
      </c>
      <c r="AU542" s="453">
        <v>2544540.75</v>
      </c>
      <c r="AV542" s="453">
        <v>229752</v>
      </c>
      <c r="AW542" s="453">
        <v>1847153</v>
      </c>
      <c r="AX542" s="453">
        <v>2921684</v>
      </c>
      <c r="AY542" s="453">
        <v>572873.5</v>
      </c>
      <c r="AZ542" s="453">
        <v>0</v>
      </c>
      <c r="BA542" s="453">
        <v>1584033</v>
      </c>
      <c r="BB542" s="453">
        <v>1173315</v>
      </c>
      <c r="BC542" s="453">
        <v>2569698.5</v>
      </c>
      <c r="BD542" s="453">
        <v>13769444.15</v>
      </c>
      <c r="BE542" s="453">
        <v>7036600</v>
      </c>
      <c r="BF542" s="453">
        <v>177898</v>
      </c>
      <c r="BG542" s="453">
        <v>1187276.45</v>
      </c>
      <c r="BH542" s="453">
        <v>1963479.5</v>
      </c>
      <c r="BI542" s="453">
        <v>2019173.9</v>
      </c>
      <c r="BJ542" s="453">
        <v>689614.25</v>
      </c>
      <c r="BK542" s="453">
        <v>831946</v>
      </c>
      <c r="BL542" s="453">
        <v>403522.5</v>
      </c>
      <c r="BM542" s="453">
        <v>1302818.9099999999</v>
      </c>
      <c r="BN542" s="453">
        <v>2506674.94</v>
      </c>
      <c r="BO542" s="453">
        <v>4152107.5</v>
      </c>
      <c r="BP542" s="453">
        <v>1671752</v>
      </c>
      <c r="BQ542" s="453">
        <v>386823</v>
      </c>
      <c r="BR542" s="453">
        <v>456250</v>
      </c>
      <c r="BS542" s="453">
        <v>1023139</v>
      </c>
      <c r="BT542" s="453">
        <v>14330394.73</v>
      </c>
      <c r="BU542" s="453">
        <v>330569.06</v>
      </c>
      <c r="BV542" s="453">
        <v>1168886.8</v>
      </c>
      <c r="BW542" s="453">
        <v>3383981.99</v>
      </c>
      <c r="BX542" s="453">
        <v>1033546.3</v>
      </c>
      <c r="BY542" s="453">
        <v>18596809.460000001</v>
      </c>
      <c r="BZ542" s="453">
        <v>473764.27</v>
      </c>
      <c r="CA542" s="453">
        <v>2277588.5</v>
      </c>
      <c r="CB542" s="453">
        <v>1015561.47</v>
      </c>
      <c r="CC542" s="336">
        <f t="shared" si="75"/>
        <v>184114102.04000002</v>
      </c>
    </row>
    <row r="543" spans="1:81" s="328" customFormat="1">
      <c r="A543" s="384"/>
      <c r="B543" s="383"/>
      <c r="C543" s="385"/>
      <c r="D543" s="385"/>
      <c r="E543" s="385"/>
      <c r="F543" s="388" t="s">
        <v>1559</v>
      </c>
      <c r="G543" s="389" t="s">
        <v>1560</v>
      </c>
      <c r="H543" s="453">
        <v>0</v>
      </c>
      <c r="I543" s="453">
        <v>12116967.619999999</v>
      </c>
      <c r="J543" s="453">
        <v>0</v>
      </c>
      <c r="K543" s="453">
        <v>336456</v>
      </c>
      <c r="L543" s="453">
        <v>99601</v>
      </c>
      <c r="M543" s="453">
        <v>227378.87</v>
      </c>
      <c r="N543" s="453">
        <v>7831335.5</v>
      </c>
      <c r="O543" s="453">
        <v>5539750</v>
      </c>
      <c r="P543" s="453">
        <v>583019</v>
      </c>
      <c r="Q543" s="453">
        <v>0</v>
      </c>
      <c r="R543" s="453">
        <v>735411</v>
      </c>
      <c r="S543" s="453">
        <v>755363</v>
      </c>
      <c r="T543" s="453">
        <v>0</v>
      </c>
      <c r="U543" s="453">
        <v>0</v>
      </c>
      <c r="V543" s="453">
        <v>71944</v>
      </c>
      <c r="W543" s="453">
        <v>0</v>
      </c>
      <c r="X543" s="453">
        <v>792115</v>
      </c>
      <c r="Y543" s="453">
        <v>530175.57999999996</v>
      </c>
      <c r="Z543" s="453">
        <v>6522765.6299999999</v>
      </c>
      <c r="AA543" s="453">
        <v>3328838.5</v>
      </c>
      <c r="AB543" s="453">
        <v>274712.33</v>
      </c>
      <c r="AC543" s="453">
        <v>33749040.909999996</v>
      </c>
      <c r="AD543" s="453">
        <v>1643336.5</v>
      </c>
      <c r="AE543" s="453">
        <v>1947059.5</v>
      </c>
      <c r="AF543" s="453">
        <v>1101466.75</v>
      </c>
      <c r="AG543" s="453">
        <v>766139</v>
      </c>
      <c r="AH543" s="453">
        <v>39535</v>
      </c>
      <c r="AI543" s="453">
        <v>93543.5</v>
      </c>
      <c r="AJ543" s="453">
        <v>360481.08</v>
      </c>
      <c r="AK543" s="453">
        <v>177184</v>
      </c>
      <c r="AL543" s="453">
        <v>0</v>
      </c>
      <c r="AM543" s="453">
        <v>39369</v>
      </c>
      <c r="AN543" s="453">
        <v>1180706</v>
      </c>
      <c r="AO543" s="453">
        <v>146006</v>
      </c>
      <c r="AP543" s="453">
        <v>31291</v>
      </c>
      <c r="AQ543" s="453">
        <v>832663</v>
      </c>
      <c r="AR543" s="453">
        <v>346499</v>
      </c>
      <c r="AS543" s="453">
        <v>342560</v>
      </c>
      <c r="AT543" s="453">
        <v>40410</v>
      </c>
      <c r="AU543" s="453">
        <v>42707690.369999997</v>
      </c>
      <c r="AV543" s="453">
        <v>363010</v>
      </c>
      <c r="AW543" s="453">
        <v>0</v>
      </c>
      <c r="AX543" s="453">
        <v>1991545</v>
      </c>
      <c r="AY543" s="453">
        <v>370534</v>
      </c>
      <c r="AZ543" s="453">
        <v>0</v>
      </c>
      <c r="BA543" s="453">
        <v>1353075</v>
      </c>
      <c r="BB543" s="453">
        <v>5461289</v>
      </c>
      <c r="BC543" s="453">
        <v>1274247</v>
      </c>
      <c r="BD543" s="453">
        <v>13737704.810000001</v>
      </c>
      <c r="BE543" s="453">
        <v>4484481</v>
      </c>
      <c r="BF543" s="453">
        <v>241927</v>
      </c>
      <c r="BG543" s="453">
        <v>819631.5</v>
      </c>
      <c r="BH543" s="453">
        <v>2953829</v>
      </c>
      <c r="BI543" s="453">
        <v>7282518.3499999996</v>
      </c>
      <c r="BJ543" s="453">
        <v>726835.5</v>
      </c>
      <c r="BK543" s="453">
        <v>261312</v>
      </c>
      <c r="BL543" s="453">
        <v>998736</v>
      </c>
      <c r="BM543" s="453">
        <v>2803341.66</v>
      </c>
      <c r="BN543" s="453">
        <v>5914933</v>
      </c>
      <c r="BO543" s="453">
        <v>970789</v>
      </c>
      <c r="BP543" s="453">
        <v>678441</v>
      </c>
      <c r="BQ543" s="453">
        <v>9009</v>
      </c>
      <c r="BR543" s="453">
        <v>1793845</v>
      </c>
      <c r="BS543" s="453">
        <v>99188</v>
      </c>
      <c r="BT543" s="453">
        <v>30069299.399999999</v>
      </c>
      <c r="BU543" s="453">
        <v>479416.06</v>
      </c>
      <c r="BV543" s="453">
        <v>1118612.79</v>
      </c>
      <c r="BW543" s="453">
        <v>1460448.88</v>
      </c>
      <c r="BX543" s="453">
        <v>407223</v>
      </c>
      <c r="BY543" s="453">
        <v>29833725.469999999</v>
      </c>
      <c r="BZ543" s="453">
        <v>298134.78000000003</v>
      </c>
      <c r="CA543" s="453">
        <v>1092070</v>
      </c>
      <c r="CB543" s="453">
        <v>403545.38</v>
      </c>
      <c r="CC543" s="336">
        <f t="shared" si="75"/>
        <v>245043511.21999997</v>
      </c>
    </row>
    <row r="544" spans="1:81" s="328" customFormat="1">
      <c r="A544" s="384"/>
      <c r="B544" s="383"/>
      <c r="C544" s="385"/>
      <c r="D544" s="385"/>
      <c r="E544" s="385"/>
      <c r="F544" s="388" t="s">
        <v>1561</v>
      </c>
      <c r="G544" s="389" t="s">
        <v>1562</v>
      </c>
      <c r="H544" s="453">
        <v>68943.5</v>
      </c>
      <c r="I544" s="453">
        <v>217290</v>
      </c>
      <c r="J544" s="453">
        <v>262305</v>
      </c>
      <c r="K544" s="453">
        <v>2794</v>
      </c>
      <c r="L544" s="453">
        <v>20982</v>
      </c>
      <c r="M544" s="453">
        <v>0</v>
      </c>
      <c r="N544" s="453">
        <v>906620.25</v>
      </c>
      <c r="O544" s="453">
        <v>0</v>
      </c>
      <c r="P544" s="453">
        <v>3065</v>
      </c>
      <c r="Q544" s="453">
        <v>224277.16</v>
      </c>
      <c r="R544" s="453">
        <v>56471</v>
      </c>
      <c r="S544" s="453">
        <v>91409</v>
      </c>
      <c r="T544" s="453">
        <v>382105</v>
      </c>
      <c r="U544" s="453">
        <v>25969</v>
      </c>
      <c r="V544" s="453">
        <v>0</v>
      </c>
      <c r="W544" s="453">
        <v>0</v>
      </c>
      <c r="X544" s="453">
        <v>14394</v>
      </c>
      <c r="Y544" s="453">
        <v>0</v>
      </c>
      <c r="Z544" s="453">
        <v>1793626.86</v>
      </c>
      <c r="AA544" s="453">
        <v>189527</v>
      </c>
      <c r="AB544" s="453">
        <v>49562.92</v>
      </c>
      <c r="AC544" s="453">
        <v>665860.19999999995</v>
      </c>
      <c r="AD544" s="453">
        <v>0</v>
      </c>
      <c r="AE544" s="453">
        <v>471455</v>
      </c>
      <c r="AF544" s="453">
        <v>471991.13</v>
      </c>
      <c r="AG544" s="453">
        <v>0</v>
      </c>
      <c r="AH544" s="453">
        <v>51252</v>
      </c>
      <c r="AI544" s="453">
        <v>383383</v>
      </c>
      <c r="AJ544" s="453">
        <v>124310</v>
      </c>
      <c r="AK544" s="453">
        <v>40927</v>
      </c>
      <c r="AL544" s="453">
        <v>0</v>
      </c>
      <c r="AM544" s="453">
        <v>0</v>
      </c>
      <c r="AN544" s="453">
        <v>38740</v>
      </c>
      <c r="AO544" s="453">
        <v>200</v>
      </c>
      <c r="AP544" s="453">
        <v>0</v>
      </c>
      <c r="AQ544" s="453">
        <v>0</v>
      </c>
      <c r="AR544" s="453">
        <v>0</v>
      </c>
      <c r="AS544" s="453">
        <v>34823</v>
      </c>
      <c r="AT544" s="453">
        <v>45496.5</v>
      </c>
      <c r="AU544" s="453">
        <v>2641.75</v>
      </c>
      <c r="AV544" s="453">
        <v>0</v>
      </c>
      <c r="AW544" s="453">
        <v>1320</v>
      </c>
      <c r="AX544" s="453">
        <v>0</v>
      </c>
      <c r="AY544" s="453">
        <v>11236</v>
      </c>
      <c r="AZ544" s="453">
        <v>0</v>
      </c>
      <c r="BA544" s="453">
        <v>30780</v>
      </c>
      <c r="BB544" s="453">
        <v>38824</v>
      </c>
      <c r="BC544" s="453">
        <v>58162</v>
      </c>
      <c r="BD544" s="453">
        <v>849164.5</v>
      </c>
      <c r="BE544" s="453">
        <v>0</v>
      </c>
      <c r="BF544" s="453">
        <v>0</v>
      </c>
      <c r="BG544" s="453">
        <v>1816095.6</v>
      </c>
      <c r="BH544" s="453">
        <v>98953</v>
      </c>
      <c r="BI544" s="453">
        <v>46934.35</v>
      </c>
      <c r="BJ544" s="453">
        <v>27257</v>
      </c>
      <c r="BK544" s="453">
        <v>290101.5</v>
      </c>
      <c r="BL544" s="453">
        <v>48267</v>
      </c>
      <c r="BM544" s="453">
        <v>11088.5</v>
      </c>
      <c r="BN544" s="453">
        <v>300</v>
      </c>
      <c r="BO544" s="453">
        <v>398794</v>
      </c>
      <c r="BP544" s="453">
        <v>0</v>
      </c>
      <c r="BQ544" s="453">
        <v>0</v>
      </c>
      <c r="BR544" s="453">
        <v>0</v>
      </c>
      <c r="BS544" s="453">
        <v>0</v>
      </c>
      <c r="BT544" s="453">
        <v>59215</v>
      </c>
      <c r="BU544" s="453">
        <v>1660</v>
      </c>
      <c r="BV544" s="453">
        <v>0</v>
      </c>
      <c r="BW544" s="453">
        <v>2496.5</v>
      </c>
      <c r="BX544" s="453">
        <v>0</v>
      </c>
      <c r="BY544" s="453">
        <v>180555</v>
      </c>
      <c r="BZ544" s="453">
        <v>7453</v>
      </c>
      <c r="CA544" s="453">
        <v>84681.5</v>
      </c>
      <c r="CB544" s="453">
        <v>0</v>
      </c>
      <c r="CC544" s="336">
        <f t="shared" si="75"/>
        <v>10703759.720000001</v>
      </c>
    </row>
    <row r="545" spans="1:81" s="328" customFormat="1">
      <c r="A545" s="384"/>
      <c r="B545" s="383"/>
      <c r="C545" s="385"/>
      <c r="D545" s="385"/>
      <c r="E545" s="385"/>
      <c r="F545" s="388" t="s">
        <v>1563</v>
      </c>
      <c r="G545" s="389" t="s">
        <v>1564</v>
      </c>
      <c r="H545" s="453">
        <v>12338550.109999999</v>
      </c>
      <c r="I545" s="453">
        <v>830071.01</v>
      </c>
      <c r="J545" s="453">
        <v>1575623.6</v>
      </c>
      <c r="K545" s="453">
        <v>430565</v>
      </c>
      <c r="L545" s="453">
        <v>296351</v>
      </c>
      <c r="M545" s="453">
        <v>0</v>
      </c>
      <c r="N545" s="453">
        <v>7652347.2699999996</v>
      </c>
      <c r="O545" s="453">
        <v>489386</v>
      </c>
      <c r="P545" s="453">
        <v>52398</v>
      </c>
      <c r="Q545" s="453">
        <v>664986</v>
      </c>
      <c r="R545" s="453">
        <v>57730.8</v>
      </c>
      <c r="S545" s="453">
        <v>51949.65</v>
      </c>
      <c r="T545" s="453">
        <v>350118.12</v>
      </c>
      <c r="U545" s="453">
        <v>180345.5</v>
      </c>
      <c r="V545" s="453">
        <v>0</v>
      </c>
      <c r="W545" s="453">
        <v>118631.25</v>
      </c>
      <c r="X545" s="453">
        <v>17716.5</v>
      </c>
      <c r="Y545" s="453">
        <v>20708</v>
      </c>
      <c r="Z545" s="453">
        <v>0</v>
      </c>
      <c r="AA545" s="453">
        <v>682134</v>
      </c>
      <c r="AB545" s="453">
        <v>14698</v>
      </c>
      <c r="AC545" s="453">
        <v>3315757</v>
      </c>
      <c r="AD545" s="453">
        <v>0</v>
      </c>
      <c r="AE545" s="453">
        <v>0</v>
      </c>
      <c r="AF545" s="453">
        <v>129596.5</v>
      </c>
      <c r="AG545" s="453">
        <v>34769</v>
      </c>
      <c r="AH545" s="453">
        <v>7070</v>
      </c>
      <c r="AI545" s="453">
        <v>19985610.710000001</v>
      </c>
      <c r="AJ545" s="453">
        <v>46385</v>
      </c>
      <c r="AK545" s="453">
        <v>6738</v>
      </c>
      <c r="AL545" s="453">
        <v>0</v>
      </c>
      <c r="AM545" s="453">
        <v>0</v>
      </c>
      <c r="AN545" s="453">
        <v>38094</v>
      </c>
      <c r="AO545" s="453">
        <v>0</v>
      </c>
      <c r="AP545" s="453">
        <v>6210</v>
      </c>
      <c r="AQ545" s="453">
        <v>4544</v>
      </c>
      <c r="AR545" s="453">
        <v>0</v>
      </c>
      <c r="AS545" s="453">
        <v>17786</v>
      </c>
      <c r="AT545" s="453">
        <v>0</v>
      </c>
      <c r="AU545" s="453">
        <v>1581547.45</v>
      </c>
      <c r="AV545" s="453">
        <v>0</v>
      </c>
      <c r="AW545" s="453">
        <v>13142</v>
      </c>
      <c r="AX545" s="453">
        <v>0</v>
      </c>
      <c r="AY545" s="453">
        <v>0</v>
      </c>
      <c r="AZ545" s="453">
        <v>0</v>
      </c>
      <c r="BA545" s="453">
        <v>70978</v>
      </c>
      <c r="BB545" s="453">
        <v>2463474</v>
      </c>
      <c r="BC545" s="453">
        <v>0</v>
      </c>
      <c r="BD545" s="453">
        <v>452561</v>
      </c>
      <c r="BE545" s="453">
        <v>438516</v>
      </c>
      <c r="BF545" s="453">
        <v>144451</v>
      </c>
      <c r="BG545" s="453">
        <v>1436984.55</v>
      </c>
      <c r="BH545" s="453">
        <v>735591.78</v>
      </c>
      <c r="BI545" s="453">
        <v>549937.65</v>
      </c>
      <c r="BJ545" s="453">
        <v>416989</v>
      </c>
      <c r="BK545" s="453">
        <v>79255</v>
      </c>
      <c r="BL545" s="453">
        <v>3402</v>
      </c>
      <c r="BM545" s="453">
        <v>3546389.82</v>
      </c>
      <c r="BN545" s="453">
        <v>1020777.5</v>
      </c>
      <c r="BO545" s="453">
        <v>173618</v>
      </c>
      <c r="BP545" s="453">
        <v>81189</v>
      </c>
      <c r="BQ545" s="453">
        <v>115263</v>
      </c>
      <c r="BR545" s="453">
        <v>38613</v>
      </c>
      <c r="BS545" s="453">
        <v>61571.5</v>
      </c>
      <c r="BT545" s="453">
        <v>842575</v>
      </c>
      <c r="BU545" s="453">
        <v>8744</v>
      </c>
      <c r="BV545" s="453">
        <v>0</v>
      </c>
      <c r="BW545" s="453">
        <v>64473.75</v>
      </c>
      <c r="BX545" s="453">
        <v>37746</v>
      </c>
      <c r="BY545" s="453">
        <v>577319.68999999994</v>
      </c>
      <c r="BZ545" s="453">
        <v>6826</v>
      </c>
      <c r="CA545" s="453">
        <v>40350</v>
      </c>
      <c r="CB545" s="453">
        <v>0</v>
      </c>
      <c r="CC545" s="336">
        <f t="shared" si="75"/>
        <v>64419155.709999993</v>
      </c>
    </row>
    <row r="546" spans="1:81" s="328" customFormat="1">
      <c r="A546" s="384"/>
      <c r="B546" s="383"/>
      <c r="C546" s="385"/>
      <c r="D546" s="385"/>
      <c r="E546" s="385"/>
      <c r="F546" s="388" t="s">
        <v>1565</v>
      </c>
      <c r="G546" s="389" t="s">
        <v>1566</v>
      </c>
      <c r="H546" s="453">
        <v>0</v>
      </c>
      <c r="I546" s="453">
        <v>0</v>
      </c>
      <c r="J546" s="453">
        <v>0</v>
      </c>
      <c r="K546" s="453">
        <v>633</v>
      </c>
      <c r="L546" s="453">
        <v>289</v>
      </c>
      <c r="M546" s="453">
        <v>0</v>
      </c>
      <c r="N546" s="453">
        <v>0</v>
      </c>
      <c r="O546" s="453">
        <v>0</v>
      </c>
      <c r="P546" s="453">
        <v>0</v>
      </c>
      <c r="Q546" s="453">
        <v>0</v>
      </c>
      <c r="R546" s="453">
        <v>0</v>
      </c>
      <c r="S546" s="453">
        <v>0</v>
      </c>
      <c r="T546" s="453">
        <v>8691</v>
      </c>
      <c r="U546" s="453">
        <v>0</v>
      </c>
      <c r="V546" s="453">
        <v>0</v>
      </c>
      <c r="W546" s="453">
        <v>0</v>
      </c>
      <c r="X546" s="453">
        <v>0</v>
      </c>
      <c r="Y546" s="453">
        <v>0</v>
      </c>
      <c r="Z546" s="453">
        <v>0</v>
      </c>
      <c r="AA546" s="453">
        <v>230</v>
      </c>
      <c r="AB546" s="453">
        <v>0</v>
      </c>
      <c r="AC546" s="453">
        <v>248</v>
      </c>
      <c r="AD546" s="453">
        <v>0</v>
      </c>
      <c r="AE546" s="453">
        <v>12672</v>
      </c>
      <c r="AF546" s="453">
        <v>0</v>
      </c>
      <c r="AG546" s="453">
        <v>4612</v>
      </c>
      <c r="AH546" s="453">
        <v>0</v>
      </c>
      <c r="AI546" s="453">
        <v>0</v>
      </c>
      <c r="AJ546" s="453">
        <v>0</v>
      </c>
      <c r="AK546" s="453">
        <v>0</v>
      </c>
      <c r="AL546" s="453">
        <v>0</v>
      </c>
      <c r="AM546" s="453">
        <v>0</v>
      </c>
      <c r="AN546" s="453">
        <v>0</v>
      </c>
      <c r="AO546" s="453">
        <v>0</v>
      </c>
      <c r="AP546" s="453">
        <v>0</v>
      </c>
      <c r="AQ546" s="453">
        <v>0</v>
      </c>
      <c r="AR546" s="453">
        <v>0</v>
      </c>
      <c r="AS546" s="453">
        <v>3278</v>
      </c>
      <c r="AT546" s="453">
        <v>0</v>
      </c>
      <c r="AU546" s="453">
        <v>0</v>
      </c>
      <c r="AV546" s="453">
        <v>0</v>
      </c>
      <c r="AW546" s="453">
        <v>0</v>
      </c>
      <c r="AX546" s="453">
        <v>0</v>
      </c>
      <c r="AY546" s="453">
        <v>0</v>
      </c>
      <c r="AZ546" s="453">
        <v>0</v>
      </c>
      <c r="BA546" s="453">
        <v>0</v>
      </c>
      <c r="BB546" s="453">
        <v>24815</v>
      </c>
      <c r="BC546" s="453">
        <v>0</v>
      </c>
      <c r="BD546" s="453">
        <v>0</v>
      </c>
      <c r="BE546" s="453">
        <v>0</v>
      </c>
      <c r="BF546" s="453">
        <v>0</v>
      </c>
      <c r="BG546" s="453">
        <v>0</v>
      </c>
      <c r="BH546" s="453">
        <v>0</v>
      </c>
      <c r="BI546" s="453">
        <v>0</v>
      </c>
      <c r="BJ546" s="453">
        <v>0</v>
      </c>
      <c r="BK546" s="453">
        <v>0</v>
      </c>
      <c r="BL546" s="453">
        <v>0</v>
      </c>
      <c r="BM546" s="453">
        <v>41506.5</v>
      </c>
      <c r="BN546" s="453">
        <v>0</v>
      </c>
      <c r="BO546" s="453">
        <v>0</v>
      </c>
      <c r="BP546" s="453">
        <v>0</v>
      </c>
      <c r="BQ546" s="453">
        <v>0</v>
      </c>
      <c r="BR546" s="453">
        <v>0</v>
      </c>
      <c r="BS546" s="453">
        <v>0</v>
      </c>
      <c r="BT546" s="453">
        <v>0</v>
      </c>
      <c r="BU546" s="453">
        <v>0</v>
      </c>
      <c r="BV546" s="453">
        <v>0</v>
      </c>
      <c r="BW546" s="453">
        <v>0</v>
      </c>
      <c r="BX546" s="453">
        <v>0</v>
      </c>
      <c r="BY546" s="453">
        <v>0</v>
      </c>
      <c r="BZ546" s="453">
        <v>0</v>
      </c>
      <c r="CA546" s="453">
        <v>0</v>
      </c>
      <c r="CB546" s="453">
        <v>3191</v>
      </c>
      <c r="CC546" s="336">
        <f t="shared" si="75"/>
        <v>100165.5</v>
      </c>
    </row>
    <row r="547" spans="1:81" s="328" customFormat="1">
      <c r="A547" s="384"/>
      <c r="B547" s="383"/>
      <c r="C547" s="385"/>
      <c r="D547" s="385"/>
      <c r="E547" s="385"/>
      <c r="F547" s="388" t="s">
        <v>1567</v>
      </c>
      <c r="G547" s="389" t="s">
        <v>1568</v>
      </c>
      <c r="H547" s="453">
        <v>0</v>
      </c>
      <c r="I547" s="453">
        <v>0</v>
      </c>
      <c r="J547" s="453">
        <v>0</v>
      </c>
      <c r="K547" s="453">
        <v>0</v>
      </c>
      <c r="L547" s="453">
        <v>0</v>
      </c>
      <c r="M547" s="453">
        <v>0</v>
      </c>
      <c r="N547" s="453">
        <v>0</v>
      </c>
      <c r="O547" s="453">
        <v>0</v>
      </c>
      <c r="P547" s="453">
        <v>0</v>
      </c>
      <c r="Q547" s="453">
        <v>0</v>
      </c>
      <c r="R547" s="453">
        <v>0</v>
      </c>
      <c r="S547" s="453">
        <v>0</v>
      </c>
      <c r="T547" s="453">
        <v>0</v>
      </c>
      <c r="U547" s="453">
        <v>0</v>
      </c>
      <c r="V547" s="453">
        <v>0</v>
      </c>
      <c r="W547" s="453">
        <v>0</v>
      </c>
      <c r="X547" s="453">
        <v>0</v>
      </c>
      <c r="Y547" s="453">
        <v>0</v>
      </c>
      <c r="Z547" s="453">
        <v>0</v>
      </c>
      <c r="AA547" s="453">
        <v>0</v>
      </c>
      <c r="AB547" s="453">
        <v>0</v>
      </c>
      <c r="AC547" s="453">
        <v>0</v>
      </c>
      <c r="AD547" s="453">
        <v>0</v>
      </c>
      <c r="AE547" s="453">
        <v>0</v>
      </c>
      <c r="AF547" s="453">
        <v>0</v>
      </c>
      <c r="AG547" s="453">
        <v>0</v>
      </c>
      <c r="AH547" s="453">
        <v>0</v>
      </c>
      <c r="AI547" s="453">
        <v>0</v>
      </c>
      <c r="AJ547" s="453">
        <v>0</v>
      </c>
      <c r="AK547" s="453">
        <v>0</v>
      </c>
      <c r="AL547" s="453">
        <v>0</v>
      </c>
      <c r="AM547" s="453">
        <v>0</v>
      </c>
      <c r="AN547" s="453">
        <v>0</v>
      </c>
      <c r="AO547" s="453">
        <v>0</v>
      </c>
      <c r="AP547" s="453">
        <v>0</v>
      </c>
      <c r="AQ547" s="453">
        <v>0</v>
      </c>
      <c r="AR547" s="453">
        <v>0</v>
      </c>
      <c r="AS547" s="453">
        <v>0</v>
      </c>
      <c r="AT547" s="453">
        <v>0</v>
      </c>
      <c r="AU547" s="453">
        <v>0</v>
      </c>
      <c r="AV547" s="453">
        <v>0</v>
      </c>
      <c r="AW547" s="453">
        <v>0</v>
      </c>
      <c r="AX547" s="453">
        <v>0</v>
      </c>
      <c r="AY547" s="453">
        <v>0</v>
      </c>
      <c r="AZ547" s="453">
        <v>0</v>
      </c>
      <c r="BA547" s="453">
        <v>0</v>
      </c>
      <c r="BB547" s="453">
        <v>0</v>
      </c>
      <c r="BC547" s="453">
        <v>0</v>
      </c>
      <c r="BD547" s="453">
        <v>0</v>
      </c>
      <c r="BE547" s="453">
        <v>0</v>
      </c>
      <c r="BF547" s="453">
        <v>0</v>
      </c>
      <c r="BG547" s="453">
        <v>0</v>
      </c>
      <c r="BH547" s="453">
        <v>0</v>
      </c>
      <c r="BI547" s="453">
        <v>0</v>
      </c>
      <c r="BJ547" s="453">
        <v>0</v>
      </c>
      <c r="BK547" s="453">
        <v>0</v>
      </c>
      <c r="BL547" s="453">
        <v>0</v>
      </c>
      <c r="BM547" s="453">
        <v>12287</v>
      </c>
      <c r="BN547" s="453">
        <v>0</v>
      </c>
      <c r="BO547" s="453">
        <v>0</v>
      </c>
      <c r="BP547" s="453">
        <v>0</v>
      </c>
      <c r="BQ547" s="453">
        <v>0</v>
      </c>
      <c r="BR547" s="453">
        <v>0</v>
      </c>
      <c r="BS547" s="453">
        <v>0</v>
      </c>
      <c r="BT547" s="453">
        <v>0</v>
      </c>
      <c r="BU547" s="453">
        <v>0</v>
      </c>
      <c r="BV547" s="453">
        <v>0</v>
      </c>
      <c r="BW547" s="453">
        <v>0</v>
      </c>
      <c r="BX547" s="453">
        <v>0</v>
      </c>
      <c r="BY547" s="453">
        <v>0</v>
      </c>
      <c r="BZ547" s="453">
        <v>0</v>
      </c>
      <c r="CA547" s="453">
        <v>0</v>
      </c>
      <c r="CB547" s="453">
        <v>0</v>
      </c>
      <c r="CC547" s="336">
        <f t="shared" si="75"/>
        <v>12287</v>
      </c>
    </row>
    <row r="548" spans="1:81" s="328" customFormat="1">
      <c r="A548" s="384"/>
      <c r="B548" s="383"/>
      <c r="C548" s="385"/>
      <c r="D548" s="385"/>
      <c r="E548" s="385"/>
      <c r="F548" s="388" t="s">
        <v>1569</v>
      </c>
      <c r="G548" s="389" t="s">
        <v>1570</v>
      </c>
      <c r="H548" s="453">
        <v>1438219.4</v>
      </c>
      <c r="I548" s="453">
        <v>1088</v>
      </c>
      <c r="J548" s="453">
        <v>1336236</v>
      </c>
      <c r="K548" s="453">
        <v>0</v>
      </c>
      <c r="L548" s="453">
        <v>6548</v>
      </c>
      <c r="M548" s="453">
        <v>1330.21</v>
      </c>
      <c r="N548" s="453">
        <v>6201771.2999999998</v>
      </c>
      <c r="O548" s="453">
        <v>560</v>
      </c>
      <c r="P548" s="453">
        <v>0</v>
      </c>
      <c r="Q548" s="453">
        <v>6171452.5</v>
      </c>
      <c r="R548" s="453">
        <v>0</v>
      </c>
      <c r="S548" s="453">
        <v>56590.75</v>
      </c>
      <c r="T548" s="453">
        <v>4264</v>
      </c>
      <c r="U548" s="453">
        <v>1212735.75</v>
      </c>
      <c r="V548" s="453">
        <v>0</v>
      </c>
      <c r="W548" s="453">
        <v>9029.5</v>
      </c>
      <c r="X548" s="453">
        <v>0</v>
      </c>
      <c r="Y548" s="453">
        <v>3043</v>
      </c>
      <c r="Z548" s="453">
        <v>0</v>
      </c>
      <c r="AA548" s="453">
        <v>0</v>
      </c>
      <c r="AB548" s="453">
        <v>0</v>
      </c>
      <c r="AC548" s="453">
        <v>0</v>
      </c>
      <c r="AD548" s="453">
        <v>164023.5</v>
      </c>
      <c r="AE548" s="453">
        <v>0</v>
      </c>
      <c r="AF548" s="453">
        <v>0</v>
      </c>
      <c r="AG548" s="453">
        <v>1400</v>
      </c>
      <c r="AH548" s="453">
        <v>0</v>
      </c>
      <c r="AI548" s="453">
        <v>0</v>
      </c>
      <c r="AJ548" s="453">
        <v>0</v>
      </c>
      <c r="AK548" s="453">
        <v>0</v>
      </c>
      <c r="AL548" s="453">
        <v>0</v>
      </c>
      <c r="AM548" s="453">
        <v>0</v>
      </c>
      <c r="AN548" s="453">
        <v>0</v>
      </c>
      <c r="AO548" s="453">
        <v>0</v>
      </c>
      <c r="AP548" s="453">
        <v>0</v>
      </c>
      <c r="AQ548" s="453">
        <v>0</v>
      </c>
      <c r="AR548" s="453">
        <v>0</v>
      </c>
      <c r="AS548" s="453">
        <v>0</v>
      </c>
      <c r="AT548" s="453">
        <v>0</v>
      </c>
      <c r="AU548" s="453">
        <v>0</v>
      </c>
      <c r="AV548" s="453">
        <v>0</v>
      </c>
      <c r="AW548" s="453">
        <v>0</v>
      </c>
      <c r="AX548" s="453">
        <v>0</v>
      </c>
      <c r="AY548" s="453">
        <v>0</v>
      </c>
      <c r="AZ548" s="453">
        <v>0</v>
      </c>
      <c r="BA548" s="453">
        <v>0</v>
      </c>
      <c r="BB548" s="453">
        <v>0</v>
      </c>
      <c r="BC548" s="453">
        <v>0</v>
      </c>
      <c r="BD548" s="453">
        <v>0</v>
      </c>
      <c r="BE548" s="453">
        <v>0</v>
      </c>
      <c r="BF548" s="453">
        <v>0</v>
      </c>
      <c r="BG548" s="453">
        <v>0</v>
      </c>
      <c r="BH548" s="453">
        <v>0</v>
      </c>
      <c r="BI548" s="453">
        <v>0</v>
      </c>
      <c r="BJ548" s="453">
        <v>0</v>
      </c>
      <c r="BK548" s="453">
        <v>0</v>
      </c>
      <c r="BL548" s="453">
        <v>0</v>
      </c>
      <c r="BM548" s="453">
        <v>1744845.15</v>
      </c>
      <c r="BN548" s="453">
        <v>0</v>
      </c>
      <c r="BO548" s="453">
        <v>0</v>
      </c>
      <c r="BP548" s="453">
        <v>0</v>
      </c>
      <c r="BQ548" s="453">
        <v>11409</v>
      </c>
      <c r="BR548" s="453">
        <v>0</v>
      </c>
      <c r="BS548" s="453">
        <v>5185</v>
      </c>
      <c r="BT548" s="453">
        <v>4053</v>
      </c>
      <c r="BU548" s="453">
        <v>25082</v>
      </c>
      <c r="BV548" s="453">
        <v>29384</v>
      </c>
      <c r="BW548" s="453">
        <v>0</v>
      </c>
      <c r="BX548" s="453">
        <v>845</v>
      </c>
      <c r="BY548" s="453">
        <v>45631</v>
      </c>
      <c r="BZ548" s="453">
        <v>12021</v>
      </c>
      <c r="CA548" s="453">
        <v>0</v>
      </c>
      <c r="CB548" s="453">
        <v>0</v>
      </c>
      <c r="CC548" s="336">
        <f t="shared" si="75"/>
        <v>18486747.059999999</v>
      </c>
    </row>
    <row r="549" spans="1:81" s="328" customFormat="1">
      <c r="A549" s="384"/>
      <c r="B549" s="383"/>
      <c r="C549" s="385"/>
      <c r="D549" s="385"/>
      <c r="E549" s="385"/>
      <c r="F549" s="388" t="s">
        <v>1571</v>
      </c>
      <c r="G549" s="389" t="s">
        <v>1572</v>
      </c>
      <c r="H549" s="453">
        <v>582740</v>
      </c>
      <c r="I549" s="453">
        <v>0</v>
      </c>
      <c r="J549" s="453">
        <v>919</v>
      </c>
      <c r="K549" s="453">
        <v>0</v>
      </c>
      <c r="L549" s="453">
        <v>30642</v>
      </c>
      <c r="M549" s="453">
        <v>0</v>
      </c>
      <c r="N549" s="453">
        <v>29569846.399999999</v>
      </c>
      <c r="O549" s="453">
        <v>0</v>
      </c>
      <c r="P549" s="453">
        <v>0</v>
      </c>
      <c r="Q549" s="453">
        <v>2493638.17</v>
      </c>
      <c r="R549" s="453">
        <v>986644.2</v>
      </c>
      <c r="S549" s="453">
        <v>0</v>
      </c>
      <c r="T549" s="453">
        <v>0</v>
      </c>
      <c r="U549" s="453">
        <v>33024.400000000001</v>
      </c>
      <c r="V549" s="453">
        <v>271217.5</v>
      </c>
      <c r="W549" s="453">
        <v>0</v>
      </c>
      <c r="X549" s="453">
        <v>0</v>
      </c>
      <c r="Y549" s="453">
        <v>0</v>
      </c>
      <c r="Z549" s="453">
        <v>0</v>
      </c>
      <c r="AA549" s="453">
        <v>0</v>
      </c>
      <c r="AB549" s="453">
        <v>0</v>
      </c>
      <c r="AC549" s="453">
        <v>136194</v>
      </c>
      <c r="AD549" s="453">
        <v>0</v>
      </c>
      <c r="AE549" s="453">
        <v>0</v>
      </c>
      <c r="AF549" s="453">
        <v>0</v>
      </c>
      <c r="AG549" s="453">
        <v>0</v>
      </c>
      <c r="AH549" s="453">
        <v>0</v>
      </c>
      <c r="AI549" s="453">
        <v>0</v>
      </c>
      <c r="AJ549" s="453">
        <v>0</v>
      </c>
      <c r="AK549" s="453">
        <v>0</v>
      </c>
      <c r="AL549" s="453">
        <v>0</v>
      </c>
      <c r="AM549" s="453">
        <v>0</v>
      </c>
      <c r="AN549" s="453">
        <v>0</v>
      </c>
      <c r="AO549" s="453">
        <v>0</v>
      </c>
      <c r="AP549" s="453">
        <v>0</v>
      </c>
      <c r="AQ549" s="453">
        <v>0</v>
      </c>
      <c r="AR549" s="453">
        <v>0</v>
      </c>
      <c r="AS549" s="453">
        <v>0</v>
      </c>
      <c r="AT549" s="453">
        <v>0</v>
      </c>
      <c r="AU549" s="453">
        <v>644</v>
      </c>
      <c r="AV549" s="453">
        <v>0</v>
      </c>
      <c r="AW549" s="453">
        <v>0</v>
      </c>
      <c r="AX549" s="453">
        <v>0</v>
      </c>
      <c r="AY549" s="453">
        <v>0</v>
      </c>
      <c r="AZ549" s="453">
        <v>0</v>
      </c>
      <c r="BA549" s="453">
        <v>0</v>
      </c>
      <c r="BB549" s="453">
        <v>0</v>
      </c>
      <c r="BC549" s="453">
        <v>0</v>
      </c>
      <c r="BD549" s="453">
        <v>0</v>
      </c>
      <c r="BE549" s="453">
        <v>0</v>
      </c>
      <c r="BF549" s="453">
        <v>0</v>
      </c>
      <c r="BG549" s="453">
        <v>0</v>
      </c>
      <c r="BH549" s="453">
        <v>0</v>
      </c>
      <c r="BI549" s="453">
        <v>0</v>
      </c>
      <c r="BJ549" s="453">
        <v>13298</v>
      </c>
      <c r="BK549" s="453">
        <v>0</v>
      </c>
      <c r="BL549" s="453">
        <v>0</v>
      </c>
      <c r="BM549" s="453">
        <v>20743.75</v>
      </c>
      <c r="BN549" s="453">
        <v>0</v>
      </c>
      <c r="BO549" s="453">
        <v>0</v>
      </c>
      <c r="BP549" s="453">
        <v>0</v>
      </c>
      <c r="BQ549" s="453">
        <v>0</v>
      </c>
      <c r="BR549" s="453">
        <v>0</v>
      </c>
      <c r="BS549" s="453">
        <v>0</v>
      </c>
      <c r="BT549" s="453">
        <v>8496</v>
      </c>
      <c r="BU549" s="453">
        <v>0</v>
      </c>
      <c r="BV549" s="453">
        <v>0</v>
      </c>
      <c r="BW549" s="453">
        <v>0</v>
      </c>
      <c r="BX549" s="453">
        <v>0</v>
      </c>
      <c r="BY549" s="453">
        <v>0</v>
      </c>
      <c r="BZ549" s="453">
        <v>0</v>
      </c>
      <c r="CA549" s="453">
        <v>0</v>
      </c>
      <c r="CB549" s="453">
        <v>0</v>
      </c>
      <c r="CC549" s="336">
        <f t="shared" si="75"/>
        <v>34148047.420000002</v>
      </c>
    </row>
    <row r="550" spans="1:81" s="328" customFormat="1">
      <c r="A550" s="384"/>
      <c r="B550" s="383"/>
      <c r="C550" s="385"/>
      <c r="D550" s="385"/>
      <c r="E550" s="385"/>
      <c r="F550" s="388" t="s">
        <v>1573</v>
      </c>
      <c r="G550" s="389" t="s">
        <v>1574</v>
      </c>
      <c r="H550" s="453">
        <v>5505551.2999999998</v>
      </c>
      <c r="I550" s="453">
        <v>0</v>
      </c>
      <c r="J550" s="453">
        <v>0</v>
      </c>
      <c r="K550" s="453">
        <v>0</v>
      </c>
      <c r="L550" s="453">
        <v>0</v>
      </c>
      <c r="M550" s="453">
        <v>0</v>
      </c>
      <c r="N550" s="453">
        <v>88944331.599999994</v>
      </c>
      <c r="O550" s="453">
        <v>0</v>
      </c>
      <c r="P550" s="453">
        <v>0</v>
      </c>
      <c r="Q550" s="453">
        <v>324216.65999999997</v>
      </c>
      <c r="R550" s="453">
        <v>760561.6</v>
      </c>
      <c r="S550" s="453">
        <v>0</v>
      </c>
      <c r="T550" s="453">
        <v>0</v>
      </c>
      <c r="U550" s="453">
        <v>180798</v>
      </c>
      <c r="V550" s="453">
        <v>0</v>
      </c>
      <c r="W550" s="453">
        <v>0</v>
      </c>
      <c r="X550" s="453">
        <v>0</v>
      </c>
      <c r="Y550" s="453">
        <v>0</v>
      </c>
      <c r="Z550" s="453">
        <v>0</v>
      </c>
      <c r="AA550" s="453">
        <v>0</v>
      </c>
      <c r="AB550" s="453">
        <v>0</v>
      </c>
      <c r="AC550" s="453">
        <v>0</v>
      </c>
      <c r="AD550" s="453">
        <v>0</v>
      </c>
      <c r="AE550" s="453">
        <v>0</v>
      </c>
      <c r="AF550" s="453">
        <v>0</v>
      </c>
      <c r="AG550" s="453">
        <v>0</v>
      </c>
      <c r="AH550" s="453">
        <v>0</v>
      </c>
      <c r="AI550" s="453">
        <v>0</v>
      </c>
      <c r="AJ550" s="453">
        <v>0</v>
      </c>
      <c r="AK550" s="453">
        <v>0</v>
      </c>
      <c r="AL550" s="453">
        <v>0</v>
      </c>
      <c r="AM550" s="453">
        <v>0</v>
      </c>
      <c r="AN550" s="453">
        <v>0</v>
      </c>
      <c r="AO550" s="453">
        <v>0</v>
      </c>
      <c r="AP550" s="453">
        <v>0</v>
      </c>
      <c r="AQ550" s="453">
        <v>0</v>
      </c>
      <c r="AR550" s="453">
        <v>0</v>
      </c>
      <c r="AS550" s="453">
        <v>0</v>
      </c>
      <c r="AT550" s="453">
        <v>0</v>
      </c>
      <c r="AU550" s="453">
        <v>389960.5</v>
      </c>
      <c r="AV550" s="453">
        <v>0</v>
      </c>
      <c r="AW550" s="453">
        <v>0</v>
      </c>
      <c r="AX550" s="453">
        <v>0</v>
      </c>
      <c r="AY550" s="453">
        <v>0</v>
      </c>
      <c r="AZ550" s="453">
        <v>0</v>
      </c>
      <c r="BA550" s="453">
        <v>0</v>
      </c>
      <c r="BB550" s="453">
        <v>0</v>
      </c>
      <c r="BC550" s="453">
        <v>0</v>
      </c>
      <c r="BD550" s="453">
        <v>0</v>
      </c>
      <c r="BE550" s="453">
        <v>0</v>
      </c>
      <c r="BF550" s="453">
        <v>0</v>
      </c>
      <c r="BG550" s="453">
        <v>0</v>
      </c>
      <c r="BH550" s="453">
        <v>0</v>
      </c>
      <c r="BI550" s="453">
        <v>0</v>
      </c>
      <c r="BJ550" s="453">
        <v>0</v>
      </c>
      <c r="BK550" s="453">
        <v>0</v>
      </c>
      <c r="BL550" s="453">
        <v>0</v>
      </c>
      <c r="BM550" s="453">
        <v>762646.6</v>
      </c>
      <c r="BN550" s="453">
        <v>0</v>
      </c>
      <c r="BO550" s="453">
        <v>0</v>
      </c>
      <c r="BP550" s="453">
        <v>0</v>
      </c>
      <c r="BQ550" s="453">
        <v>0</v>
      </c>
      <c r="BR550" s="453">
        <v>0</v>
      </c>
      <c r="BS550" s="453">
        <v>0</v>
      </c>
      <c r="BT550" s="453">
        <v>14207217.199999999</v>
      </c>
      <c r="BU550" s="453">
        <v>0</v>
      </c>
      <c r="BV550" s="453">
        <v>0</v>
      </c>
      <c r="BW550" s="453">
        <v>0</v>
      </c>
      <c r="BX550" s="453">
        <v>0</v>
      </c>
      <c r="BY550" s="453">
        <v>0</v>
      </c>
      <c r="BZ550" s="453">
        <v>0</v>
      </c>
      <c r="CA550" s="453">
        <v>0</v>
      </c>
      <c r="CB550" s="453">
        <v>0</v>
      </c>
      <c r="CC550" s="336">
        <f t="shared" si="75"/>
        <v>111075283.45999998</v>
      </c>
    </row>
    <row r="551" spans="1:81" s="328" customFormat="1">
      <c r="A551" s="384"/>
      <c r="B551" s="383"/>
      <c r="C551" s="385"/>
      <c r="D551" s="385"/>
      <c r="E551" s="385"/>
      <c r="F551" s="388" t="s">
        <v>1575</v>
      </c>
      <c r="G551" s="389" t="s">
        <v>1576</v>
      </c>
      <c r="H551" s="453">
        <v>381739</v>
      </c>
      <c r="I551" s="453">
        <v>111434</v>
      </c>
      <c r="J551" s="453">
        <v>0</v>
      </c>
      <c r="K551" s="453">
        <v>10423</v>
      </c>
      <c r="L551" s="453">
        <v>0</v>
      </c>
      <c r="M551" s="453">
        <v>0</v>
      </c>
      <c r="N551" s="453">
        <v>328271.08</v>
      </c>
      <c r="O551" s="453">
        <v>104436.25</v>
      </c>
      <c r="P551" s="453">
        <v>42863</v>
      </c>
      <c r="Q551" s="453">
        <v>735338</v>
      </c>
      <c r="R551" s="453">
        <v>163513</v>
      </c>
      <c r="S551" s="453">
        <v>144930.75</v>
      </c>
      <c r="T551" s="453">
        <v>223399</v>
      </c>
      <c r="U551" s="453">
        <v>147764.25</v>
      </c>
      <c r="V551" s="453">
        <v>0</v>
      </c>
      <c r="W551" s="453">
        <v>4298.5</v>
      </c>
      <c r="X551" s="453">
        <v>378475.1</v>
      </c>
      <c r="Y551" s="453">
        <v>36233.5</v>
      </c>
      <c r="Z551" s="453">
        <v>55058.5</v>
      </c>
      <c r="AA551" s="453">
        <v>105936</v>
      </c>
      <c r="AB551" s="453">
        <v>24687.25</v>
      </c>
      <c r="AC551" s="453">
        <v>504362.33</v>
      </c>
      <c r="AD551" s="453">
        <v>350091.5</v>
      </c>
      <c r="AE551" s="453">
        <v>270</v>
      </c>
      <c r="AF551" s="453">
        <v>25175.5</v>
      </c>
      <c r="AG551" s="453">
        <v>119703</v>
      </c>
      <c r="AH551" s="453">
        <v>58280</v>
      </c>
      <c r="AI551" s="453">
        <v>248079.5</v>
      </c>
      <c r="AJ551" s="453">
        <v>18037</v>
      </c>
      <c r="AK551" s="453">
        <v>23964</v>
      </c>
      <c r="AL551" s="453">
        <v>0</v>
      </c>
      <c r="AM551" s="453">
        <v>0</v>
      </c>
      <c r="AN551" s="453">
        <v>129432</v>
      </c>
      <c r="AO551" s="453">
        <v>66235</v>
      </c>
      <c r="AP551" s="453">
        <v>0</v>
      </c>
      <c r="AQ551" s="453">
        <v>349949</v>
      </c>
      <c r="AR551" s="453">
        <v>418923</v>
      </c>
      <c r="AS551" s="453">
        <v>568673.25</v>
      </c>
      <c r="AT551" s="453">
        <v>56835</v>
      </c>
      <c r="AU551" s="453">
        <v>444</v>
      </c>
      <c r="AV551" s="453">
        <v>41789</v>
      </c>
      <c r="AW551" s="453">
        <v>60115</v>
      </c>
      <c r="AX551" s="453">
        <v>165388</v>
      </c>
      <c r="AY551" s="453">
        <v>4043</v>
      </c>
      <c r="AZ551" s="453">
        <v>41667</v>
      </c>
      <c r="BA551" s="453">
        <v>12925</v>
      </c>
      <c r="BB551" s="453">
        <v>14978</v>
      </c>
      <c r="BC551" s="453">
        <v>55736</v>
      </c>
      <c r="BD551" s="453">
        <v>2479579</v>
      </c>
      <c r="BE551" s="453">
        <v>502266</v>
      </c>
      <c r="BF551" s="453">
        <v>10178</v>
      </c>
      <c r="BG551" s="453">
        <v>737746</v>
      </c>
      <c r="BH551" s="453">
        <v>231314.5</v>
      </c>
      <c r="BI551" s="453">
        <v>337384</v>
      </c>
      <c r="BJ551" s="453">
        <v>20808</v>
      </c>
      <c r="BK551" s="453">
        <v>4803</v>
      </c>
      <c r="BL551" s="453">
        <v>36100</v>
      </c>
      <c r="BM551" s="453">
        <v>33029.15</v>
      </c>
      <c r="BN551" s="453">
        <v>1166770</v>
      </c>
      <c r="BO551" s="453">
        <v>113985</v>
      </c>
      <c r="BP551" s="453">
        <v>27881</v>
      </c>
      <c r="BQ551" s="453">
        <v>22335</v>
      </c>
      <c r="BR551" s="453">
        <v>622419</v>
      </c>
      <c r="BS551" s="453">
        <v>79072</v>
      </c>
      <c r="BT551" s="453">
        <v>28471</v>
      </c>
      <c r="BU551" s="453">
        <v>3548.25</v>
      </c>
      <c r="BV551" s="453">
        <v>178373</v>
      </c>
      <c r="BW551" s="453">
        <v>107515</v>
      </c>
      <c r="BX551" s="453">
        <v>47222.5</v>
      </c>
      <c r="BY551" s="453">
        <v>77545</v>
      </c>
      <c r="BZ551" s="453">
        <v>97044</v>
      </c>
      <c r="CA551" s="453">
        <v>783</v>
      </c>
      <c r="CB551" s="453">
        <v>35080.980000000003</v>
      </c>
      <c r="CC551" s="336">
        <f t="shared" si="75"/>
        <v>13335147.640000001</v>
      </c>
    </row>
    <row r="552" spans="1:81" s="328" customFormat="1">
      <c r="A552" s="384"/>
      <c r="B552" s="383"/>
      <c r="C552" s="385"/>
      <c r="D552" s="385"/>
      <c r="E552" s="385"/>
      <c r="F552" s="388" t="s">
        <v>1577</v>
      </c>
      <c r="G552" s="389" t="s">
        <v>1578</v>
      </c>
      <c r="H552" s="453">
        <v>8259112.5</v>
      </c>
      <c r="I552" s="453">
        <v>2896626</v>
      </c>
      <c r="J552" s="453">
        <v>740327</v>
      </c>
      <c r="K552" s="453">
        <v>50672</v>
      </c>
      <c r="L552" s="453">
        <v>0</v>
      </c>
      <c r="M552" s="453">
        <v>0</v>
      </c>
      <c r="N552" s="453">
        <v>10038520.130000001</v>
      </c>
      <c r="O552" s="453">
        <v>928481.4</v>
      </c>
      <c r="P552" s="453">
        <v>12053</v>
      </c>
      <c r="Q552" s="453">
        <v>2758584</v>
      </c>
      <c r="R552" s="453">
        <v>25828</v>
      </c>
      <c r="S552" s="453">
        <v>204085</v>
      </c>
      <c r="T552" s="453">
        <v>1293844.27</v>
      </c>
      <c r="U552" s="453">
        <v>1159704.25</v>
      </c>
      <c r="V552" s="453">
        <v>0</v>
      </c>
      <c r="W552" s="453">
        <v>13574.25</v>
      </c>
      <c r="X552" s="453">
        <v>566416.19999999995</v>
      </c>
      <c r="Y552" s="453">
        <v>23720</v>
      </c>
      <c r="Z552" s="453">
        <v>3503552.17</v>
      </c>
      <c r="AA552" s="453">
        <v>1007834.42</v>
      </c>
      <c r="AB552" s="453">
        <v>67621.25</v>
      </c>
      <c r="AC552" s="453">
        <v>4265548.17</v>
      </c>
      <c r="AD552" s="453">
        <v>55587</v>
      </c>
      <c r="AE552" s="453">
        <v>162246.5</v>
      </c>
      <c r="AF552" s="453">
        <v>0</v>
      </c>
      <c r="AG552" s="453">
        <v>264880</v>
      </c>
      <c r="AH552" s="453">
        <v>40124</v>
      </c>
      <c r="AI552" s="453">
        <v>9313155.6699999999</v>
      </c>
      <c r="AJ552" s="453">
        <v>65496</v>
      </c>
      <c r="AK552" s="453">
        <v>9423</v>
      </c>
      <c r="AL552" s="453">
        <v>0</v>
      </c>
      <c r="AM552" s="453">
        <v>57915</v>
      </c>
      <c r="AN552" s="453">
        <v>17618</v>
      </c>
      <c r="AO552" s="453">
        <v>77437</v>
      </c>
      <c r="AP552" s="453">
        <v>0</v>
      </c>
      <c r="AQ552" s="453">
        <v>337550</v>
      </c>
      <c r="AR552" s="453">
        <v>112211</v>
      </c>
      <c r="AS552" s="453">
        <v>77050.25</v>
      </c>
      <c r="AT552" s="453">
        <v>2384</v>
      </c>
      <c r="AU552" s="453">
        <v>1134683.7</v>
      </c>
      <c r="AV552" s="453">
        <v>48938</v>
      </c>
      <c r="AW552" s="453">
        <v>39810</v>
      </c>
      <c r="AX552" s="453">
        <v>117906</v>
      </c>
      <c r="AY552" s="453">
        <v>4985</v>
      </c>
      <c r="AZ552" s="453">
        <v>21162</v>
      </c>
      <c r="BA552" s="453">
        <v>3948</v>
      </c>
      <c r="BB552" s="453">
        <v>3772910</v>
      </c>
      <c r="BC552" s="453">
        <v>7599</v>
      </c>
      <c r="BD552" s="453">
        <v>588045.4</v>
      </c>
      <c r="BE552" s="453">
        <v>416327</v>
      </c>
      <c r="BF552" s="453">
        <v>98230</v>
      </c>
      <c r="BG552" s="453">
        <v>190082.5</v>
      </c>
      <c r="BH552" s="453">
        <v>781313.5</v>
      </c>
      <c r="BI552" s="453">
        <v>656714</v>
      </c>
      <c r="BJ552" s="453">
        <v>25122.35</v>
      </c>
      <c r="BK552" s="453">
        <v>35626</v>
      </c>
      <c r="BL552" s="453">
        <v>24907</v>
      </c>
      <c r="BM552" s="453">
        <v>1479243.35</v>
      </c>
      <c r="BN552" s="453">
        <v>2377241.85</v>
      </c>
      <c r="BO552" s="453">
        <v>12405</v>
      </c>
      <c r="BP552" s="453">
        <v>14981</v>
      </c>
      <c r="BQ552" s="453">
        <v>1826</v>
      </c>
      <c r="BR552" s="453">
        <v>36830</v>
      </c>
      <c r="BS552" s="453">
        <v>13785</v>
      </c>
      <c r="BT552" s="453">
        <v>914129</v>
      </c>
      <c r="BU552" s="453">
        <v>21735</v>
      </c>
      <c r="BV552" s="453">
        <v>279431</v>
      </c>
      <c r="BW552" s="453">
        <v>164025</v>
      </c>
      <c r="BX552" s="453">
        <v>139907.75</v>
      </c>
      <c r="BY552" s="453">
        <v>1334690</v>
      </c>
      <c r="BZ552" s="453">
        <v>162441</v>
      </c>
      <c r="CA552" s="453">
        <v>1684</v>
      </c>
      <c r="CB552" s="453">
        <v>29367.85</v>
      </c>
      <c r="CC552" s="336">
        <f t="shared" si="75"/>
        <v>63361213.680000015</v>
      </c>
    </row>
    <row r="553" spans="1:81" s="328" customFormat="1">
      <c r="A553" s="384"/>
      <c r="B553" s="383"/>
      <c r="C553" s="385"/>
      <c r="D553" s="385"/>
      <c r="E553" s="385"/>
      <c r="F553" s="388" t="s">
        <v>1579</v>
      </c>
      <c r="G553" s="389" t="s">
        <v>1580</v>
      </c>
      <c r="H553" s="453">
        <v>1425148.75</v>
      </c>
      <c r="I553" s="453">
        <v>559057</v>
      </c>
      <c r="J553" s="453">
        <v>148891.5</v>
      </c>
      <c r="K553" s="453">
        <v>43527</v>
      </c>
      <c r="L553" s="453">
        <v>62734</v>
      </c>
      <c r="M553" s="453">
        <v>188332.58</v>
      </c>
      <c r="N553" s="453">
        <v>10969982</v>
      </c>
      <c r="O553" s="453">
        <v>136799.5</v>
      </c>
      <c r="P553" s="453">
        <v>56015</v>
      </c>
      <c r="Q553" s="453">
        <v>305642.55</v>
      </c>
      <c r="R553" s="453">
        <v>42337.3</v>
      </c>
      <c r="S553" s="453">
        <v>331423.75</v>
      </c>
      <c r="T553" s="453">
        <v>1835840.06</v>
      </c>
      <c r="U553" s="453">
        <v>75987.75</v>
      </c>
      <c r="V553" s="453">
        <v>46046</v>
      </c>
      <c r="W553" s="453">
        <v>115748.29</v>
      </c>
      <c r="X553" s="453">
        <v>172591.16</v>
      </c>
      <c r="Y553" s="453">
        <v>34682.68</v>
      </c>
      <c r="Z553" s="453">
        <v>1623036</v>
      </c>
      <c r="AA553" s="453">
        <v>76146.5</v>
      </c>
      <c r="AB553" s="453">
        <v>40226</v>
      </c>
      <c r="AC553" s="453">
        <v>297966</v>
      </c>
      <c r="AD553" s="453">
        <v>235542.5</v>
      </c>
      <c r="AE553" s="453">
        <v>684476.37</v>
      </c>
      <c r="AF553" s="453">
        <v>193664.03</v>
      </c>
      <c r="AG553" s="453">
        <v>92244.97</v>
      </c>
      <c r="AH553" s="453">
        <v>195710.13</v>
      </c>
      <c r="AI553" s="453">
        <v>8526922.0999999996</v>
      </c>
      <c r="AJ553" s="453">
        <v>175763</v>
      </c>
      <c r="AK553" s="453">
        <v>103606</v>
      </c>
      <c r="AL553" s="453">
        <v>11906.34</v>
      </c>
      <c r="AM553" s="453">
        <v>173450.18</v>
      </c>
      <c r="AN553" s="453">
        <v>84706</v>
      </c>
      <c r="AO553" s="453">
        <v>47354</v>
      </c>
      <c r="AP553" s="453">
        <v>123804</v>
      </c>
      <c r="AQ553" s="453">
        <v>45196.5</v>
      </c>
      <c r="AR553" s="453">
        <v>33852.5</v>
      </c>
      <c r="AS553" s="453">
        <v>104077</v>
      </c>
      <c r="AT553" s="453">
        <v>83014.5</v>
      </c>
      <c r="AU553" s="453">
        <v>528500.03</v>
      </c>
      <c r="AV553" s="453">
        <v>94224.26</v>
      </c>
      <c r="AW553" s="453">
        <v>26588</v>
      </c>
      <c r="AX553" s="453">
        <v>89479.69</v>
      </c>
      <c r="AY553" s="453">
        <v>83111.62</v>
      </c>
      <c r="AZ553" s="453">
        <v>11982</v>
      </c>
      <c r="BA553" s="453">
        <v>3992</v>
      </c>
      <c r="BB553" s="453">
        <v>1958144.25</v>
      </c>
      <c r="BC553" s="453">
        <v>18364.75</v>
      </c>
      <c r="BD553" s="453">
        <v>662573.28</v>
      </c>
      <c r="BE553" s="453">
        <v>146411.25</v>
      </c>
      <c r="BF553" s="453">
        <v>95584.75</v>
      </c>
      <c r="BG553" s="453">
        <v>336555.49</v>
      </c>
      <c r="BH553" s="453">
        <v>193799</v>
      </c>
      <c r="BI553" s="453">
        <v>57696.85</v>
      </c>
      <c r="BJ553" s="453">
        <v>265154.90000000002</v>
      </c>
      <c r="BK553" s="453">
        <v>49224.9</v>
      </c>
      <c r="BL553" s="453">
        <v>68514.789999999994</v>
      </c>
      <c r="BM553" s="453">
        <v>2253933.4500000002</v>
      </c>
      <c r="BN553" s="453">
        <v>356007.75</v>
      </c>
      <c r="BO553" s="453">
        <v>21901.78</v>
      </c>
      <c r="BP553" s="453">
        <v>459521</v>
      </c>
      <c r="BQ553" s="453">
        <v>42498</v>
      </c>
      <c r="BR553" s="453">
        <v>14691</v>
      </c>
      <c r="BS553" s="453">
        <v>68475.55</v>
      </c>
      <c r="BT553" s="453">
        <v>2542829</v>
      </c>
      <c r="BU553" s="453">
        <v>76006.149999999994</v>
      </c>
      <c r="BV553" s="453">
        <v>94166.77</v>
      </c>
      <c r="BW553" s="453">
        <v>108067</v>
      </c>
      <c r="BX553" s="453">
        <v>161677.60999999999</v>
      </c>
      <c r="BY553" s="453">
        <v>1683518.19</v>
      </c>
      <c r="BZ553" s="453">
        <v>56462</v>
      </c>
      <c r="CA553" s="453">
        <v>19402.36</v>
      </c>
      <c r="CB553" s="453">
        <v>27681.9</v>
      </c>
      <c r="CC553" s="336">
        <f t="shared" si="75"/>
        <v>42180192.810000002</v>
      </c>
    </row>
    <row r="554" spans="1:81" s="328" customFormat="1">
      <c r="A554" s="384"/>
      <c r="B554" s="383"/>
      <c r="C554" s="385"/>
      <c r="D554" s="385"/>
      <c r="E554" s="385"/>
      <c r="F554" s="388" t="s">
        <v>1581</v>
      </c>
      <c r="G554" s="389" t="s">
        <v>1582</v>
      </c>
      <c r="H554" s="453">
        <v>2968160.4</v>
      </c>
      <c r="I554" s="453">
        <v>193954.45</v>
      </c>
      <c r="J554" s="453">
        <v>161886.6</v>
      </c>
      <c r="K554" s="453">
        <v>614141.54</v>
      </c>
      <c r="L554" s="453">
        <v>146935.75</v>
      </c>
      <c r="M554" s="453">
        <v>23735.91</v>
      </c>
      <c r="N554" s="453">
        <v>4294770.5</v>
      </c>
      <c r="O554" s="453">
        <v>479603.03</v>
      </c>
      <c r="P554" s="453">
        <v>0</v>
      </c>
      <c r="Q554" s="453">
        <v>202531.75</v>
      </c>
      <c r="R554" s="453">
        <v>23311</v>
      </c>
      <c r="S554" s="453">
        <v>197293.64</v>
      </c>
      <c r="T554" s="453">
        <v>2396878.73</v>
      </c>
      <c r="U554" s="453">
        <v>113251.33</v>
      </c>
      <c r="V554" s="453">
        <v>9368</v>
      </c>
      <c r="W554" s="453">
        <v>8639.52</v>
      </c>
      <c r="X554" s="453">
        <v>231750.26</v>
      </c>
      <c r="Y554" s="453">
        <v>154506.64000000001</v>
      </c>
      <c r="Z554" s="453">
        <v>850380.1</v>
      </c>
      <c r="AA554" s="453">
        <v>155091.45000000001</v>
      </c>
      <c r="AB554" s="453">
        <v>107744</v>
      </c>
      <c r="AC554" s="453">
        <v>471812</v>
      </c>
      <c r="AD554" s="453">
        <v>106873</v>
      </c>
      <c r="AE554" s="453">
        <v>66440.75</v>
      </c>
      <c r="AF554" s="453">
        <v>494279.07</v>
      </c>
      <c r="AG554" s="453">
        <v>54083</v>
      </c>
      <c r="AH554" s="453">
        <v>33539.15</v>
      </c>
      <c r="AI554" s="453">
        <v>4870694.28</v>
      </c>
      <c r="AJ554" s="453">
        <v>35739</v>
      </c>
      <c r="AK554" s="453">
        <v>68132</v>
      </c>
      <c r="AL554" s="453">
        <v>50758.25</v>
      </c>
      <c r="AM554" s="453">
        <v>64402.89</v>
      </c>
      <c r="AN554" s="453">
        <v>191943</v>
      </c>
      <c r="AO554" s="453">
        <v>11477</v>
      </c>
      <c r="AP554" s="453">
        <v>101859</v>
      </c>
      <c r="AQ554" s="453">
        <v>63243</v>
      </c>
      <c r="AR554" s="453">
        <v>3430</v>
      </c>
      <c r="AS554" s="453">
        <v>50358</v>
      </c>
      <c r="AT554" s="453">
        <v>10077</v>
      </c>
      <c r="AU554" s="453">
        <v>1942530.11</v>
      </c>
      <c r="AV554" s="453">
        <v>0</v>
      </c>
      <c r="AW554" s="453">
        <v>14117.85</v>
      </c>
      <c r="AX554" s="453">
        <v>79832.429999999993</v>
      </c>
      <c r="AY554" s="453">
        <v>90089.63</v>
      </c>
      <c r="AZ554" s="453">
        <v>0</v>
      </c>
      <c r="BA554" s="453">
        <v>0</v>
      </c>
      <c r="BB554" s="453">
        <v>2481299.5</v>
      </c>
      <c r="BC554" s="453">
        <v>43541</v>
      </c>
      <c r="BD554" s="453">
        <v>462097.07</v>
      </c>
      <c r="BE554" s="453">
        <v>439435.81</v>
      </c>
      <c r="BF554" s="453">
        <v>335907.59</v>
      </c>
      <c r="BG554" s="453">
        <v>190898.71</v>
      </c>
      <c r="BH554" s="453">
        <v>805016.81</v>
      </c>
      <c r="BI554" s="453">
        <v>370729.45</v>
      </c>
      <c r="BJ554" s="453">
        <v>291132.05</v>
      </c>
      <c r="BK554" s="453">
        <v>8070.5</v>
      </c>
      <c r="BL554" s="453">
        <v>18589.7</v>
      </c>
      <c r="BM554" s="453">
        <v>3709620.75</v>
      </c>
      <c r="BN554" s="453">
        <v>531429.67000000004</v>
      </c>
      <c r="BO554" s="453">
        <v>75466</v>
      </c>
      <c r="BP554" s="453">
        <v>79393</v>
      </c>
      <c r="BQ554" s="453">
        <v>37800</v>
      </c>
      <c r="BR554" s="453">
        <v>104749</v>
      </c>
      <c r="BS554" s="453">
        <v>38909</v>
      </c>
      <c r="BT554" s="453">
        <v>844096.95</v>
      </c>
      <c r="BU554" s="453">
        <v>109480.52</v>
      </c>
      <c r="BV554" s="453">
        <v>35331.06</v>
      </c>
      <c r="BW554" s="453">
        <v>78380.25</v>
      </c>
      <c r="BX554" s="453">
        <v>128261.5</v>
      </c>
      <c r="BY554" s="453">
        <v>156079.16</v>
      </c>
      <c r="BZ554" s="453">
        <v>59647</v>
      </c>
      <c r="CA554" s="453">
        <v>114590.64</v>
      </c>
      <c r="CB554" s="453">
        <v>73635.03</v>
      </c>
      <c r="CC554" s="336">
        <f t="shared" si="75"/>
        <v>33833232.729999997</v>
      </c>
    </row>
    <row r="555" spans="1:81" s="328" customFormat="1">
      <c r="A555" s="384"/>
      <c r="B555" s="383"/>
      <c r="C555" s="385"/>
      <c r="D555" s="385"/>
      <c r="E555" s="385"/>
      <c r="F555" s="388" t="s">
        <v>1583</v>
      </c>
      <c r="G555" s="389" t="s">
        <v>1584</v>
      </c>
      <c r="H555" s="453">
        <v>1605809.29</v>
      </c>
      <c r="I555" s="453">
        <v>0</v>
      </c>
      <c r="J555" s="453">
        <v>108183.75</v>
      </c>
      <c r="K555" s="453">
        <v>34793</v>
      </c>
      <c r="L555" s="453">
        <v>24819</v>
      </c>
      <c r="M555" s="453">
        <v>0</v>
      </c>
      <c r="N555" s="453">
        <v>311613.25</v>
      </c>
      <c r="O555" s="453">
        <v>0</v>
      </c>
      <c r="P555" s="453">
        <v>0</v>
      </c>
      <c r="Q555" s="453">
        <v>425033.75</v>
      </c>
      <c r="R555" s="453">
        <v>1885</v>
      </c>
      <c r="S555" s="453">
        <v>0</v>
      </c>
      <c r="T555" s="453">
        <v>344516</v>
      </c>
      <c r="U555" s="453">
        <v>0</v>
      </c>
      <c r="V555" s="453">
        <v>0</v>
      </c>
      <c r="W555" s="453">
        <v>0</v>
      </c>
      <c r="X555" s="453">
        <v>0</v>
      </c>
      <c r="Y555" s="453">
        <v>0</v>
      </c>
      <c r="Z555" s="453">
        <v>2827.5</v>
      </c>
      <c r="AA555" s="453">
        <v>0</v>
      </c>
      <c r="AB555" s="453">
        <v>53512.25</v>
      </c>
      <c r="AC555" s="453">
        <v>23833.9</v>
      </c>
      <c r="AD555" s="453">
        <v>167876.5</v>
      </c>
      <c r="AE555" s="453">
        <v>0</v>
      </c>
      <c r="AF555" s="453">
        <v>0</v>
      </c>
      <c r="AG555" s="453">
        <v>38342</v>
      </c>
      <c r="AH555" s="453">
        <v>0</v>
      </c>
      <c r="AI555" s="453">
        <v>220659</v>
      </c>
      <c r="AJ555" s="453">
        <v>0</v>
      </c>
      <c r="AK555" s="453">
        <v>0</v>
      </c>
      <c r="AL555" s="453">
        <v>0</v>
      </c>
      <c r="AM555" s="453">
        <v>0</v>
      </c>
      <c r="AN555" s="453">
        <v>6751</v>
      </c>
      <c r="AO555" s="453">
        <v>0</v>
      </c>
      <c r="AP555" s="453">
        <v>0</v>
      </c>
      <c r="AQ555" s="453">
        <v>0</v>
      </c>
      <c r="AR555" s="453">
        <v>0</v>
      </c>
      <c r="AS555" s="453">
        <v>8304</v>
      </c>
      <c r="AT555" s="453">
        <v>0</v>
      </c>
      <c r="AU555" s="453">
        <v>869385.75</v>
      </c>
      <c r="AV555" s="453">
        <v>0</v>
      </c>
      <c r="AW555" s="453">
        <v>0</v>
      </c>
      <c r="AX555" s="453">
        <v>5926</v>
      </c>
      <c r="AY555" s="453">
        <v>0</v>
      </c>
      <c r="AZ555" s="453">
        <v>0</v>
      </c>
      <c r="BA555" s="453">
        <v>0</v>
      </c>
      <c r="BB555" s="453">
        <v>487198.25</v>
      </c>
      <c r="BC555" s="453">
        <v>0</v>
      </c>
      <c r="BD555" s="453">
        <v>82557</v>
      </c>
      <c r="BE555" s="453">
        <v>84695.25</v>
      </c>
      <c r="BF555" s="453">
        <v>0</v>
      </c>
      <c r="BG555" s="453">
        <v>160.5</v>
      </c>
      <c r="BH555" s="453">
        <v>19570.560000000001</v>
      </c>
      <c r="BI555" s="453">
        <v>1096</v>
      </c>
      <c r="BJ555" s="453">
        <v>0</v>
      </c>
      <c r="BK555" s="453">
        <v>0</v>
      </c>
      <c r="BL555" s="453">
        <v>32019.5</v>
      </c>
      <c r="BM555" s="453">
        <v>448491.25</v>
      </c>
      <c r="BN555" s="453">
        <v>0</v>
      </c>
      <c r="BO555" s="453">
        <v>0</v>
      </c>
      <c r="BP555" s="453">
        <v>0</v>
      </c>
      <c r="BQ555" s="453">
        <v>19927</v>
      </c>
      <c r="BR555" s="453">
        <v>0</v>
      </c>
      <c r="BS555" s="453">
        <v>0</v>
      </c>
      <c r="BT555" s="453">
        <v>161592.5</v>
      </c>
      <c r="BU555" s="453">
        <v>0</v>
      </c>
      <c r="BV555" s="453">
        <v>62059</v>
      </c>
      <c r="BW555" s="453">
        <v>1183</v>
      </c>
      <c r="BX555" s="453">
        <v>0</v>
      </c>
      <c r="BY555" s="453">
        <v>272419.55</v>
      </c>
      <c r="BZ555" s="453">
        <v>0</v>
      </c>
      <c r="CA555" s="453">
        <v>1086.25</v>
      </c>
      <c r="CB555" s="453">
        <v>9402.5</v>
      </c>
      <c r="CC555" s="336">
        <f t="shared" si="75"/>
        <v>5937529.0499999989</v>
      </c>
    </row>
    <row r="556" spans="1:81" s="328" customFormat="1">
      <c r="A556" s="384"/>
      <c r="B556" s="383"/>
      <c r="C556" s="385"/>
      <c r="D556" s="385"/>
      <c r="E556" s="385"/>
      <c r="F556" s="388" t="s">
        <v>1585</v>
      </c>
      <c r="G556" s="389" t="s">
        <v>1586</v>
      </c>
      <c r="H556" s="453">
        <v>1712234.23</v>
      </c>
      <c r="I556" s="453">
        <v>0</v>
      </c>
      <c r="J556" s="453">
        <v>765600.59</v>
      </c>
      <c r="K556" s="453">
        <v>291514.33</v>
      </c>
      <c r="L556" s="453">
        <v>187600</v>
      </c>
      <c r="M556" s="453">
        <v>0</v>
      </c>
      <c r="N556" s="453">
        <v>179351.29</v>
      </c>
      <c r="O556" s="453">
        <v>0</v>
      </c>
      <c r="P556" s="453">
        <v>0</v>
      </c>
      <c r="Q556" s="453">
        <v>125310</v>
      </c>
      <c r="R556" s="453">
        <v>24382</v>
      </c>
      <c r="S556" s="453">
        <v>0</v>
      </c>
      <c r="T556" s="453">
        <v>60962.92</v>
      </c>
      <c r="U556" s="453">
        <v>0</v>
      </c>
      <c r="V556" s="453">
        <v>0</v>
      </c>
      <c r="W556" s="453">
        <v>0</v>
      </c>
      <c r="X556" s="453">
        <v>0</v>
      </c>
      <c r="Y556" s="453">
        <v>0</v>
      </c>
      <c r="Z556" s="453">
        <v>14841.5</v>
      </c>
      <c r="AA556" s="453">
        <v>0</v>
      </c>
      <c r="AB556" s="453">
        <v>0</v>
      </c>
      <c r="AC556" s="453">
        <v>52629.49</v>
      </c>
      <c r="AD556" s="453">
        <v>40542.5</v>
      </c>
      <c r="AE556" s="453">
        <v>0</v>
      </c>
      <c r="AF556" s="453">
        <v>0</v>
      </c>
      <c r="AG556" s="453">
        <v>0</v>
      </c>
      <c r="AH556" s="453">
        <v>0</v>
      </c>
      <c r="AI556" s="453">
        <v>0</v>
      </c>
      <c r="AJ556" s="453">
        <v>0</v>
      </c>
      <c r="AK556" s="453">
        <v>0</v>
      </c>
      <c r="AL556" s="453">
        <v>0</v>
      </c>
      <c r="AM556" s="453">
        <v>0</v>
      </c>
      <c r="AN556" s="453">
        <v>4905</v>
      </c>
      <c r="AO556" s="453">
        <v>0</v>
      </c>
      <c r="AP556" s="453">
        <v>0</v>
      </c>
      <c r="AQ556" s="453">
        <v>0</v>
      </c>
      <c r="AR556" s="453">
        <v>0</v>
      </c>
      <c r="AS556" s="453">
        <v>0</v>
      </c>
      <c r="AT556" s="453">
        <v>0</v>
      </c>
      <c r="AU556" s="453">
        <v>413354.41</v>
      </c>
      <c r="AV556" s="453">
        <v>0</v>
      </c>
      <c r="AW556" s="453">
        <v>0</v>
      </c>
      <c r="AX556" s="453">
        <v>0</v>
      </c>
      <c r="AY556" s="453">
        <v>0</v>
      </c>
      <c r="AZ556" s="453">
        <v>0</v>
      </c>
      <c r="BA556" s="453">
        <v>0</v>
      </c>
      <c r="BB556" s="453">
        <v>896379</v>
      </c>
      <c r="BC556" s="453">
        <v>0</v>
      </c>
      <c r="BD556" s="453">
        <v>275492.5</v>
      </c>
      <c r="BE556" s="453">
        <v>440932.25</v>
      </c>
      <c r="BF556" s="453">
        <v>0</v>
      </c>
      <c r="BG556" s="453">
        <v>0</v>
      </c>
      <c r="BH556" s="453">
        <v>94470.93</v>
      </c>
      <c r="BI556" s="453">
        <v>0</v>
      </c>
      <c r="BJ556" s="453">
        <v>0</v>
      </c>
      <c r="BK556" s="453">
        <v>0</v>
      </c>
      <c r="BL556" s="453">
        <v>14187</v>
      </c>
      <c r="BM556" s="453">
        <v>1059737.17</v>
      </c>
      <c r="BN556" s="453">
        <v>0</v>
      </c>
      <c r="BO556" s="453">
        <v>0</v>
      </c>
      <c r="BP556" s="453">
        <v>0</v>
      </c>
      <c r="BQ556" s="453">
        <v>18628</v>
      </c>
      <c r="BR556" s="453">
        <v>0</v>
      </c>
      <c r="BS556" s="453">
        <v>0</v>
      </c>
      <c r="BT556" s="453">
        <v>325478.42</v>
      </c>
      <c r="BU556" s="453">
        <v>0</v>
      </c>
      <c r="BV556" s="453">
        <v>110057.64</v>
      </c>
      <c r="BW556" s="453">
        <v>0</v>
      </c>
      <c r="BX556" s="453">
        <v>0</v>
      </c>
      <c r="BY556" s="453">
        <v>128247</v>
      </c>
      <c r="BZ556" s="453">
        <v>0</v>
      </c>
      <c r="CA556" s="453">
        <v>0</v>
      </c>
      <c r="CB556" s="453">
        <v>0</v>
      </c>
      <c r="CC556" s="336">
        <f t="shared" si="75"/>
        <v>7236838.169999999</v>
      </c>
    </row>
    <row r="557" spans="1:81" s="328" customFormat="1">
      <c r="A557" s="384"/>
      <c r="B557" s="383"/>
      <c r="C557" s="385"/>
      <c r="D557" s="385"/>
      <c r="E557" s="385"/>
      <c r="F557" s="386" t="s">
        <v>1587</v>
      </c>
      <c r="G557" s="387" t="s">
        <v>1588</v>
      </c>
      <c r="H557" s="453">
        <v>0</v>
      </c>
      <c r="I557" s="453">
        <v>0</v>
      </c>
      <c r="J557" s="453">
        <v>0</v>
      </c>
      <c r="K557" s="453">
        <v>0</v>
      </c>
      <c r="L557" s="453">
        <v>0</v>
      </c>
      <c r="M557" s="453">
        <v>0</v>
      </c>
      <c r="N557" s="453">
        <v>0</v>
      </c>
      <c r="O557" s="453">
        <v>0</v>
      </c>
      <c r="P557" s="453">
        <v>0</v>
      </c>
      <c r="Q557" s="453">
        <v>0</v>
      </c>
      <c r="R557" s="453">
        <v>0</v>
      </c>
      <c r="S557" s="453">
        <v>0</v>
      </c>
      <c r="T557" s="453">
        <v>0</v>
      </c>
      <c r="U557" s="453">
        <v>0</v>
      </c>
      <c r="V557" s="453">
        <v>0</v>
      </c>
      <c r="W557" s="453">
        <v>0</v>
      </c>
      <c r="X557" s="453">
        <v>892162.5</v>
      </c>
      <c r="Y557" s="453">
        <v>0</v>
      </c>
      <c r="Z557" s="453">
        <v>0</v>
      </c>
      <c r="AA557" s="453">
        <v>0</v>
      </c>
      <c r="AB557" s="453">
        <v>0</v>
      </c>
      <c r="AC557" s="453">
        <v>0</v>
      </c>
      <c r="AD557" s="453">
        <v>0</v>
      </c>
      <c r="AE557" s="453">
        <v>0</v>
      </c>
      <c r="AF557" s="453">
        <v>0</v>
      </c>
      <c r="AG557" s="453">
        <v>0</v>
      </c>
      <c r="AH557" s="453">
        <v>0</v>
      </c>
      <c r="AI557" s="453">
        <v>0</v>
      </c>
      <c r="AJ557" s="453">
        <v>0</v>
      </c>
      <c r="AK557" s="453">
        <v>0</v>
      </c>
      <c r="AL557" s="453">
        <v>0</v>
      </c>
      <c r="AM557" s="453">
        <v>0</v>
      </c>
      <c r="AN557" s="453">
        <v>0</v>
      </c>
      <c r="AO557" s="453">
        <v>0</v>
      </c>
      <c r="AP557" s="453">
        <v>0</v>
      </c>
      <c r="AQ557" s="453">
        <v>0</v>
      </c>
      <c r="AR557" s="453">
        <v>0</v>
      </c>
      <c r="AS557" s="453">
        <v>0</v>
      </c>
      <c r="AT557" s="453">
        <v>0</v>
      </c>
      <c r="AU557" s="453">
        <v>10717128.699999999</v>
      </c>
      <c r="AV557" s="453">
        <v>0</v>
      </c>
      <c r="AW557" s="453">
        <v>0</v>
      </c>
      <c r="AX557" s="453">
        <v>0</v>
      </c>
      <c r="AY557" s="453">
        <v>0</v>
      </c>
      <c r="AZ557" s="453">
        <v>0</v>
      </c>
      <c r="BA557" s="453">
        <v>0</v>
      </c>
      <c r="BB557" s="453">
        <v>0</v>
      </c>
      <c r="BC557" s="453">
        <v>0</v>
      </c>
      <c r="BD557" s="453">
        <v>0</v>
      </c>
      <c r="BE557" s="453">
        <v>0</v>
      </c>
      <c r="BF557" s="453">
        <v>0</v>
      </c>
      <c r="BG557" s="453">
        <v>0</v>
      </c>
      <c r="BH557" s="453">
        <v>0</v>
      </c>
      <c r="BI557" s="453">
        <v>0</v>
      </c>
      <c r="BJ557" s="453">
        <v>0</v>
      </c>
      <c r="BK557" s="453">
        <v>0</v>
      </c>
      <c r="BL557" s="453">
        <v>0</v>
      </c>
      <c r="BM557" s="453">
        <v>0</v>
      </c>
      <c r="BN557" s="453">
        <v>0</v>
      </c>
      <c r="BO557" s="453">
        <v>0</v>
      </c>
      <c r="BP557" s="453">
        <v>0</v>
      </c>
      <c r="BQ557" s="453">
        <v>0</v>
      </c>
      <c r="BR557" s="453">
        <v>0</v>
      </c>
      <c r="BS557" s="453">
        <v>0</v>
      </c>
      <c r="BT557" s="453">
        <v>0</v>
      </c>
      <c r="BU557" s="453">
        <v>0</v>
      </c>
      <c r="BV557" s="453">
        <v>0</v>
      </c>
      <c r="BW557" s="453">
        <v>0</v>
      </c>
      <c r="BX557" s="453">
        <v>0</v>
      </c>
      <c r="BY557" s="453">
        <v>0</v>
      </c>
      <c r="BZ557" s="453">
        <v>0</v>
      </c>
      <c r="CA557" s="453">
        <v>0</v>
      </c>
      <c r="CB557" s="453">
        <v>0</v>
      </c>
      <c r="CC557" s="336">
        <f t="shared" si="75"/>
        <v>11609291.199999999</v>
      </c>
    </row>
    <row r="558" spans="1:81" s="328" customFormat="1">
      <c r="A558" s="384"/>
      <c r="B558" s="383"/>
      <c r="C558" s="385"/>
      <c r="D558" s="385"/>
      <c r="E558" s="385"/>
      <c r="F558" s="386" t="s">
        <v>1589</v>
      </c>
      <c r="G558" s="387" t="s">
        <v>1590</v>
      </c>
      <c r="H558" s="453">
        <v>0</v>
      </c>
      <c r="I558" s="453">
        <v>0</v>
      </c>
      <c r="J558" s="453">
        <v>0</v>
      </c>
      <c r="K558" s="453">
        <v>19862</v>
      </c>
      <c r="L558" s="453">
        <v>0</v>
      </c>
      <c r="M558" s="453">
        <v>0</v>
      </c>
      <c r="N558" s="453">
        <v>14744397.6</v>
      </c>
      <c r="O558" s="453">
        <v>0</v>
      </c>
      <c r="P558" s="453">
        <v>0</v>
      </c>
      <c r="Q558" s="453">
        <v>0</v>
      </c>
      <c r="R558" s="453">
        <v>0</v>
      </c>
      <c r="S558" s="453">
        <v>0</v>
      </c>
      <c r="T558" s="453">
        <v>0</v>
      </c>
      <c r="U558" s="453">
        <v>0</v>
      </c>
      <c r="V558" s="453">
        <v>0</v>
      </c>
      <c r="W558" s="453">
        <v>517844.22</v>
      </c>
      <c r="X558" s="453">
        <v>0</v>
      </c>
      <c r="Y558" s="453">
        <v>0</v>
      </c>
      <c r="Z558" s="453">
        <v>0</v>
      </c>
      <c r="AA558" s="453">
        <v>485382.06</v>
      </c>
      <c r="AB558" s="453">
        <v>0</v>
      </c>
      <c r="AC558" s="453">
        <v>175501.55</v>
      </c>
      <c r="AD558" s="453">
        <v>99297.72</v>
      </c>
      <c r="AE558" s="453">
        <v>0</v>
      </c>
      <c r="AF558" s="453">
        <v>-200489.25</v>
      </c>
      <c r="AG558" s="453">
        <v>8746.42</v>
      </c>
      <c r="AH558" s="453">
        <v>354167.83</v>
      </c>
      <c r="AI558" s="453">
        <v>0</v>
      </c>
      <c r="AJ558" s="453">
        <v>685125.61</v>
      </c>
      <c r="AK558" s="453">
        <v>196470</v>
      </c>
      <c r="AL558" s="453">
        <v>198928.53</v>
      </c>
      <c r="AM558" s="453">
        <v>134391</v>
      </c>
      <c r="AN558" s="453">
        <v>1468283</v>
      </c>
      <c r="AO558" s="453">
        <v>681986.89</v>
      </c>
      <c r="AP558" s="453">
        <v>146585.12</v>
      </c>
      <c r="AQ558" s="453">
        <v>444640.97</v>
      </c>
      <c r="AR558" s="453">
        <v>517916</v>
      </c>
      <c r="AS558" s="453">
        <v>189121.13</v>
      </c>
      <c r="AT558" s="453">
        <v>2919877.99</v>
      </c>
      <c r="AU558" s="453">
        <v>0</v>
      </c>
      <c r="AV558" s="453">
        <v>0</v>
      </c>
      <c r="AW558" s="453">
        <v>0</v>
      </c>
      <c r="AX558" s="453">
        <v>415847.5</v>
      </c>
      <c r="AY558" s="453">
        <v>0</v>
      </c>
      <c r="AZ558" s="453">
        <v>0</v>
      </c>
      <c r="BA558" s="453">
        <v>0</v>
      </c>
      <c r="BB558" s="453">
        <v>1854839.2</v>
      </c>
      <c r="BC558" s="453">
        <v>83375.710000000006</v>
      </c>
      <c r="BD558" s="453">
        <v>0</v>
      </c>
      <c r="BE558" s="453">
        <v>0</v>
      </c>
      <c r="BF558" s="453">
        <v>1423.44</v>
      </c>
      <c r="BG558" s="453">
        <v>482970.45</v>
      </c>
      <c r="BH558" s="453">
        <v>0</v>
      </c>
      <c r="BI558" s="453">
        <v>0</v>
      </c>
      <c r="BJ558" s="453">
        <v>0</v>
      </c>
      <c r="BK558" s="453">
        <v>0</v>
      </c>
      <c r="BL558" s="453">
        <v>0</v>
      </c>
      <c r="BM558" s="453">
        <v>13419697.5</v>
      </c>
      <c r="BN558" s="453">
        <v>0</v>
      </c>
      <c r="BO558" s="453">
        <v>0</v>
      </c>
      <c r="BP558" s="453">
        <v>50</v>
      </c>
      <c r="BQ558" s="453">
        <v>0</v>
      </c>
      <c r="BR558" s="453">
        <v>0</v>
      </c>
      <c r="BS558" s="453">
        <v>0</v>
      </c>
      <c r="BT558" s="453">
        <v>0</v>
      </c>
      <c r="BU558" s="453">
        <v>0</v>
      </c>
      <c r="BV558" s="453">
        <v>0</v>
      </c>
      <c r="BW558" s="453">
        <v>0</v>
      </c>
      <c r="BX558" s="453">
        <v>0</v>
      </c>
      <c r="BY558" s="453">
        <v>513516.52</v>
      </c>
      <c r="BZ558" s="453">
        <v>0</v>
      </c>
      <c r="CA558" s="453">
        <v>0</v>
      </c>
      <c r="CB558" s="453">
        <v>0</v>
      </c>
      <c r="CC558" s="336">
        <f t="shared" si="75"/>
        <v>40559756.710000001</v>
      </c>
    </row>
    <row r="559" spans="1:81" s="328" customFormat="1">
      <c r="A559" s="384"/>
      <c r="B559" s="383"/>
      <c r="C559" s="385"/>
      <c r="D559" s="385"/>
      <c r="E559" s="385"/>
      <c r="F559" s="386" t="s">
        <v>1591</v>
      </c>
      <c r="G559" s="387" t="s">
        <v>1592</v>
      </c>
      <c r="H559" s="453">
        <v>0</v>
      </c>
      <c r="I559" s="453">
        <v>0</v>
      </c>
      <c r="J559" s="453">
        <v>0</v>
      </c>
      <c r="K559" s="453">
        <v>0</v>
      </c>
      <c r="L559" s="453">
        <v>0</v>
      </c>
      <c r="M559" s="453">
        <v>0</v>
      </c>
      <c r="N559" s="453">
        <v>0</v>
      </c>
      <c r="O559" s="453">
        <v>0</v>
      </c>
      <c r="P559" s="453">
        <v>0</v>
      </c>
      <c r="Q559" s="453">
        <v>0</v>
      </c>
      <c r="R559" s="453">
        <v>0</v>
      </c>
      <c r="S559" s="453">
        <v>85875</v>
      </c>
      <c r="T559" s="453">
        <v>0</v>
      </c>
      <c r="U559" s="453">
        <v>1849500</v>
      </c>
      <c r="V559" s="453">
        <v>0</v>
      </c>
      <c r="W559" s="453">
        <v>1877332.42</v>
      </c>
      <c r="X559" s="453">
        <v>0</v>
      </c>
      <c r="Y559" s="453">
        <v>0</v>
      </c>
      <c r="Z559" s="453">
        <v>0</v>
      </c>
      <c r="AA559" s="453">
        <v>0</v>
      </c>
      <c r="AB559" s="453">
        <v>0</v>
      </c>
      <c r="AC559" s="453">
        <v>0</v>
      </c>
      <c r="AD559" s="453">
        <v>227978.02</v>
      </c>
      <c r="AE559" s="453">
        <v>0</v>
      </c>
      <c r="AF559" s="453">
        <v>0</v>
      </c>
      <c r="AG559" s="453">
        <v>0</v>
      </c>
      <c r="AH559" s="453">
        <v>0</v>
      </c>
      <c r="AI559" s="453">
        <v>0</v>
      </c>
      <c r="AJ559" s="453">
        <v>0</v>
      </c>
      <c r="AK559" s="453">
        <v>0</v>
      </c>
      <c r="AL559" s="453">
        <v>0</v>
      </c>
      <c r="AM559" s="453">
        <v>0</v>
      </c>
      <c r="AN559" s="453">
        <v>0</v>
      </c>
      <c r="AO559" s="453">
        <v>0</v>
      </c>
      <c r="AP559" s="453">
        <v>0</v>
      </c>
      <c r="AQ559" s="453">
        <v>1038057</v>
      </c>
      <c r="AR559" s="453">
        <v>0</v>
      </c>
      <c r="AS559" s="453">
        <v>0</v>
      </c>
      <c r="AT559" s="453">
        <v>0</v>
      </c>
      <c r="AU559" s="453">
        <v>0</v>
      </c>
      <c r="AV559" s="453">
        <v>0</v>
      </c>
      <c r="AW559" s="453">
        <v>450375</v>
      </c>
      <c r="AX559" s="453">
        <v>296294.34999999998</v>
      </c>
      <c r="AY559" s="453">
        <v>244800</v>
      </c>
      <c r="AZ559" s="453">
        <v>39000</v>
      </c>
      <c r="BA559" s="453">
        <v>0</v>
      </c>
      <c r="BB559" s="453">
        <v>0</v>
      </c>
      <c r="BC559" s="453">
        <v>0</v>
      </c>
      <c r="BD559" s="453">
        <v>0</v>
      </c>
      <c r="BE559" s="453">
        <v>0</v>
      </c>
      <c r="BF559" s="453">
        <v>0</v>
      </c>
      <c r="BG559" s="453">
        <v>0</v>
      </c>
      <c r="BH559" s="453">
        <v>0</v>
      </c>
      <c r="BI559" s="453">
        <v>0</v>
      </c>
      <c r="BJ559" s="453">
        <v>0</v>
      </c>
      <c r="BK559" s="453">
        <v>0</v>
      </c>
      <c r="BL559" s="453">
        <v>0</v>
      </c>
      <c r="BM559" s="453">
        <v>0</v>
      </c>
      <c r="BN559" s="453">
        <v>0</v>
      </c>
      <c r="BO559" s="453">
        <v>0</v>
      </c>
      <c r="BP559" s="453">
        <v>0</v>
      </c>
      <c r="BQ559" s="453">
        <v>0</v>
      </c>
      <c r="BR559" s="453">
        <v>2946604</v>
      </c>
      <c r="BS559" s="453">
        <v>0</v>
      </c>
      <c r="BT559" s="453">
        <v>0</v>
      </c>
      <c r="BU559" s="453">
        <v>0</v>
      </c>
      <c r="BV559" s="453">
        <v>0</v>
      </c>
      <c r="BW559" s="453">
        <v>0</v>
      </c>
      <c r="BX559" s="453">
        <v>0</v>
      </c>
      <c r="BY559" s="453">
        <v>0</v>
      </c>
      <c r="BZ559" s="453">
        <v>0</v>
      </c>
      <c r="CA559" s="453">
        <v>0</v>
      </c>
      <c r="CB559" s="453">
        <v>0</v>
      </c>
      <c r="CC559" s="336">
        <f t="shared" si="75"/>
        <v>9055815.7899999991</v>
      </c>
    </row>
    <row r="560" spans="1:81" s="328" customFormat="1">
      <c r="A560" s="384"/>
      <c r="B560" s="383"/>
      <c r="C560" s="385"/>
      <c r="D560" s="385"/>
      <c r="E560" s="385"/>
      <c r="F560" s="386" t="s">
        <v>1593</v>
      </c>
      <c r="G560" s="387" t="s">
        <v>1594</v>
      </c>
      <c r="H560" s="453">
        <v>0</v>
      </c>
      <c r="I560" s="453">
        <v>0</v>
      </c>
      <c r="J560" s="453">
        <v>0</v>
      </c>
      <c r="K560" s="453">
        <v>0</v>
      </c>
      <c r="L560" s="453">
        <v>0</v>
      </c>
      <c r="M560" s="453">
        <v>0</v>
      </c>
      <c r="N560" s="453">
        <v>0</v>
      </c>
      <c r="O560" s="453">
        <v>0</v>
      </c>
      <c r="P560" s="453">
        <v>0</v>
      </c>
      <c r="Q560" s="453">
        <v>0</v>
      </c>
      <c r="R560" s="453">
        <v>0</v>
      </c>
      <c r="S560" s="453">
        <v>0</v>
      </c>
      <c r="T560" s="453">
        <v>0</v>
      </c>
      <c r="U560" s="453">
        <v>0</v>
      </c>
      <c r="V560" s="453">
        <v>0</v>
      </c>
      <c r="W560" s="453">
        <v>0</v>
      </c>
      <c r="X560" s="453">
        <v>0</v>
      </c>
      <c r="Y560" s="453">
        <v>0</v>
      </c>
      <c r="Z560" s="453">
        <v>0</v>
      </c>
      <c r="AA560" s="453">
        <v>14041.5</v>
      </c>
      <c r="AB560" s="453">
        <v>0</v>
      </c>
      <c r="AC560" s="453">
        <v>0</v>
      </c>
      <c r="AD560" s="453">
        <v>0</v>
      </c>
      <c r="AE560" s="453">
        <v>0</v>
      </c>
      <c r="AF560" s="453">
        <v>0</v>
      </c>
      <c r="AG560" s="453">
        <v>0</v>
      </c>
      <c r="AH560" s="453">
        <v>0</v>
      </c>
      <c r="AI560" s="453">
        <v>58317</v>
      </c>
      <c r="AJ560" s="453">
        <v>0</v>
      </c>
      <c r="AK560" s="453">
        <v>0</v>
      </c>
      <c r="AL560" s="453">
        <v>0</v>
      </c>
      <c r="AM560" s="453">
        <v>0</v>
      </c>
      <c r="AN560" s="453">
        <v>0</v>
      </c>
      <c r="AO560" s="453">
        <v>0</v>
      </c>
      <c r="AP560" s="453">
        <v>0</v>
      </c>
      <c r="AQ560" s="453">
        <v>0</v>
      </c>
      <c r="AR560" s="453">
        <v>0</v>
      </c>
      <c r="AS560" s="453">
        <v>0</v>
      </c>
      <c r="AT560" s="453">
        <v>0</v>
      </c>
      <c r="AU560" s="453">
        <v>0</v>
      </c>
      <c r="AV560" s="453">
        <v>0</v>
      </c>
      <c r="AW560" s="453">
        <v>0</v>
      </c>
      <c r="AX560" s="453">
        <v>0</v>
      </c>
      <c r="AY560" s="453">
        <v>0</v>
      </c>
      <c r="AZ560" s="453">
        <v>0</v>
      </c>
      <c r="BA560" s="453">
        <v>0</v>
      </c>
      <c r="BB560" s="453">
        <v>0</v>
      </c>
      <c r="BC560" s="453">
        <v>0</v>
      </c>
      <c r="BD560" s="453">
        <v>0</v>
      </c>
      <c r="BE560" s="453">
        <v>0</v>
      </c>
      <c r="BF560" s="453">
        <v>0</v>
      </c>
      <c r="BG560" s="453">
        <v>0</v>
      </c>
      <c r="BH560" s="453">
        <v>0</v>
      </c>
      <c r="BI560" s="453">
        <v>0</v>
      </c>
      <c r="BJ560" s="453">
        <v>0</v>
      </c>
      <c r="BK560" s="453">
        <v>0</v>
      </c>
      <c r="BL560" s="453">
        <v>0</v>
      </c>
      <c r="BM560" s="453">
        <v>0</v>
      </c>
      <c r="BN560" s="453">
        <v>0</v>
      </c>
      <c r="BO560" s="453">
        <v>0</v>
      </c>
      <c r="BP560" s="453">
        <v>0</v>
      </c>
      <c r="BQ560" s="453">
        <v>0</v>
      </c>
      <c r="BR560" s="453">
        <v>0</v>
      </c>
      <c r="BS560" s="453">
        <v>0</v>
      </c>
      <c r="BT560" s="453">
        <v>0</v>
      </c>
      <c r="BU560" s="453">
        <v>0</v>
      </c>
      <c r="BV560" s="453">
        <v>0</v>
      </c>
      <c r="BW560" s="453">
        <v>0</v>
      </c>
      <c r="BX560" s="453">
        <v>0</v>
      </c>
      <c r="BY560" s="453">
        <v>0</v>
      </c>
      <c r="BZ560" s="453">
        <v>0</v>
      </c>
      <c r="CA560" s="453">
        <v>0</v>
      </c>
      <c r="CB560" s="453">
        <v>0</v>
      </c>
      <c r="CC560" s="336">
        <f t="shared" si="75"/>
        <v>72358.5</v>
      </c>
    </row>
    <row r="561" spans="1:81" s="328" customFormat="1">
      <c r="A561" s="384"/>
      <c r="B561" s="383"/>
      <c r="C561" s="385"/>
      <c r="D561" s="385"/>
      <c r="E561" s="385"/>
      <c r="F561" s="386" t="s">
        <v>1595</v>
      </c>
      <c r="G561" s="387" t="s">
        <v>1596</v>
      </c>
      <c r="H561" s="453">
        <v>0</v>
      </c>
      <c r="I561" s="453">
        <v>0</v>
      </c>
      <c r="J561" s="453">
        <v>0</v>
      </c>
      <c r="K561" s="453">
        <v>64587.32</v>
      </c>
      <c r="L561" s="453">
        <v>0</v>
      </c>
      <c r="M561" s="453">
        <v>0</v>
      </c>
      <c r="N561" s="453">
        <v>0</v>
      </c>
      <c r="O561" s="453">
        <v>0</v>
      </c>
      <c r="P561" s="453">
        <v>0</v>
      </c>
      <c r="Q561" s="453">
        <v>648262.30000000005</v>
      </c>
      <c r="R561" s="453">
        <v>0</v>
      </c>
      <c r="S561" s="453">
        <v>0</v>
      </c>
      <c r="T561" s="453">
        <v>0</v>
      </c>
      <c r="U561" s="453">
        <v>43809.25</v>
      </c>
      <c r="V561" s="453">
        <v>0</v>
      </c>
      <c r="W561" s="453">
        <v>0</v>
      </c>
      <c r="X561" s="453">
        <v>0</v>
      </c>
      <c r="Y561" s="453">
        <v>0</v>
      </c>
      <c r="Z561" s="453">
        <v>0</v>
      </c>
      <c r="AA561" s="453">
        <v>198272.96</v>
      </c>
      <c r="AB561" s="453">
        <v>0</v>
      </c>
      <c r="AC561" s="453">
        <v>0</v>
      </c>
      <c r="AD561" s="453">
        <v>0</v>
      </c>
      <c r="AE561" s="453">
        <v>0</v>
      </c>
      <c r="AF561" s="453">
        <v>0</v>
      </c>
      <c r="AG561" s="453">
        <v>0</v>
      </c>
      <c r="AH561" s="453">
        <v>0</v>
      </c>
      <c r="AI561" s="453">
        <v>2821639.64</v>
      </c>
      <c r="AJ561" s="453">
        <v>0</v>
      </c>
      <c r="AK561" s="453">
        <v>0</v>
      </c>
      <c r="AL561" s="453">
        <v>0</v>
      </c>
      <c r="AM561" s="453">
        <v>0</v>
      </c>
      <c r="AN561" s="453">
        <v>0</v>
      </c>
      <c r="AO561" s="453">
        <v>0</v>
      </c>
      <c r="AP561" s="453">
        <v>10964.57</v>
      </c>
      <c r="AQ561" s="453">
        <v>22556.46</v>
      </c>
      <c r="AR561" s="453">
        <v>0</v>
      </c>
      <c r="AS561" s="453">
        <v>1763.7</v>
      </c>
      <c r="AT561" s="453">
        <v>0</v>
      </c>
      <c r="AU561" s="453">
        <v>1329956.3600000001</v>
      </c>
      <c r="AV561" s="453">
        <v>0</v>
      </c>
      <c r="AW561" s="453">
        <v>0</v>
      </c>
      <c r="AX561" s="453">
        <v>0</v>
      </c>
      <c r="AY561" s="453">
        <v>0</v>
      </c>
      <c r="AZ561" s="453">
        <v>0</v>
      </c>
      <c r="BA561" s="453">
        <v>0</v>
      </c>
      <c r="BB561" s="453">
        <v>0</v>
      </c>
      <c r="BC561" s="453">
        <v>0</v>
      </c>
      <c r="BD561" s="453">
        <v>0</v>
      </c>
      <c r="BE561" s="453">
        <v>0</v>
      </c>
      <c r="BF561" s="453">
        <v>0</v>
      </c>
      <c r="BG561" s="453">
        <v>0</v>
      </c>
      <c r="BH561" s="453">
        <v>0</v>
      </c>
      <c r="BI561" s="453">
        <v>0</v>
      </c>
      <c r="BJ561" s="453">
        <v>0</v>
      </c>
      <c r="BK561" s="453">
        <v>0</v>
      </c>
      <c r="BL561" s="453">
        <v>0</v>
      </c>
      <c r="BM561" s="453">
        <v>0</v>
      </c>
      <c r="BN561" s="453">
        <v>0</v>
      </c>
      <c r="BO561" s="453">
        <v>0</v>
      </c>
      <c r="BP561" s="453">
        <v>0</v>
      </c>
      <c r="BQ561" s="453">
        <v>0</v>
      </c>
      <c r="BR561" s="453">
        <v>0</v>
      </c>
      <c r="BS561" s="453">
        <v>0</v>
      </c>
      <c r="BT561" s="453">
        <v>0</v>
      </c>
      <c r="BU561" s="453">
        <v>0</v>
      </c>
      <c r="BV561" s="453">
        <v>0</v>
      </c>
      <c r="BW561" s="453">
        <v>0</v>
      </c>
      <c r="BX561" s="453">
        <v>0</v>
      </c>
      <c r="BY561" s="453">
        <v>0</v>
      </c>
      <c r="BZ561" s="453">
        <v>0</v>
      </c>
      <c r="CA561" s="453">
        <v>0</v>
      </c>
      <c r="CB561" s="453">
        <v>0</v>
      </c>
      <c r="CC561" s="336">
        <f t="shared" si="75"/>
        <v>5141812.5600000005</v>
      </c>
    </row>
    <row r="562" spans="1:81" s="328" customFormat="1">
      <c r="A562" s="384"/>
      <c r="B562" s="383"/>
      <c r="C562" s="385"/>
      <c r="D562" s="385"/>
      <c r="E562" s="385"/>
      <c r="F562" s="386" t="s">
        <v>1597</v>
      </c>
      <c r="G562" s="387" t="s">
        <v>1598</v>
      </c>
      <c r="H562" s="453">
        <v>0</v>
      </c>
      <c r="I562" s="453">
        <v>0</v>
      </c>
      <c r="J562" s="453">
        <v>0</v>
      </c>
      <c r="K562" s="453">
        <v>0</v>
      </c>
      <c r="L562" s="453">
        <v>0</v>
      </c>
      <c r="M562" s="453">
        <v>0</v>
      </c>
      <c r="N562" s="453">
        <v>0</v>
      </c>
      <c r="O562" s="453">
        <v>0</v>
      </c>
      <c r="P562" s="453">
        <v>0</v>
      </c>
      <c r="Q562" s="453">
        <v>620</v>
      </c>
      <c r="R562" s="453">
        <v>0</v>
      </c>
      <c r="S562" s="453">
        <v>0</v>
      </c>
      <c r="T562" s="453">
        <v>0</v>
      </c>
      <c r="U562" s="453">
        <v>0</v>
      </c>
      <c r="V562" s="453">
        <v>0</v>
      </c>
      <c r="W562" s="453">
        <v>0</v>
      </c>
      <c r="X562" s="453">
        <v>278.5</v>
      </c>
      <c r="Y562" s="453">
        <v>0</v>
      </c>
      <c r="Z562" s="453">
        <v>0</v>
      </c>
      <c r="AA562" s="453">
        <v>1470</v>
      </c>
      <c r="AB562" s="453">
        <v>0</v>
      </c>
      <c r="AC562" s="453">
        <v>0</v>
      </c>
      <c r="AD562" s="453">
        <v>0</v>
      </c>
      <c r="AE562" s="453">
        <v>0</v>
      </c>
      <c r="AF562" s="453">
        <v>0</v>
      </c>
      <c r="AG562" s="453">
        <v>0</v>
      </c>
      <c r="AH562" s="453">
        <v>0</v>
      </c>
      <c r="AI562" s="453">
        <v>70467.44</v>
      </c>
      <c r="AJ562" s="453">
        <v>0</v>
      </c>
      <c r="AK562" s="453">
        <v>0</v>
      </c>
      <c r="AL562" s="453">
        <v>0</v>
      </c>
      <c r="AM562" s="453">
        <v>0</v>
      </c>
      <c r="AN562" s="453">
        <v>0</v>
      </c>
      <c r="AO562" s="453">
        <v>0</v>
      </c>
      <c r="AP562" s="453">
        <v>0</v>
      </c>
      <c r="AQ562" s="453">
        <v>0</v>
      </c>
      <c r="AR562" s="453">
        <v>0</v>
      </c>
      <c r="AS562" s="453">
        <v>0</v>
      </c>
      <c r="AT562" s="453">
        <v>0</v>
      </c>
      <c r="AU562" s="453">
        <v>0</v>
      </c>
      <c r="AV562" s="453">
        <v>0</v>
      </c>
      <c r="AW562" s="453">
        <v>0</v>
      </c>
      <c r="AX562" s="453">
        <v>0</v>
      </c>
      <c r="AY562" s="453">
        <v>0</v>
      </c>
      <c r="AZ562" s="453">
        <v>0</v>
      </c>
      <c r="BA562" s="453">
        <v>0</v>
      </c>
      <c r="BB562" s="453">
        <v>0</v>
      </c>
      <c r="BC562" s="453">
        <v>0</v>
      </c>
      <c r="BD562" s="453">
        <v>0</v>
      </c>
      <c r="BE562" s="453">
        <v>0</v>
      </c>
      <c r="BF562" s="453">
        <v>0</v>
      </c>
      <c r="BG562" s="453">
        <v>0</v>
      </c>
      <c r="BH562" s="453">
        <v>0</v>
      </c>
      <c r="BI562" s="453">
        <v>0</v>
      </c>
      <c r="BJ562" s="453">
        <v>0</v>
      </c>
      <c r="BK562" s="453">
        <v>0</v>
      </c>
      <c r="BL562" s="453">
        <v>0</v>
      </c>
      <c r="BM562" s="453">
        <v>0</v>
      </c>
      <c r="BN562" s="453">
        <v>0</v>
      </c>
      <c r="BO562" s="453">
        <v>0</v>
      </c>
      <c r="BP562" s="453">
        <v>0</v>
      </c>
      <c r="BQ562" s="453">
        <v>0</v>
      </c>
      <c r="BR562" s="453">
        <v>0</v>
      </c>
      <c r="BS562" s="453">
        <v>0</v>
      </c>
      <c r="BT562" s="453">
        <v>0</v>
      </c>
      <c r="BU562" s="453">
        <v>0</v>
      </c>
      <c r="BV562" s="453">
        <v>0</v>
      </c>
      <c r="BW562" s="453">
        <v>0</v>
      </c>
      <c r="BX562" s="453">
        <v>0</v>
      </c>
      <c r="BY562" s="453">
        <v>47337</v>
      </c>
      <c r="BZ562" s="453">
        <v>0</v>
      </c>
      <c r="CA562" s="453">
        <v>0</v>
      </c>
      <c r="CB562" s="453">
        <v>0</v>
      </c>
      <c r="CC562" s="336">
        <f t="shared" si="75"/>
        <v>120172.94</v>
      </c>
    </row>
    <row r="563" spans="1:81" s="328" customFormat="1">
      <c r="A563" s="384"/>
      <c r="B563" s="383"/>
      <c r="C563" s="385"/>
      <c r="D563" s="385"/>
      <c r="E563" s="385"/>
      <c r="F563" s="386" t="s">
        <v>1599</v>
      </c>
      <c r="G563" s="387" t="s">
        <v>1600</v>
      </c>
      <c r="H563" s="453">
        <v>0</v>
      </c>
      <c r="I563" s="453">
        <v>0</v>
      </c>
      <c r="J563" s="453">
        <v>0</v>
      </c>
      <c r="K563" s="453">
        <v>12319.89</v>
      </c>
      <c r="L563" s="453">
        <v>0</v>
      </c>
      <c r="M563" s="453">
        <v>0</v>
      </c>
      <c r="N563" s="453">
        <v>0</v>
      </c>
      <c r="O563" s="453">
        <v>0</v>
      </c>
      <c r="P563" s="453">
        <v>0</v>
      </c>
      <c r="Q563" s="453">
        <v>0</v>
      </c>
      <c r="R563" s="453">
        <v>0</v>
      </c>
      <c r="S563" s="453">
        <v>0</v>
      </c>
      <c r="T563" s="453">
        <v>0</v>
      </c>
      <c r="U563" s="453">
        <v>0</v>
      </c>
      <c r="V563" s="453">
        <v>0</v>
      </c>
      <c r="W563" s="453">
        <v>0</v>
      </c>
      <c r="X563" s="453">
        <v>0</v>
      </c>
      <c r="Y563" s="453">
        <v>0</v>
      </c>
      <c r="Z563" s="453">
        <v>0</v>
      </c>
      <c r="AA563" s="453">
        <v>5000</v>
      </c>
      <c r="AB563" s="453">
        <v>0</v>
      </c>
      <c r="AC563" s="453">
        <v>0</v>
      </c>
      <c r="AD563" s="453">
        <v>0</v>
      </c>
      <c r="AE563" s="453">
        <v>0</v>
      </c>
      <c r="AF563" s="453">
        <v>0</v>
      </c>
      <c r="AG563" s="453">
        <v>0</v>
      </c>
      <c r="AH563" s="453">
        <v>0</v>
      </c>
      <c r="AI563" s="453">
        <v>0</v>
      </c>
      <c r="AJ563" s="453">
        <v>0</v>
      </c>
      <c r="AK563" s="453">
        <v>0</v>
      </c>
      <c r="AL563" s="453">
        <v>0</v>
      </c>
      <c r="AM563" s="453">
        <v>0</v>
      </c>
      <c r="AN563" s="453">
        <v>0</v>
      </c>
      <c r="AO563" s="453">
        <v>0</v>
      </c>
      <c r="AP563" s="453">
        <v>0</v>
      </c>
      <c r="AQ563" s="453">
        <v>0</v>
      </c>
      <c r="AR563" s="453">
        <v>0</v>
      </c>
      <c r="AS563" s="453">
        <v>0</v>
      </c>
      <c r="AT563" s="453">
        <v>0</v>
      </c>
      <c r="AU563" s="453">
        <v>0</v>
      </c>
      <c r="AV563" s="453">
        <v>0</v>
      </c>
      <c r="AW563" s="453">
        <v>0</v>
      </c>
      <c r="AX563" s="453">
        <v>0</v>
      </c>
      <c r="AY563" s="453">
        <v>0</v>
      </c>
      <c r="AZ563" s="453">
        <v>0</v>
      </c>
      <c r="BA563" s="453">
        <v>0</v>
      </c>
      <c r="BB563" s="453">
        <v>0</v>
      </c>
      <c r="BC563" s="453">
        <v>0</v>
      </c>
      <c r="BD563" s="453">
        <v>0</v>
      </c>
      <c r="BE563" s="453">
        <v>0</v>
      </c>
      <c r="BF563" s="453">
        <v>0</v>
      </c>
      <c r="BG563" s="453">
        <v>0</v>
      </c>
      <c r="BH563" s="453">
        <v>0</v>
      </c>
      <c r="BI563" s="453">
        <v>0</v>
      </c>
      <c r="BJ563" s="453">
        <v>0</v>
      </c>
      <c r="BK563" s="453">
        <v>0</v>
      </c>
      <c r="BL563" s="453">
        <v>0</v>
      </c>
      <c r="BM563" s="453">
        <v>0</v>
      </c>
      <c r="BN563" s="453">
        <v>0</v>
      </c>
      <c r="BO563" s="453">
        <v>0</v>
      </c>
      <c r="BP563" s="453">
        <v>0</v>
      </c>
      <c r="BQ563" s="453">
        <v>0</v>
      </c>
      <c r="BR563" s="453">
        <v>0</v>
      </c>
      <c r="BS563" s="453">
        <v>0</v>
      </c>
      <c r="BT563" s="453">
        <v>0</v>
      </c>
      <c r="BU563" s="453">
        <v>0</v>
      </c>
      <c r="BV563" s="453">
        <v>0</v>
      </c>
      <c r="BW563" s="453">
        <v>0</v>
      </c>
      <c r="BX563" s="453">
        <v>0</v>
      </c>
      <c r="BY563" s="453">
        <v>0</v>
      </c>
      <c r="BZ563" s="453">
        <v>0</v>
      </c>
      <c r="CA563" s="453">
        <v>0</v>
      </c>
      <c r="CB563" s="453">
        <v>0</v>
      </c>
      <c r="CC563" s="336">
        <f t="shared" si="75"/>
        <v>17319.89</v>
      </c>
    </row>
    <row r="564" spans="1:81" s="328" customFormat="1">
      <c r="A564" s="384"/>
      <c r="B564" s="383"/>
      <c r="C564" s="385"/>
      <c r="D564" s="385"/>
      <c r="E564" s="385"/>
      <c r="F564" s="386" t="s">
        <v>1601</v>
      </c>
      <c r="G564" s="387" t="s">
        <v>1602</v>
      </c>
      <c r="H564" s="453">
        <v>0</v>
      </c>
      <c r="I564" s="453">
        <v>0</v>
      </c>
      <c r="J564" s="453">
        <v>0</v>
      </c>
      <c r="K564" s="453">
        <v>0</v>
      </c>
      <c r="L564" s="453">
        <v>0</v>
      </c>
      <c r="M564" s="453">
        <v>0</v>
      </c>
      <c r="N564" s="453">
        <v>-189653.6</v>
      </c>
      <c r="O564" s="453">
        <v>0</v>
      </c>
      <c r="P564" s="453">
        <v>0</v>
      </c>
      <c r="Q564" s="453">
        <v>-239048</v>
      </c>
      <c r="R564" s="453">
        <v>0</v>
      </c>
      <c r="S564" s="453">
        <v>0</v>
      </c>
      <c r="T564" s="453">
        <v>0</v>
      </c>
      <c r="U564" s="453">
        <v>-212.52</v>
      </c>
      <c r="V564" s="453">
        <v>0</v>
      </c>
      <c r="W564" s="453">
        <v>0</v>
      </c>
      <c r="X564" s="453">
        <v>0</v>
      </c>
      <c r="Y564" s="453">
        <v>0</v>
      </c>
      <c r="Z564" s="453">
        <v>0</v>
      </c>
      <c r="AA564" s="453">
        <v>0</v>
      </c>
      <c r="AB564" s="453">
        <v>0</v>
      </c>
      <c r="AC564" s="453">
        <v>0</v>
      </c>
      <c r="AD564" s="453">
        <v>0</v>
      </c>
      <c r="AE564" s="453">
        <v>0</v>
      </c>
      <c r="AF564" s="453">
        <v>0</v>
      </c>
      <c r="AG564" s="453">
        <v>0</v>
      </c>
      <c r="AH564" s="453">
        <v>0</v>
      </c>
      <c r="AI564" s="453">
        <v>-532199.43000000005</v>
      </c>
      <c r="AJ564" s="453">
        <v>0</v>
      </c>
      <c r="AK564" s="453">
        <v>0</v>
      </c>
      <c r="AL564" s="453">
        <v>0</v>
      </c>
      <c r="AM564" s="453">
        <v>0</v>
      </c>
      <c r="AN564" s="453">
        <v>0</v>
      </c>
      <c r="AO564" s="453">
        <v>0</v>
      </c>
      <c r="AP564" s="453">
        <v>0</v>
      </c>
      <c r="AQ564" s="453">
        <v>0</v>
      </c>
      <c r="AR564" s="453">
        <v>0</v>
      </c>
      <c r="AS564" s="453">
        <v>0</v>
      </c>
      <c r="AT564" s="453">
        <v>0</v>
      </c>
      <c r="AU564" s="453">
        <v>-75930.8</v>
      </c>
      <c r="AV564" s="453">
        <v>0</v>
      </c>
      <c r="AW564" s="453">
        <v>0</v>
      </c>
      <c r="AX564" s="453">
        <v>0</v>
      </c>
      <c r="AY564" s="453">
        <v>0</v>
      </c>
      <c r="AZ564" s="453">
        <v>0</v>
      </c>
      <c r="BA564" s="453">
        <v>0</v>
      </c>
      <c r="BB564" s="453">
        <v>0</v>
      </c>
      <c r="BC564" s="453">
        <v>-21170.65</v>
      </c>
      <c r="BD564" s="453">
        <v>0</v>
      </c>
      <c r="BE564" s="453">
        <v>0</v>
      </c>
      <c r="BF564" s="453">
        <v>0</v>
      </c>
      <c r="BG564" s="453">
        <v>0</v>
      </c>
      <c r="BH564" s="453">
        <v>0</v>
      </c>
      <c r="BI564" s="453">
        <v>0</v>
      </c>
      <c r="BJ564" s="453">
        <v>0</v>
      </c>
      <c r="BK564" s="453">
        <v>0</v>
      </c>
      <c r="BL564" s="453">
        <v>0</v>
      </c>
      <c r="BM564" s="453">
        <v>-120259.6</v>
      </c>
      <c r="BN564" s="453">
        <v>0</v>
      </c>
      <c r="BO564" s="453">
        <v>0</v>
      </c>
      <c r="BP564" s="453">
        <v>0</v>
      </c>
      <c r="BQ564" s="453">
        <v>0</v>
      </c>
      <c r="BR564" s="453">
        <v>0</v>
      </c>
      <c r="BS564" s="453">
        <v>0</v>
      </c>
      <c r="BT564" s="453">
        <v>-380296.08</v>
      </c>
      <c r="BU564" s="453">
        <v>0</v>
      </c>
      <c r="BV564" s="453">
        <v>0</v>
      </c>
      <c r="BW564" s="453">
        <v>0</v>
      </c>
      <c r="BX564" s="453">
        <v>0</v>
      </c>
      <c r="BY564" s="453">
        <v>-1941</v>
      </c>
      <c r="BZ564" s="453">
        <v>0</v>
      </c>
      <c r="CA564" s="453">
        <v>0</v>
      </c>
      <c r="CB564" s="453">
        <v>0</v>
      </c>
      <c r="CC564" s="336">
        <f t="shared" si="75"/>
        <v>-1560711.6800000002</v>
      </c>
    </row>
    <row r="565" spans="1:81" s="328" customFormat="1" ht="24" customHeight="1">
      <c r="A565" s="384"/>
      <c r="B565" s="383"/>
      <c r="C565" s="385"/>
      <c r="D565" s="385"/>
      <c r="E565" s="385"/>
      <c r="F565" s="386" t="s">
        <v>1603</v>
      </c>
      <c r="G565" s="387" t="s">
        <v>1604</v>
      </c>
      <c r="H565" s="453">
        <v>0</v>
      </c>
      <c r="I565" s="453">
        <v>0</v>
      </c>
      <c r="J565" s="453">
        <v>0</v>
      </c>
      <c r="K565" s="453">
        <v>0</v>
      </c>
      <c r="L565" s="453">
        <v>0</v>
      </c>
      <c r="M565" s="453">
        <v>0</v>
      </c>
      <c r="N565" s="453">
        <v>0</v>
      </c>
      <c r="O565" s="453">
        <v>0</v>
      </c>
      <c r="P565" s="453">
        <v>0</v>
      </c>
      <c r="Q565" s="453">
        <v>0</v>
      </c>
      <c r="R565" s="453">
        <v>0</v>
      </c>
      <c r="S565" s="453">
        <v>0</v>
      </c>
      <c r="T565" s="453">
        <v>0</v>
      </c>
      <c r="U565" s="453">
        <v>0</v>
      </c>
      <c r="V565" s="453">
        <v>0</v>
      </c>
      <c r="W565" s="453">
        <v>0</v>
      </c>
      <c r="X565" s="453">
        <v>0</v>
      </c>
      <c r="Y565" s="453">
        <v>0</v>
      </c>
      <c r="Z565" s="453">
        <v>0</v>
      </c>
      <c r="AA565" s="453">
        <v>0</v>
      </c>
      <c r="AB565" s="453">
        <v>0</v>
      </c>
      <c r="AC565" s="453">
        <v>0</v>
      </c>
      <c r="AD565" s="453">
        <v>0</v>
      </c>
      <c r="AE565" s="453">
        <v>0</v>
      </c>
      <c r="AF565" s="453">
        <v>0</v>
      </c>
      <c r="AG565" s="453">
        <v>0</v>
      </c>
      <c r="AH565" s="453">
        <v>0</v>
      </c>
      <c r="AI565" s="453">
        <v>-128345</v>
      </c>
      <c r="AJ565" s="453">
        <v>0</v>
      </c>
      <c r="AK565" s="453">
        <v>0</v>
      </c>
      <c r="AL565" s="453">
        <v>0</v>
      </c>
      <c r="AM565" s="453">
        <v>0</v>
      </c>
      <c r="AN565" s="453">
        <v>0</v>
      </c>
      <c r="AO565" s="453">
        <v>0</v>
      </c>
      <c r="AP565" s="453">
        <v>0</v>
      </c>
      <c r="AQ565" s="453">
        <v>0</v>
      </c>
      <c r="AR565" s="453">
        <v>0</v>
      </c>
      <c r="AS565" s="453">
        <v>0</v>
      </c>
      <c r="AT565" s="453">
        <v>0</v>
      </c>
      <c r="AU565" s="453">
        <v>0</v>
      </c>
      <c r="AV565" s="453">
        <v>0</v>
      </c>
      <c r="AW565" s="453">
        <v>0</v>
      </c>
      <c r="AX565" s="453">
        <v>0</v>
      </c>
      <c r="AY565" s="453">
        <v>0</v>
      </c>
      <c r="AZ565" s="453">
        <v>0</v>
      </c>
      <c r="BA565" s="453">
        <v>0</v>
      </c>
      <c r="BB565" s="453">
        <v>0</v>
      </c>
      <c r="BC565" s="453">
        <v>0</v>
      </c>
      <c r="BD565" s="453">
        <v>0</v>
      </c>
      <c r="BE565" s="453">
        <v>0</v>
      </c>
      <c r="BF565" s="453">
        <v>0</v>
      </c>
      <c r="BG565" s="453">
        <v>0</v>
      </c>
      <c r="BH565" s="453">
        <v>0</v>
      </c>
      <c r="BI565" s="453">
        <v>0</v>
      </c>
      <c r="BJ565" s="453">
        <v>0</v>
      </c>
      <c r="BK565" s="453">
        <v>0</v>
      </c>
      <c r="BL565" s="453">
        <v>0</v>
      </c>
      <c r="BM565" s="453">
        <v>-8107.09</v>
      </c>
      <c r="BN565" s="453">
        <v>0</v>
      </c>
      <c r="BO565" s="453">
        <v>0</v>
      </c>
      <c r="BP565" s="453">
        <v>0</v>
      </c>
      <c r="BQ565" s="453">
        <v>0</v>
      </c>
      <c r="BR565" s="453">
        <v>0</v>
      </c>
      <c r="BS565" s="453">
        <v>0</v>
      </c>
      <c r="BT565" s="453">
        <v>-22025.93</v>
      </c>
      <c r="BU565" s="453">
        <v>0</v>
      </c>
      <c r="BV565" s="453">
        <v>0</v>
      </c>
      <c r="BW565" s="453">
        <v>0</v>
      </c>
      <c r="BX565" s="453">
        <v>0</v>
      </c>
      <c r="BY565" s="453">
        <v>0</v>
      </c>
      <c r="BZ565" s="453">
        <v>0</v>
      </c>
      <c r="CA565" s="453">
        <v>0</v>
      </c>
      <c r="CB565" s="453">
        <v>0</v>
      </c>
      <c r="CC565" s="336">
        <f t="shared" si="75"/>
        <v>-158478.01999999999</v>
      </c>
    </row>
    <row r="566" spans="1:81" s="328" customFormat="1">
      <c r="A566" s="384"/>
      <c r="B566" s="383"/>
      <c r="C566" s="385"/>
      <c r="D566" s="385"/>
      <c r="E566" s="385"/>
      <c r="F566" s="388" t="s">
        <v>1605</v>
      </c>
      <c r="G566" s="389" t="s">
        <v>1606</v>
      </c>
      <c r="H566" s="335">
        <v>0</v>
      </c>
      <c r="I566" s="335">
        <v>0</v>
      </c>
      <c r="J566" s="335">
        <v>0</v>
      </c>
      <c r="K566" s="335">
        <v>0</v>
      </c>
      <c r="L566" s="335">
        <v>0</v>
      </c>
      <c r="M566" s="335">
        <v>0</v>
      </c>
      <c r="N566" s="335">
        <v>0</v>
      </c>
      <c r="O566" s="335">
        <v>0</v>
      </c>
      <c r="P566" s="335">
        <v>0</v>
      </c>
      <c r="Q566" s="335">
        <v>0</v>
      </c>
      <c r="R566" s="335">
        <v>0</v>
      </c>
      <c r="S566" s="335">
        <v>0</v>
      </c>
      <c r="T566" s="335">
        <v>0</v>
      </c>
      <c r="U566" s="335">
        <v>0</v>
      </c>
      <c r="V566" s="335">
        <v>0</v>
      </c>
      <c r="W566" s="335">
        <v>0</v>
      </c>
      <c r="X566" s="335">
        <v>0</v>
      </c>
      <c r="Y566" s="335">
        <v>0</v>
      </c>
      <c r="Z566" s="335">
        <v>0</v>
      </c>
      <c r="AA566" s="335">
        <v>0</v>
      </c>
      <c r="AB566" s="335">
        <v>0</v>
      </c>
      <c r="AC566" s="335">
        <v>0</v>
      </c>
      <c r="AD566" s="335">
        <v>0</v>
      </c>
      <c r="AE566" s="335">
        <v>0</v>
      </c>
      <c r="AF566" s="335">
        <v>0</v>
      </c>
      <c r="AG566" s="335">
        <v>0</v>
      </c>
      <c r="AH566" s="335">
        <v>0</v>
      </c>
      <c r="AI566" s="335">
        <v>0</v>
      </c>
      <c r="AJ566" s="335">
        <v>0</v>
      </c>
      <c r="AK566" s="335">
        <v>0</v>
      </c>
      <c r="AL566" s="335">
        <v>0</v>
      </c>
      <c r="AM566" s="335">
        <v>0</v>
      </c>
      <c r="AN566" s="335">
        <v>0</v>
      </c>
      <c r="AO566" s="335">
        <v>0</v>
      </c>
      <c r="AP566" s="335">
        <v>0</v>
      </c>
      <c r="AQ566" s="335">
        <v>0</v>
      </c>
      <c r="AR566" s="335">
        <v>0</v>
      </c>
      <c r="AS566" s="335">
        <v>0</v>
      </c>
      <c r="AT566" s="335">
        <v>0</v>
      </c>
      <c r="AU566" s="335">
        <v>0</v>
      </c>
      <c r="AV566" s="335">
        <v>0</v>
      </c>
      <c r="AW566" s="335">
        <v>0</v>
      </c>
      <c r="AX566" s="335">
        <v>0</v>
      </c>
      <c r="AY566" s="335">
        <v>0</v>
      </c>
      <c r="AZ566" s="335">
        <v>0</v>
      </c>
      <c r="BA566" s="335">
        <v>0</v>
      </c>
      <c r="BB566" s="335">
        <v>0</v>
      </c>
      <c r="BC566" s="335">
        <v>0</v>
      </c>
      <c r="BD566" s="335">
        <v>0</v>
      </c>
      <c r="BE566" s="335">
        <v>0</v>
      </c>
      <c r="BF566" s="335">
        <v>0</v>
      </c>
      <c r="BG566" s="335">
        <v>0</v>
      </c>
      <c r="BH566" s="335">
        <v>0</v>
      </c>
      <c r="BI566" s="335">
        <v>0</v>
      </c>
      <c r="BJ566" s="335">
        <v>0</v>
      </c>
      <c r="BK566" s="335">
        <v>0</v>
      </c>
      <c r="BL566" s="335">
        <v>0</v>
      </c>
      <c r="BM566" s="335">
        <v>0</v>
      </c>
      <c r="BN566" s="335">
        <v>0</v>
      </c>
      <c r="BO566" s="335">
        <v>0</v>
      </c>
      <c r="BP566" s="335">
        <v>0</v>
      </c>
      <c r="BQ566" s="335">
        <v>0</v>
      </c>
      <c r="BR566" s="335">
        <v>0</v>
      </c>
      <c r="BS566" s="335">
        <v>0</v>
      </c>
      <c r="BT566" s="335">
        <v>0</v>
      </c>
      <c r="BU566" s="335">
        <v>0</v>
      </c>
      <c r="BV566" s="335">
        <v>0</v>
      </c>
      <c r="BW566" s="335">
        <v>0</v>
      </c>
      <c r="BX566" s="335">
        <v>0</v>
      </c>
      <c r="BY566" s="335">
        <v>0</v>
      </c>
      <c r="BZ566" s="335">
        <v>0</v>
      </c>
      <c r="CA566" s="335">
        <v>0</v>
      </c>
      <c r="CB566" s="335">
        <v>0</v>
      </c>
      <c r="CC566" s="336">
        <f t="shared" si="75"/>
        <v>0</v>
      </c>
    </row>
    <row r="567" spans="1:81" s="328" customFormat="1">
      <c r="A567" s="384"/>
      <c r="B567" s="383"/>
      <c r="C567" s="385"/>
      <c r="D567" s="385"/>
      <c r="E567" s="385"/>
      <c r="F567" s="386" t="s">
        <v>1607</v>
      </c>
      <c r="G567" s="387" t="s">
        <v>1608</v>
      </c>
      <c r="H567" s="453">
        <v>0</v>
      </c>
      <c r="I567" s="453">
        <v>-2264346.38</v>
      </c>
      <c r="J567" s="453">
        <v>0</v>
      </c>
      <c r="K567" s="453">
        <v>-224716.79999999999</v>
      </c>
      <c r="L567" s="453">
        <v>-243303.55</v>
      </c>
      <c r="M567" s="453">
        <v>-134179.15</v>
      </c>
      <c r="N567" s="453">
        <v>-2956177.06</v>
      </c>
      <c r="O567" s="453">
        <v>-2533255.04</v>
      </c>
      <c r="P567" s="453">
        <v>-156468.64000000001</v>
      </c>
      <c r="Q567" s="453">
        <v>0</v>
      </c>
      <c r="R567" s="453">
        <v>-92879.52</v>
      </c>
      <c r="S567" s="453">
        <v>-47868.959999999999</v>
      </c>
      <c r="T567" s="453">
        <v>0</v>
      </c>
      <c r="U567" s="453">
        <v>0</v>
      </c>
      <c r="V567" s="453">
        <v>-191175.29</v>
      </c>
      <c r="W567" s="453">
        <v>-22824.74</v>
      </c>
      <c r="X567" s="453">
        <v>-1091621.25</v>
      </c>
      <c r="Y567" s="453">
        <v>-140917.96</v>
      </c>
      <c r="Z567" s="453">
        <v>-76161</v>
      </c>
      <c r="AA567" s="453">
        <v>-3431124.43</v>
      </c>
      <c r="AB567" s="453">
        <v>-37299.120000000003</v>
      </c>
      <c r="AC567" s="453">
        <v>-8613779.1699999999</v>
      </c>
      <c r="AD567" s="453">
        <v>-308311.92</v>
      </c>
      <c r="AE567" s="453">
        <v>-3146323.29</v>
      </c>
      <c r="AF567" s="453">
        <v>-104407.97</v>
      </c>
      <c r="AG567" s="453">
        <v>-136364.06</v>
      </c>
      <c r="AH567" s="453">
        <v>-2546893.59</v>
      </c>
      <c r="AI567" s="453">
        <v>0</v>
      </c>
      <c r="AJ567" s="453">
        <v>-114607.84</v>
      </c>
      <c r="AK567" s="453">
        <v>-43989.919999999998</v>
      </c>
      <c r="AL567" s="453">
        <v>-30885.84</v>
      </c>
      <c r="AM567" s="453">
        <v>-39346.400000000001</v>
      </c>
      <c r="AN567" s="453">
        <v>-27761.52</v>
      </c>
      <c r="AO567" s="453">
        <v>-64625.919999999998</v>
      </c>
      <c r="AP567" s="453">
        <v>-3768.96</v>
      </c>
      <c r="AQ567" s="453">
        <v>-102655.36</v>
      </c>
      <c r="AR567" s="453">
        <v>-41182.959999999999</v>
      </c>
      <c r="AS567" s="453">
        <v>-504908.15</v>
      </c>
      <c r="AT567" s="453">
        <v>-22022.400000000001</v>
      </c>
      <c r="AU567" s="453">
        <v>-203563.26</v>
      </c>
      <c r="AV567" s="453">
        <v>-18380.16</v>
      </c>
      <c r="AW567" s="453">
        <v>-147772.24</v>
      </c>
      <c r="AX567" s="453">
        <v>-233734.72</v>
      </c>
      <c r="AY567" s="453">
        <v>-45829.88</v>
      </c>
      <c r="AZ567" s="453">
        <v>0</v>
      </c>
      <c r="BA567" s="453">
        <v>-126722.64</v>
      </c>
      <c r="BB567" s="453">
        <v>-980654.48</v>
      </c>
      <c r="BC567" s="453">
        <v>-3148567.9</v>
      </c>
      <c r="BD567" s="453">
        <v>-1185838.03</v>
      </c>
      <c r="BE567" s="453">
        <v>-7103715.8200000003</v>
      </c>
      <c r="BF567" s="453">
        <v>-169003.1</v>
      </c>
      <c r="BG567" s="453">
        <v>-1127912.6299999999</v>
      </c>
      <c r="BH567" s="453">
        <v>-1812330.9301</v>
      </c>
      <c r="BI567" s="453">
        <v>-1701644.3</v>
      </c>
      <c r="BJ567" s="453">
        <v>-170026.4</v>
      </c>
      <c r="BK567" s="453">
        <v>-746761.66</v>
      </c>
      <c r="BL567" s="453">
        <v>-383871.67</v>
      </c>
      <c r="BM567" s="453">
        <v>-104225.51</v>
      </c>
      <c r="BN567" s="453">
        <v>-200625.04</v>
      </c>
      <c r="BO567" s="453">
        <v>-3831055.03</v>
      </c>
      <c r="BP567" s="453">
        <v>-1630744.85</v>
      </c>
      <c r="BQ567" s="453">
        <v>-348140.7</v>
      </c>
      <c r="BR567" s="453">
        <v>-433437.5</v>
      </c>
      <c r="BS567" s="453">
        <v>-947785.08</v>
      </c>
      <c r="BT567" s="453">
        <v>-1146431.58</v>
      </c>
      <c r="BU567" s="453">
        <v>-26445.52</v>
      </c>
      <c r="BV567" s="453">
        <v>-93510.94</v>
      </c>
      <c r="BW567" s="453">
        <v>-270718.56</v>
      </c>
      <c r="BX567" s="453">
        <v>-82683.7</v>
      </c>
      <c r="BY567" s="453">
        <v>-1487744.76</v>
      </c>
      <c r="BZ567" s="453">
        <v>-37901.14</v>
      </c>
      <c r="CA567" s="453">
        <v>-182207.08</v>
      </c>
      <c r="CB567" s="453">
        <v>-81244.92</v>
      </c>
      <c r="CC567" s="336">
        <f t="shared" si="75"/>
        <v>-59707385.890100002</v>
      </c>
    </row>
    <row r="568" spans="1:81" s="328" customFormat="1">
      <c r="A568" s="384"/>
      <c r="B568" s="383"/>
      <c r="C568" s="385"/>
      <c r="D568" s="385"/>
      <c r="E568" s="385"/>
      <c r="F568" s="386" t="s">
        <v>1609</v>
      </c>
      <c r="G568" s="387" t="s">
        <v>1610</v>
      </c>
      <c r="H568" s="453">
        <v>0</v>
      </c>
      <c r="I568" s="453">
        <v>0</v>
      </c>
      <c r="J568" s="453">
        <v>0</v>
      </c>
      <c r="K568" s="453">
        <v>-319633.2</v>
      </c>
      <c r="L568" s="453">
        <v>-94638.95</v>
      </c>
      <c r="M568" s="453">
        <v>-42153.279999999999</v>
      </c>
      <c r="N568" s="453">
        <v>-626506.84</v>
      </c>
      <c r="O568" s="453">
        <v>-5262762.5</v>
      </c>
      <c r="P568" s="453">
        <v>-46641.52</v>
      </c>
      <c r="Q568" s="453">
        <v>0</v>
      </c>
      <c r="R568" s="453">
        <v>-58832.88</v>
      </c>
      <c r="S568" s="453">
        <v>-60429.04</v>
      </c>
      <c r="T568" s="453">
        <v>0</v>
      </c>
      <c r="U568" s="453">
        <v>0</v>
      </c>
      <c r="V568" s="453">
        <v>-68346.3</v>
      </c>
      <c r="W568" s="453">
        <v>0</v>
      </c>
      <c r="X568" s="453">
        <v>-752509.25</v>
      </c>
      <c r="Y568" s="453">
        <v>-42414.04</v>
      </c>
      <c r="Z568" s="453">
        <v>0</v>
      </c>
      <c r="AA568" s="453">
        <v>-3278680.37</v>
      </c>
      <c r="AB568" s="453">
        <v>-21976.99</v>
      </c>
      <c r="AC568" s="453">
        <v>-23408457.93</v>
      </c>
      <c r="AD568" s="453">
        <v>-131466.92000000001</v>
      </c>
      <c r="AE568" s="453">
        <v>-1849706.08</v>
      </c>
      <c r="AF568" s="453">
        <v>-57423.42</v>
      </c>
      <c r="AG568" s="453">
        <v>-75955.839999999997</v>
      </c>
      <c r="AH568" s="453">
        <v>-43224.05</v>
      </c>
      <c r="AI568" s="453">
        <v>-7483.48</v>
      </c>
      <c r="AJ568" s="453">
        <v>-21958.799999999999</v>
      </c>
      <c r="AK568" s="453">
        <v>-14174.72</v>
      </c>
      <c r="AL568" s="453">
        <v>0</v>
      </c>
      <c r="AM568" s="453">
        <v>-3149.52</v>
      </c>
      <c r="AN568" s="453">
        <v>-94456.48</v>
      </c>
      <c r="AO568" s="453">
        <v>-11680.48</v>
      </c>
      <c r="AP568" s="453">
        <v>-2503.2800000000002</v>
      </c>
      <c r="AQ568" s="453">
        <v>-66613.039999999994</v>
      </c>
      <c r="AR568" s="453">
        <v>-27719.919999999998</v>
      </c>
      <c r="AS568" s="453">
        <v>-325432</v>
      </c>
      <c r="AT568" s="453">
        <v>-3232.8</v>
      </c>
      <c r="AU568" s="453">
        <v>-3416615.23</v>
      </c>
      <c r="AV568" s="453">
        <v>-29040.799999999999</v>
      </c>
      <c r="AW568" s="453">
        <v>0</v>
      </c>
      <c r="AX568" s="453">
        <v>-159323.6</v>
      </c>
      <c r="AY568" s="453">
        <v>-29642.720000000001</v>
      </c>
      <c r="AZ568" s="453">
        <v>0</v>
      </c>
      <c r="BA568" s="453">
        <v>-108246</v>
      </c>
      <c r="BB568" s="453">
        <v>-3798763.21</v>
      </c>
      <c r="BC568" s="453">
        <v>-1548394.55</v>
      </c>
      <c r="BD568" s="453">
        <v>-1099016.3799999999</v>
      </c>
      <c r="BE568" s="453">
        <v>-4045590.03</v>
      </c>
      <c r="BF568" s="453">
        <v>-229830.65</v>
      </c>
      <c r="BG568" s="453">
        <v>-778649.93</v>
      </c>
      <c r="BH568" s="453">
        <v>-2940307.65</v>
      </c>
      <c r="BI568" s="453">
        <v>-4844670.01</v>
      </c>
      <c r="BJ568" s="453">
        <v>-140532.29999999999</v>
      </c>
      <c r="BK568" s="453">
        <v>-242566.15</v>
      </c>
      <c r="BL568" s="453">
        <v>-28203.599999999999</v>
      </c>
      <c r="BM568" s="453">
        <v>-224267.33</v>
      </c>
      <c r="BN568" s="453">
        <v>-473194.64</v>
      </c>
      <c r="BO568" s="453">
        <v>-846012.05</v>
      </c>
      <c r="BP568" s="453">
        <v>-644519.35</v>
      </c>
      <c r="BQ568" s="453">
        <v>-8108.1</v>
      </c>
      <c r="BR568" s="453">
        <v>-1704152.75</v>
      </c>
      <c r="BS568" s="453">
        <v>-94228.6</v>
      </c>
      <c r="BT568" s="453">
        <v>-2405543.9500000002</v>
      </c>
      <c r="BU568" s="453">
        <v>-38353.279999999999</v>
      </c>
      <c r="BV568" s="453">
        <v>-89489.02</v>
      </c>
      <c r="BW568" s="453">
        <v>-116835.91</v>
      </c>
      <c r="BX568" s="453">
        <v>-32577.84</v>
      </c>
      <c r="BY568" s="453">
        <v>-2386698.04</v>
      </c>
      <c r="BZ568" s="453">
        <v>-23850.78</v>
      </c>
      <c r="CA568" s="453">
        <v>-87365.6</v>
      </c>
      <c r="CB568" s="453">
        <v>-32283.63</v>
      </c>
      <c r="CC568" s="336">
        <f t="shared" si="75"/>
        <v>-69467037.599999979</v>
      </c>
    </row>
    <row r="569" spans="1:81" s="328" customFormat="1">
      <c r="A569" s="384"/>
      <c r="B569" s="383"/>
      <c r="C569" s="385"/>
      <c r="D569" s="385"/>
      <c r="E569" s="385"/>
      <c r="F569" s="388" t="s">
        <v>1611</v>
      </c>
      <c r="G569" s="389" t="s">
        <v>1612</v>
      </c>
      <c r="H569" s="453">
        <v>0</v>
      </c>
      <c r="I569" s="453">
        <v>0</v>
      </c>
      <c r="J569" s="453">
        <v>0</v>
      </c>
      <c r="K569" s="453">
        <v>0</v>
      </c>
      <c r="L569" s="453">
        <v>0</v>
      </c>
      <c r="M569" s="453">
        <v>0</v>
      </c>
      <c r="N569" s="453">
        <v>-4096890.75</v>
      </c>
      <c r="O569" s="453">
        <v>0</v>
      </c>
      <c r="P569" s="453">
        <v>0</v>
      </c>
      <c r="Q569" s="453">
        <v>-183991.44</v>
      </c>
      <c r="R569" s="453">
        <v>-77430.03</v>
      </c>
      <c r="S569" s="453">
        <v>-6568.32</v>
      </c>
      <c r="T569" s="453">
        <v>-83454.509999999995</v>
      </c>
      <c r="U569" s="453">
        <v>-10500.42</v>
      </c>
      <c r="V569" s="453">
        <v>0</v>
      </c>
      <c r="W569" s="453">
        <v>0</v>
      </c>
      <c r="X569" s="453">
        <v>0</v>
      </c>
      <c r="Y569" s="453">
        <v>-9667.11</v>
      </c>
      <c r="Z569" s="453">
        <v>0</v>
      </c>
      <c r="AA569" s="453">
        <v>-250927.38</v>
      </c>
      <c r="AB569" s="453">
        <v>-3800.41</v>
      </c>
      <c r="AC569" s="453">
        <v>0</v>
      </c>
      <c r="AD569" s="453">
        <v>-114398.31</v>
      </c>
      <c r="AE569" s="453">
        <v>0</v>
      </c>
      <c r="AF569" s="453">
        <v>-609.33000000000004</v>
      </c>
      <c r="AG569" s="453">
        <v>0</v>
      </c>
      <c r="AH569" s="453">
        <v>0</v>
      </c>
      <c r="AI569" s="453">
        <v>-721617.18</v>
      </c>
      <c r="AJ569" s="453">
        <v>-14208.81</v>
      </c>
      <c r="AK569" s="453">
        <v>-9845.25</v>
      </c>
      <c r="AL569" s="453">
        <v>-1156.1400000000001</v>
      </c>
      <c r="AM569" s="453">
        <v>-6198.33</v>
      </c>
      <c r="AN569" s="453">
        <v>-4955.28</v>
      </c>
      <c r="AO569" s="453">
        <v>-45015.66</v>
      </c>
      <c r="AP569" s="453">
        <v>-2589</v>
      </c>
      <c r="AQ569" s="453">
        <v>-1586.34</v>
      </c>
      <c r="AR569" s="453">
        <v>-2387.04</v>
      </c>
      <c r="AS569" s="453">
        <v>0</v>
      </c>
      <c r="AT569" s="453">
        <v>-18694.560000000001</v>
      </c>
      <c r="AU569" s="453">
        <v>-222444.97</v>
      </c>
      <c r="AV569" s="453">
        <v>0</v>
      </c>
      <c r="AW569" s="453">
        <v>-6255.6</v>
      </c>
      <c r="AX569" s="453">
        <v>-18049.5</v>
      </c>
      <c r="AY569" s="453">
        <v>-5234.9399999999996</v>
      </c>
      <c r="AZ569" s="453">
        <v>-1933.98</v>
      </c>
      <c r="BA569" s="453">
        <v>-1658.79</v>
      </c>
      <c r="BB569" s="453">
        <v>0</v>
      </c>
      <c r="BC569" s="453">
        <v>0</v>
      </c>
      <c r="BD569" s="453">
        <v>-5112.71</v>
      </c>
      <c r="BE569" s="453">
        <v>0</v>
      </c>
      <c r="BF569" s="453">
        <v>0</v>
      </c>
      <c r="BG569" s="453">
        <v>0</v>
      </c>
      <c r="BH569" s="453">
        <v>0</v>
      </c>
      <c r="BI569" s="453">
        <v>0</v>
      </c>
      <c r="BJ569" s="453">
        <v>0</v>
      </c>
      <c r="BK569" s="453">
        <v>0</v>
      </c>
      <c r="BL569" s="453">
        <v>0</v>
      </c>
      <c r="BM569" s="453">
        <v>-1628782.16</v>
      </c>
      <c r="BN569" s="453">
        <v>0</v>
      </c>
      <c r="BO569" s="453">
        <v>0</v>
      </c>
      <c r="BP569" s="453">
        <v>0</v>
      </c>
      <c r="BQ569" s="453">
        <v>0</v>
      </c>
      <c r="BR569" s="453">
        <v>0</v>
      </c>
      <c r="BS569" s="453">
        <v>0</v>
      </c>
      <c r="BT569" s="453">
        <v>-473143.62</v>
      </c>
      <c r="BU569" s="453">
        <v>-19189.97</v>
      </c>
      <c r="BV569" s="453">
        <v>-4372.8900000000003</v>
      </c>
      <c r="BW569" s="453">
        <v>-30800.95</v>
      </c>
      <c r="BX569" s="453">
        <v>-4234.17</v>
      </c>
      <c r="BY569" s="453">
        <v>-321351.76</v>
      </c>
      <c r="BZ569" s="453">
        <v>-23441.67</v>
      </c>
      <c r="CA569" s="453">
        <v>-2210.67</v>
      </c>
      <c r="CB569" s="453">
        <v>-6595.69</v>
      </c>
      <c r="CC569" s="336">
        <f t="shared" si="75"/>
        <v>-8441305.6399999987</v>
      </c>
    </row>
    <row r="570" spans="1:81" s="328" customFormat="1">
      <c r="A570" s="384"/>
      <c r="B570" s="383"/>
      <c r="C570" s="385"/>
      <c r="D570" s="385"/>
      <c r="E570" s="385"/>
      <c r="F570" s="388" t="s">
        <v>1613</v>
      </c>
      <c r="G570" s="389" t="s">
        <v>1614</v>
      </c>
      <c r="H570" s="335">
        <v>0</v>
      </c>
      <c r="I570" s="335">
        <v>0</v>
      </c>
      <c r="J570" s="335">
        <v>0</v>
      </c>
      <c r="K570" s="335">
        <v>0</v>
      </c>
      <c r="L570" s="335">
        <v>0</v>
      </c>
      <c r="M570" s="335">
        <v>0</v>
      </c>
      <c r="N570" s="335">
        <v>0</v>
      </c>
      <c r="O570" s="335">
        <v>0</v>
      </c>
      <c r="P570" s="335">
        <v>0</v>
      </c>
      <c r="Q570" s="335">
        <v>0</v>
      </c>
      <c r="R570" s="335">
        <v>0</v>
      </c>
      <c r="S570" s="335">
        <v>0</v>
      </c>
      <c r="T570" s="335">
        <v>0</v>
      </c>
      <c r="U570" s="335">
        <v>0</v>
      </c>
      <c r="V570" s="335">
        <v>0</v>
      </c>
      <c r="W570" s="335">
        <v>0</v>
      </c>
      <c r="X570" s="335">
        <v>0</v>
      </c>
      <c r="Y570" s="335">
        <v>0</v>
      </c>
      <c r="Z570" s="335">
        <v>0</v>
      </c>
      <c r="AA570" s="335">
        <v>0</v>
      </c>
      <c r="AB570" s="335">
        <v>0</v>
      </c>
      <c r="AC570" s="335">
        <v>0</v>
      </c>
      <c r="AD570" s="335">
        <v>0</v>
      </c>
      <c r="AE570" s="335">
        <v>0</v>
      </c>
      <c r="AF570" s="335">
        <v>0</v>
      </c>
      <c r="AG570" s="335">
        <v>0</v>
      </c>
      <c r="AH570" s="335">
        <v>0</v>
      </c>
      <c r="AI570" s="335">
        <v>0</v>
      </c>
      <c r="AJ570" s="335">
        <v>0</v>
      </c>
      <c r="AK570" s="335">
        <v>0</v>
      </c>
      <c r="AL570" s="335">
        <v>0</v>
      </c>
      <c r="AM570" s="335">
        <v>0</v>
      </c>
      <c r="AN570" s="335">
        <v>0</v>
      </c>
      <c r="AO570" s="335">
        <v>0</v>
      </c>
      <c r="AP570" s="335">
        <v>0</v>
      </c>
      <c r="AQ570" s="335">
        <v>0</v>
      </c>
      <c r="AR570" s="335">
        <v>0</v>
      </c>
      <c r="AS570" s="335">
        <v>0</v>
      </c>
      <c r="AT570" s="335">
        <v>0</v>
      </c>
      <c r="AU570" s="335">
        <v>0</v>
      </c>
      <c r="AV570" s="335">
        <v>0</v>
      </c>
      <c r="AW570" s="335">
        <v>0</v>
      </c>
      <c r="AX570" s="335">
        <v>0</v>
      </c>
      <c r="AY570" s="335">
        <v>0</v>
      </c>
      <c r="AZ570" s="335">
        <v>0</v>
      </c>
      <c r="BA570" s="335">
        <v>0</v>
      </c>
      <c r="BB570" s="335">
        <v>0</v>
      </c>
      <c r="BC570" s="335">
        <v>0</v>
      </c>
      <c r="BD570" s="335">
        <v>0</v>
      </c>
      <c r="BE570" s="335">
        <v>0</v>
      </c>
      <c r="BF570" s="335">
        <v>0</v>
      </c>
      <c r="BG570" s="335">
        <v>0</v>
      </c>
      <c r="BH570" s="335">
        <v>0</v>
      </c>
      <c r="BI570" s="335">
        <v>0</v>
      </c>
      <c r="BJ570" s="335">
        <v>0</v>
      </c>
      <c r="BK570" s="335">
        <v>0</v>
      </c>
      <c r="BL570" s="335">
        <v>0</v>
      </c>
      <c r="BM570" s="335">
        <v>0</v>
      </c>
      <c r="BN570" s="335">
        <v>0</v>
      </c>
      <c r="BO570" s="335">
        <v>0</v>
      </c>
      <c r="BP570" s="335">
        <v>0</v>
      </c>
      <c r="BQ570" s="335">
        <v>0</v>
      </c>
      <c r="BR570" s="335">
        <v>0</v>
      </c>
      <c r="BS570" s="335">
        <v>0</v>
      </c>
      <c r="BT570" s="335">
        <v>0</v>
      </c>
      <c r="BU570" s="335">
        <v>0</v>
      </c>
      <c r="BV570" s="335">
        <v>0</v>
      </c>
      <c r="BW570" s="335">
        <v>0</v>
      </c>
      <c r="BX570" s="335">
        <v>0</v>
      </c>
      <c r="BY570" s="335">
        <v>0</v>
      </c>
      <c r="BZ570" s="335">
        <v>0</v>
      </c>
      <c r="CA570" s="335">
        <v>0</v>
      </c>
      <c r="CB570" s="335">
        <v>0</v>
      </c>
      <c r="CC570" s="336">
        <f t="shared" si="75"/>
        <v>0</v>
      </c>
    </row>
    <row r="571" spans="1:81" s="328" customFormat="1">
      <c r="A571" s="384"/>
      <c r="B571" s="383"/>
      <c r="C571" s="385"/>
      <c r="D571" s="385"/>
      <c r="E571" s="385"/>
      <c r="F571" s="386" t="s">
        <v>1615</v>
      </c>
      <c r="G571" s="387" t="s">
        <v>1616</v>
      </c>
      <c r="H571" s="453">
        <v>0</v>
      </c>
      <c r="I571" s="453">
        <v>0</v>
      </c>
      <c r="J571" s="453">
        <v>0</v>
      </c>
      <c r="K571" s="453">
        <v>0</v>
      </c>
      <c r="L571" s="453">
        <v>0</v>
      </c>
      <c r="M571" s="453">
        <v>0</v>
      </c>
      <c r="N571" s="453">
        <v>0</v>
      </c>
      <c r="O571" s="453">
        <v>0</v>
      </c>
      <c r="P571" s="453">
        <v>0</v>
      </c>
      <c r="Q571" s="453">
        <v>0</v>
      </c>
      <c r="R571" s="453">
        <v>0</v>
      </c>
      <c r="S571" s="453">
        <v>0</v>
      </c>
      <c r="T571" s="453">
        <v>0</v>
      </c>
      <c r="U571" s="453">
        <v>0</v>
      </c>
      <c r="V571" s="453">
        <v>0</v>
      </c>
      <c r="W571" s="453">
        <v>0</v>
      </c>
      <c r="X571" s="453">
        <v>0</v>
      </c>
      <c r="Y571" s="453">
        <v>0</v>
      </c>
      <c r="Z571" s="453">
        <v>0</v>
      </c>
      <c r="AA571" s="453">
        <v>0</v>
      </c>
      <c r="AB571" s="453">
        <v>0</v>
      </c>
      <c r="AC571" s="453">
        <v>135460</v>
      </c>
      <c r="AD571" s="453">
        <v>0</v>
      </c>
      <c r="AE571" s="453">
        <v>0</v>
      </c>
      <c r="AF571" s="453">
        <v>0</v>
      </c>
      <c r="AG571" s="453">
        <v>0</v>
      </c>
      <c r="AH571" s="453">
        <v>0</v>
      </c>
      <c r="AI571" s="453">
        <v>0</v>
      </c>
      <c r="AJ571" s="453">
        <v>0</v>
      </c>
      <c r="AK571" s="453">
        <v>0</v>
      </c>
      <c r="AL571" s="453">
        <v>0</v>
      </c>
      <c r="AM571" s="453">
        <v>0</v>
      </c>
      <c r="AN571" s="453">
        <v>0</v>
      </c>
      <c r="AO571" s="453">
        <v>0</v>
      </c>
      <c r="AP571" s="453">
        <v>0</v>
      </c>
      <c r="AQ571" s="453">
        <v>0</v>
      </c>
      <c r="AR571" s="453">
        <v>0</v>
      </c>
      <c r="AS571" s="453">
        <v>0</v>
      </c>
      <c r="AT571" s="453">
        <v>0</v>
      </c>
      <c r="AU571" s="453">
        <v>0</v>
      </c>
      <c r="AV571" s="453">
        <v>0</v>
      </c>
      <c r="AW571" s="453">
        <v>0</v>
      </c>
      <c r="AX571" s="453">
        <v>0</v>
      </c>
      <c r="AY571" s="453">
        <v>0</v>
      </c>
      <c r="AZ571" s="453">
        <v>0</v>
      </c>
      <c r="BA571" s="453">
        <v>0</v>
      </c>
      <c r="BB571" s="453">
        <v>0</v>
      </c>
      <c r="BC571" s="453">
        <v>0</v>
      </c>
      <c r="BD571" s="453">
        <v>0</v>
      </c>
      <c r="BE571" s="453">
        <v>0</v>
      </c>
      <c r="BF571" s="453">
        <v>0</v>
      </c>
      <c r="BG571" s="453">
        <v>0</v>
      </c>
      <c r="BH571" s="453">
        <v>0</v>
      </c>
      <c r="BI571" s="453">
        <v>0</v>
      </c>
      <c r="BJ571" s="453">
        <v>0</v>
      </c>
      <c r="BK571" s="453">
        <v>0</v>
      </c>
      <c r="BL571" s="453">
        <v>0</v>
      </c>
      <c r="BM571" s="453">
        <v>0</v>
      </c>
      <c r="BN571" s="453">
        <v>0</v>
      </c>
      <c r="BO571" s="453">
        <v>0</v>
      </c>
      <c r="BP571" s="453">
        <v>0</v>
      </c>
      <c r="BQ571" s="453">
        <v>0</v>
      </c>
      <c r="BR571" s="453">
        <v>0</v>
      </c>
      <c r="BS571" s="453">
        <v>0</v>
      </c>
      <c r="BT571" s="453">
        <v>0</v>
      </c>
      <c r="BU571" s="453">
        <v>0</v>
      </c>
      <c r="BV571" s="453">
        <v>0</v>
      </c>
      <c r="BW571" s="453">
        <v>0</v>
      </c>
      <c r="BX571" s="453">
        <v>0</v>
      </c>
      <c r="BY571" s="453">
        <v>0</v>
      </c>
      <c r="BZ571" s="453">
        <v>0</v>
      </c>
      <c r="CA571" s="453">
        <v>0</v>
      </c>
      <c r="CB571" s="453">
        <v>0</v>
      </c>
      <c r="CC571" s="336">
        <f t="shared" si="75"/>
        <v>135460</v>
      </c>
    </row>
    <row r="572" spans="1:81" s="328" customFormat="1">
      <c r="A572" s="384"/>
      <c r="B572" s="383"/>
      <c r="C572" s="385"/>
      <c r="D572" s="385"/>
      <c r="E572" s="385"/>
      <c r="F572" s="386" t="s">
        <v>1617</v>
      </c>
      <c r="G572" s="387" t="s">
        <v>1618</v>
      </c>
      <c r="H572" s="453">
        <v>0</v>
      </c>
      <c r="I572" s="453">
        <v>0</v>
      </c>
      <c r="J572" s="453">
        <v>0</v>
      </c>
      <c r="K572" s="453">
        <v>0</v>
      </c>
      <c r="L572" s="453">
        <v>0</v>
      </c>
      <c r="M572" s="453">
        <v>0</v>
      </c>
      <c r="N572" s="453">
        <v>0</v>
      </c>
      <c r="O572" s="453">
        <v>0</v>
      </c>
      <c r="P572" s="453">
        <v>0</v>
      </c>
      <c r="Q572" s="453">
        <v>0</v>
      </c>
      <c r="R572" s="453">
        <v>0</v>
      </c>
      <c r="S572" s="453">
        <v>0</v>
      </c>
      <c r="T572" s="453">
        <v>0</v>
      </c>
      <c r="U572" s="453">
        <v>0</v>
      </c>
      <c r="V572" s="453">
        <v>0</v>
      </c>
      <c r="W572" s="453">
        <v>0</v>
      </c>
      <c r="X572" s="453">
        <v>0</v>
      </c>
      <c r="Y572" s="453">
        <v>0</v>
      </c>
      <c r="Z572" s="453">
        <v>0</v>
      </c>
      <c r="AA572" s="453">
        <v>0</v>
      </c>
      <c r="AB572" s="453">
        <v>3000</v>
      </c>
      <c r="AC572" s="453">
        <v>0</v>
      </c>
      <c r="AD572" s="453">
        <v>0</v>
      </c>
      <c r="AE572" s="453">
        <v>0</v>
      </c>
      <c r="AF572" s="453">
        <v>0</v>
      </c>
      <c r="AG572" s="453">
        <v>0</v>
      </c>
      <c r="AH572" s="453">
        <v>0</v>
      </c>
      <c r="AI572" s="453">
        <v>0</v>
      </c>
      <c r="AJ572" s="453">
        <v>0</v>
      </c>
      <c r="AK572" s="453">
        <v>0</v>
      </c>
      <c r="AL572" s="453">
        <v>0</v>
      </c>
      <c r="AM572" s="453">
        <v>0</v>
      </c>
      <c r="AN572" s="453">
        <v>0</v>
      </c>
      <c r="AO572" s="453">
        <v>0</v>
      </c>
      <c r="AP572" s="453">
        <v>0</v>
      </c>
      <c r="AQ572" s="453">
        <v>0</v>
      </c>
      <c r="AR572" s="453">
        <v>0</v>
      </c>
      <c r="AS572" s="453">
        <v>0</v>
      </c>
      <c r="AT572" s="453">
        <v>0</v>
      </c>
      <c r="AU572" s="453">
        <v>0</v>
      </c>
      <c r="AV572" s="453">
        <v>0</v>
      </c>
      <c r="AW572" s="453">
        <v>0</v>
      </c>
      <c r="AX572" s="453">
        <v>0</v>
      </c>
      <c r="AY572" s="453">
        <v>0</v>
      </c>
      <c r="AZ572" s="453">
        <v>0</v>
      </c>
      <c r="BA572" s="453">
        <v>0</v>
      </c>
      <c r="BB572" s="453">
        <v>0</v>
      </c>
      <c r="BC572" s="453">
        <v>0</v>
      </c>
      <c r="BD572" s="453">
        <v>0</v>
      </c>
      <c r="BE572" s="453">
        <v>0</v>
      </c>
      <c r="BF572" s="453">
        <v>0</v>
      </c>
      <c r="BG572" s="453">
        <v>0</v>
      </c>
      <c r="BH572" s="453">
        <v>0</v>
      </c>
      <c r="BI572" s="453">
        <v>0</v>
      </c>
      <c r="BJ572" s="453">
        <v>0</v>
      </c>
      <c r="BK572" s="453">
        <v>0</v>
      </c>
      <c r="BL572" s="453">
        <v>0</v>
      </c>
      <c r="BM572" s="453">
        <v>907843.25</v>
      </c>
      <c r="BN572" s="453">
        <v>7234</v>
      </c>
      <c r="BO572" s="453">
        <v>0</v>
      </c>
      <c r="BP572" s="453">
        <v>0</v>
      </c>
      <c r="BQ572" s="453">
        <v>0</v>
      </c>
      <c r="BR572" s="453">
        <v>0</v>
      </c>
      <c r="BS572" s="453">
        <v>0</v>
      </c>
      <c r="BT572" s="453">
        <v>115000</v>
      </c>
      <c r="BU572" s="453">
        <v>0</v>
      </c>
      <c r="BV572" s="453">
        <v>0</v>
      </c>
      <c r="BW572" s="453">
        <v>0</v>
      </c>
      <c r="BX572" s="453">
        <v>0</v>
      </c>
      <c r="BY572" s="453">
        <v>11400</v>
      </c>
      <c r="BZ572" s="453">
        <v>0</v>
      </c>
      <c r="CA572" s="453">
        <v>0</v>
      </c>
      <c r="CB572" s="453">
        <v>0</v>
      </c>
      <c r="CC572" s="336">
        <f t="shared" si="75"/>
        <v>1044477.25</v>
      </c>
    </row>
    <row r="573" spans="1:81" s="328" customFormat="1">
      <c r="A573" s="384"/>
      <c r="B573" s="383"/>
      <c r="C573" s="385"/>
      <c r="D573" s="385"/>
      <c r="E573" s="385"/>
      <c r="F573" s="386" t="s">
        <v>1619</v>
      </c>
      <c r="G573" s="387" t="s">
        <v>1620</v>
      </c>
      <c r="H573" s="335">
        <v>0</v>
      </c>
      <c r="I573" s="335">
        <v>0</v>
      </c>
      <c r="J573" s="335">
        <v>0</v>
      </c>
      <c r="K573" s="335">
        <v>0</v>
      </c>
      <c r="L573" s="335">
        <v>0</v>
      </c>
      <c r="M573" s="335">
        <v>0</v>
      </c>
      <c r="N573" s="335">
        <v>0</v>
      </c>
      <c r="O573" s="335">
        <v>0</v>
      </c>
      <c r="P573" s="335">
        <v>0</v>
      </c>
      <c r="Q573" s="335">
        <v>0</v>
      </c>
      <c r="R573" s="335">
        <v>0</v>
      </c>
      <c r="S573" s="335">
        <v>0</v>
      </c>
      <c r="T573" s="335">
        <v>0</v>
      </c>
      <c r="U573" s="335">
        <v>0</v>
      </c>
      <c r="V573" s="335">
        <v>0</v>
      </c>
      <c r="W573" s="335">
        <v>0</v>
      </c>
      <c r="X573" s="335">
        <v>0</v>
      </c>
      <c r="Y573" s="335">
        <v>0</v>
      </c>
      <c r="Z573" s="335">
        <v>0</v>
      </c>
      <c r="AA573" s="335">
        <v>0</v>
      </c>
      <c r="AB573" s="335">
        <v>0</v>
      </c>
      <c r="AC573" s="335">
        <v>0</v>
      </c>
      <c r="AD573" s="335">
        <v>0</v>
      </c>
      <c r="AE573" s="335">
        <v>0</v>
      </c>
      <c r="AF573" s="335">
        <v>0</v>
      </c>
      <c r="AG573" s="335">
        <v>0</v>
      </c>
      <c r="AH573" s="335">
        <v>0</v>
      </c>
      <c r="AI573" s="335">
        <v>0</v>
      </c>
      <c r="AJ573" s="335">
        <v>0</v>
      </c>
      <c r="AK573" s="335">
        <v>0</v>
      </c>
      <c r="AL573" s="335">
        <v>0</v>
      </c>
      <c r="AM573" s="335">
        <v>0</v>
      </c>
      <c r="AN573" s="335">
        <v>0</v>
      </c>
      <c r="AO573" s="335">
        <v>0</v>
      </c>
      <c r="AP573" s="335">
        <v>0</v>
      </c>
      <c r="AQ573" s="335">
        <v>0</v>
      </c>
      <c r="AR573" s="335">
        <v>0</v>
      </c>
      <c r="AS573" s="335">
        <v>0</v>
      </c>
      <c r="AT573" s="335">
        <v>0</v>
      </c>
      <c r="AU573" s="335">
        <v>0</v>
      </c>
      <c r="AV573" s="335">
        <v>0</v>
      </c>
      <c r="AW573" s="335">
        <v>0</v>
      </c>
      <c r="AX573" s="335">
        <v>0</v>
      </c>
      <c r="AY573" s="335">
        <v>0</v>
      </c>
      <c r="AZ573" s="335">
        <v>0</v>
      </c>
      <c r="BA573" s="335">
        <v>0</v>
      </c>
      <c r="BB573" s="335">
        <v>0</v>
      </c>
      <c r="BC573" s="335">
        <v>0</v>
      </c>
      <c r="BD573" s="335">
        <v>0</v>
      </c>
      <c r="BE573" s="335">
        <v>0</v>
      </c>
      <c r="BF573" s="335">
        <v>0</v>
      </c>
      <c r="BG573" s="335">
        <v>0</v>
      </c>
      <c r="BH573" s="335">
        <v>0</v>
      </c>
      <c r="BI573" s="335">
        <v>0</v>
      </c>
      <c r="BJ573" s="335">
        <v>0</v>
      </c>
      <c r="BK573" s="335">
        <v>0</v>
      </c>
      <c r="BL573" s="335">
        <v>0</v>
      </c>
      <c r="BM573" s="335">
        <v>0</v>
      </c>
      <c r="BN573" s="335">
        <v>0</v>
      </c>
      <c r="BO573" s="335">
        <v>0</v>
      </c>
      <c r="BP573" s="335">
        <v>0</v>
      </c>
      <c r="BQ573" s="335">
        <v>0</v>
      </c>
      <c r="BR573" s="335">
        <v>0</v>
      </c>
      <c r="BS573" s="335">
        <v>0</v>
      </c>
      <c r="BT573" s="335">
        <v>0</v>
      </c>
      <c r="BU573" s="335">
        <v>0</v>
      </c>
      <c r="BV573" s="335">
        <v>0</v>
      </c>
      <c r="BW573" s="335">
        <v>0</v>
      </c>
      <c r="BX573" s="335">
        <v>0</v>
      </c>
      <c r="BY573" s="335">
        <v>0</v>
      </c>
      <c r="BZ573" s="335">
        <v>0</v>
      </c>
      <c r="CA573" s="335">
        <v>0</v>
      </c>
      <c r="CB573" s="335">
        <v>0</v>
      </c>
      <c r="CC573" s="336">
        <f t="shared" si="75"/>
        <v>0</v>
      </c>
    </row>
    <row r="574" spans="1:81" s="328" customFormat="1">
      <c r="A574" s="384"/>
      <c r="B574" s="383"/>
      <c r="C574" s="385"/>
      <c r="D574" s="385"/>
      <c r="E574" s="385"/>
      <c r="F574" s="386" t="s">
        <v>1621</v>
      </c>
      <c r="G574" s="387" t="s">
        <v>1622</v>
      </c>
      <c r="H574" s="335">
        <v>0</v>
      </c>
      <c r="I574" s="335">
        <v>0</v>
      </c>
      <c r="J574" s="335">
        <v>0</v>
      </c>
      <c r="K574" s="335">
        <v>0</v>
      </c>
      <c r="L574" s="335">
        <v>0</v>
      </c>
      <c r="M574" s="335">
        <v>0</v>
      </c>
      <c r="N574" s="335">
        <v>0</v>
      </c>
      <c r="O574" s="335">
        <v>0</v>
      </c>
      <c r="P574" s="335">
        <v>0</v>
      </c>
      <c r="Q574" s="335">
        <v>0</v>
      </c>
      <c r="R574" s="335">
        <v>0</v>
      </c>
      <c r="S574" s="335">
        <v>0</v>
      </c>
      <c r="T574" s="335">
        <v>0</v>
      </c>
      <c r="U574" s="335">
        <v>0</v>
      </c>
      <c r="V574" s="335">
        <v>0</v>
      </c>
      <c r="W574" s="335">
        <v>0</v>
      </c>
      <c r="X574" s="335">
        <v>0</v>
      </c>
      <c r="Y574" s="335">
        <v>0</v>
      </c>
      <c r="Z574" s="335">
        <v>0</v>
      </c>
      <c r="AA574" s="335">
        <v>0</v>
      </c>
      <c r="AB574" s="335">
        <v>0</v>
      </c>
      <c r="AC574" s="335">
        <v>0</v>
      </c>
      <c r="AD574" s="335">
        <v>0</v>
      </c>
      <c r="AE574" s="335">
        <v>0</v>
      </c>
      <c r="AF574" s="335">
        <v>0</v>
      </c>
      <c r="AG574" s="335">
        <v>0</v>
      </c>
      <c r="AH574" s="335">
        <v>0</v>
      </c>
      <c r="AI574" s="335">
        <v>0</v>
      </c>
      <c r="AJ574" s="335">
        <v>0</v>
      </c>
      <c r="AK574" s="335">
        <v>0</v>
      </c>
      <c r="AL574" s="335">
        <v>0</v>
      </c>
      <c r="AM574" s="335">
        <v>0</v>
      </c>
      <c r="AN574" s="335">
        <v>0</v>
      </c>
      <c r="AO574" s="335">
        <v>0</v>
      </c>
      <c r="AP574" s="335">
        <v>0</v>
      </c>
      <c r="AQ574" s="335">
        <v>0</v>
      </c>
      <c r="AR574" s="335">
        <v>0</v>
      </c>
      <c r="AS574" s="335">
        <v>0</v>
      </c>
      <c r="AT574" s="335">
        <v>0</v>
      </c>
      <c r="AU574" s="335">
        <v>0</v>
      </c>
      <c r="AV574" s="335">
        <v>0</v>
      </c>
      <c r="AW574" s="335">
        <v>0</v>
      </c>
      <c r="AX574" s="335">
        <v>0</v>
      </c>
      <c r="AY574" s="335">
        <v>0</v>
      </c>
      <c r="AZ574" s="335">
        <v>0</v>
      </c>
      <c r="BA574" s="335">
        <v>0</v>
      </c>
      <c r="BB574" s="335">
        <v>0</v>
      </c>
      <c r="BC574" s="335">
        <v>0</v>
      </c>
      <c r="BD574" s="335">
        <v>0</v>
      </c>
      <c r="BE574" s="335">
        <v>0</v>
      </c>
      <c r="BF574" s="335">
        <v>0</v>
      </c>
      <c r="BG574" s="335">
        <v>0</v>
      </c>
      <c r="BH574" s="335">
        <v>0</v>
      </c>
      <c r="BI574" s="335">
        <v>0</v>
      </c>
      <c r="BJ574" s="335">
        <v>0</v>
      </c>
      <c r="BK574" s="335">
        <v>0</v>
      </c>
      <c r="BL574" s="335">
        <v>0</v>
      </c>
      <c r="BM574" s="335">
        <v>0</v>
      </c>
      <c r="BN574" s="335">
        <v>0</v>
      </c>
      <c r="BO574" s="335">
        <v>0</v>
      </c>
      <c r="BP574" s="335">
        <v>0</v>
      </c>
      <c r="BQ574" s="335">
        <v>0</v>
      </c>
      <c r="BR574" s="335">
        <v>0</v>
      </c>
      <c r="BS574" s="335">
        <v>0</v>
      </c>
      <c r="BT574" s="335">
        <v>0</v>
      </c>
      <c r="BU574" s="335">
        <v>0</v>
      </c>
      <c r="BV574" s="335">
        <v>0</v>
      </c>
      <c r="BW574" s="335">
        <v>0</v>
      </c>
      <c r="BX574" s="335">
        <v>0</v>
      </c>
      <c r="BY574" s="335">
        <v>0</v>
      </c>
      <c r="BZ574" s="335">
        <v>0</v>
      </c>
      <c r="CA574" s="335">
        <v>0</v>
      </c>
      <c r="CB574" s="335">
        <v>0</v>
      </c>
      <c r="CC574" s="336">
        <f t="shared" si="75"/>
        <v>0</v>
      </c>
    </row>
    <row r="575" spans="1:81" s="328" customFormat="1">
      <c r="A575" s="384"/>
      <c r="B575" s="383"/>
      <c r="C575" s="385"/>
      <c r="D575" s="385"/>
      <c r="E575" s="385"/>
      <c r="F575" s="386" t="s">
        <v>1623</v>
      </c>
      <c r="G575" s="387" t="s">
        <v>1624</v>
      </c>
      <c r="H575" s="453">
        <v>0</v>
      </c>
      <c r="I575" s="453">
        <v>0</v>
      </c>
      <c r="J575" s="453">
        <v>0</v>
      </c>
      <c r="K575" s="453">
        <v>0</v>
      </c>
      <c r="L575" s="453">
        <v>0</v>
      </c>
      <c r="M575" s="453">
        <v>0</v>
      </c>
      <c r="N575" s="453">
        <v>0</v>
      </c>
      <c r="O575" s="453">
        <v>0</v>
      </c>
      <c r="P575" s="453">
        <v>0</v>
      </c>
      <c r="Q575" s="453">
        <v>0</v>
      </c>
      <c r="R575" s="453">
        <v>0</v>
      </c>
      <c r="S575" s="453">
        <v>0</v>
      </c>
      <c r="T575" s="453">
        <v>0</v>
      </c>
      <c r="U575" s="453">
        <v>0</v>
      </c>
      <c r="V575" s="453">
        <v>0</v>
      </c>
      <c r="W575" s="453">
        <v>0</v>
      </c>
      <c r="X575" s="453">
        <v>0</v>
      </c>
      <c r="Y575" s="453">
        <v>0</v>
      </c>
      <c r="Z575" s="453">
        <v>0</v>
      </c>
      <c r="AA575" s="453">
        <v>10898118</v>
      </c>
      <c r="AB575" s="453">
        <v>0</v>
      </c>
      <c r="AC575" s="453">
        <v>0</v>
      </c>
      <c r="AD575" s="453">
        <v>0</v>
      </c>
      <c r="AE575" s="453">
        <v>0</v>
      </c>
      <c r="AF575" s="453">
        <v>0</v>
      </c>
      <c r="AG575" s="453">
        <v>0</v>
      </c>
      <c r="AH575" s="453">
        <v>0</v>
      </c>
      <c r="AI575" s="453">
        <v>0</v>
      </c>
      <c r="AJ575" s="453">
        <v>0</v>
      </c>
      <c r="AK575" s="453">
        <v>0</v>
      </c>
      <c r="AL575" s="453">
        <v>0</v>
      </c>
      <c r="AM575" s="453">
        <v>0</v>
      </c>
      <c r="AN575" s="453">
        <v>0</v>
      </c>
      <c r="AO575" s="453">
        <v>0</v>
      </c>
      <c r="AP575" s="453">
        <v>0</v>
      </c>
      <c r="AQ575" s="453">
        <v>0</v>
      </c>
      <c r="AR575" s="453">
        <v>0</v>
      </c>
      <c r="AS575" s="453">
        <v>0</v>
      </c>
      <c r="AT575" s="453">
        <v>0</v>
      </c>
      <c r="AU575" s="453">
        <v>0</v>
      </c>
      <c r="AV575" s="453">
        <v>0</v>
      </c>
      <c r="AW575" s="453">
        <v>0</v>
      </c>
      <c r="AX575" s="453">
        <v>0</v>
      </c>
      <c r="AY575" s="453">
        <v>0</v>
      </c>
      <c r="AZ575" s="453">
        <v>0</v>
      </c>
      <c r="BA575" s="453">
        <v>0</v>
      </c>
      <c r="BB575" s="453">
        <v>5302</v>
      </c>
      <c r="BC575" s="453">
        <v>0</v>
      </c>
      <c r="BD575" s="453">
        <v>0</v>
      </c>
      <c r="BE575" s="453">
        <v>0</v>
      </c>
      <c r="BF575" s="453">
        <v>0</v>
      </c>
      <c r="BG575" s="453">
        <v>0</v>
      </c>
      <c r="BH575" s="453">
        <v>0</v>
      </c>
      <c r="BI575" s="453">
        <v>0</v>
      </c>
      <c r="BJ575" s="453">
        <v>0</v>
      </c>
      <c r="BK575" s="453">
        <v>0</v>
      </c>
      <c r="BL575" s="453">
        <v>0</v>
      </c>
      <c r="BM575" s="453">
        <v>0</v>
      </c>
      <c r="BN575" s="453">
        <v>0</v>
      </c>
      <c r="BO575" s="453">
        <v>0</v>
      </c>
      <c r="BP575" s="453">
        <v>0</v>
      </c>
      <c r="BQ575" s="453">
        <v>0</v>
      </c>
      <c r="BR575" s="453">
        <v>0</v>
      </c>
      <c r="BS575" s="453">
        <v>0</v>
      </c>
      <c r="BT575" s="453">
        <v>0</v>
      </c>
      <c r="BU575" s="453">
        <v>0</v>
      </c>
      <c r="BV575" s="453">
        <v>0</v>
      </c>
      <c r="BW575" s="453">
        <v>0</v>
      </c>
      <c r="BX575" s="453">
        <v>0</v>
      </c>
      <c r="BY575" s="453">
        <v>0</v>
      </c>
      <c r="BZ575" s="453">
        <v>0</v>
      </c>
      <c r="CA575" s="453">
        <v>0</v>
      </c>
      <c r="CB575" s="453">
        <v>0</v>
      </c>
      <c r="CC575" s="336">
        <f t="shared" ref="CC575:CC638" si="76">SUM(H575:CB575)</f>
        <v>10903420</v>
      </c>
    </row>
    <row r="576" spans="1:81" s="328" customFormat="1">
      <c r="A576" s="384"/>
      <c r="B576" s="383"/>
      <c r="C576" s="385"/>
      <c r="D576" s="385"/>
      <c r="E576" s="385"/>
      <c r="F576" s="386" t="s">
        <v>1625</v>
      </c>
      <c r="G576" s="387" t="s">
        <v>1626</v>
      </c>
      <c r="H576" s="335">
        <v>0</v>
      </c>
      <c r="I576" s="335">
        <v>0</v>
      </c>
      <c r="J576" s="335">
        <v>0</v>
      </c>
      <c r="K576" s="335">
        <v>0</v>
      </c>
      <c r="L576" s="335">
        <v>0</v>
      </c>
      <c r="M576" s="335">
        <v>0</v>
      </c>
      <c r="N576" s="335">
        <v>0</v>
      </c>
      <c r="O576" s="335">
        <v>0</v>
      </c>
      <c r="P576" s="335">
        <v>0</v>
      </c>
      <c r="Q576" s="335">
        <v>0</v>
      </c>
      <c r="R576" s="335">
        <v>0</v>
      </c>
      <c r="S576" s="335">
        <v>0</v>
      </c>
      <c r="T576" s="335">
        <v>0</v>
      </c>
      <c r="U576" s="335">
        <v>0</v>
      </c>
      <c r="V576" s="335">
        <v>0</v>
      </c>
      <c r="W576" s="335">
        <v>0</v>
      </c>
      <c r="X576" s="335">
        <v>0</v>
      </c>
      <c r="Y576" s="335">
        <v>0</v>
      </c>
      <c r="Z576" s="335">
        <v>0</v>
      </c>
      <c r="AA576" s="335">
        <v>0</v>
      </c>
      <c r="AB576" s="335">
        <v>0</v>
      </c>
      <c r="AC576" s="335">
        <v>0</v>
      </c>
      <c r="AD576" s="335">
        <v>0</v>
      </c>
      <c r="AE576" s="335">
        <v>0</v>
      </c>
      <c r="AF576" s="335">
        <v>0</v>
      </c>
      <c r="AG576" s="335">
        <v>0</v>
      </c>
      <c r="AH576" s="335">
        <v>0</v>
      </c>
      <c r="AI576" s="335">
        <v>0</v>
      </c>
      <c r="AJ576" s="335">
        <v>0</v>
      </c>
      <c r="AK576" s="335">
        <v>0</v>
      </c>
      <c r="AL576" s="335">
        <v>0</v>
      </c>
      <c r="AM576" s="335">
        <v>0</v>
      </c>
      <c r="AN576" s="335">
        <v>0</v>
      </c>
      <c r="AO576" s="335">
        <v>0</v>
      </c>
      <c r="AP576" s="335">
        <v>0</v>
      </c>
      <c r="AQ576" s="335">
        <v>0</v>
      </c>
      <c r="AR576" s="335">
        <v>0</v>
      </c>
      <c r="AS576" s="335">
        <v>0</v>
      </c>
      <c r="AT576" s="335">
        <v>0</v>
      </c>
      <c r="AU576" s="335">
        <v>0</v>
      </c>
      <c r="AV576" s="335">
        <v>0</v>
      </c>
      <c r="AW576" s="335">
        <v>0</v>
      </c>
      <c r="AX576" s="335">
        <v>0</v>
      </c>
      <c r="AY576" s="335">
        <v>0</v>
      </c>
      <c r="AZ576" s="335">
        <v>0</v>
      </c>
      <c r="BA576" s="335">
        <v>0</v>
      </c>
      <c r="BB576" s="335">
        <v>0</v>
      </c>
      <c r="BC576" s="335">
        <v>0</v>
      </c>
      <c r="BD576" s="335">
        <v>0</v>
      </c>
      <c r="BE576" s="335">
        <v>0</v>
      </c>
      <c r="BF576" s="335">
        <v>0</v>
      </c>
      <c r="BG576" s="335">
        <v>0</v>
      </c>
      <c r="BH576" s="335">
        <v>0</v>
      </c>
      <c r="BI576" s="335">
        <v>0</v>
      </c>
      <c r="BJ576" s="335">
        <v>0</v>
      </c>
      <c r="BK576" s="335">
        <v>0</v>
      </c>
      <c r="BL576" s="335">
        <v>0</v>
      </c>
      <c r="BM576" s="335">
        <v>0</v>
      </c>
      <c r="BN576" s="335">
        <v>0</v>
      </c>
      <c r="BO576" s="335">
        <v>0</v>
      </c>
      <c r="BP576" s="335">
        <v>0</v>
      </c>
      <c r="BQ576" s="335">
        <v>0</v>
      </c>
      <c r="BR576" s="335">
        <v>0</v>
      </c>
      <c r="BS576" s="335">
        <v>0</v>
      </c>
      <c r="BT576" s="335">
        <v>0</v>
      </c>
      <c r="BU576" s="335">
        <v>0</v>
      </c>
      <c r="BV576" s="335">
        <v>0</v>
      </c>
      <c r="BW576" s="335">
        <v>0</v>
      </c>
      <c r="BX576" s="335">
        <v>0</v>
      </c>
      <c r="BY576" s="335">
        <v>0</v>
      </c>
      <c r="BZ576" s="335">
        <v>0</v>
      </c>
      <c r="CA576" s="335">
        <v>0</v>
      </c>
      <c r="CB576" s="335">
        <v>0</v>
      </c>
      <c r="CC576" s="336">
        <f t="shared" si="76"/>
        <v>0</v>
      </c>
    </row>
    <row r="577" spans="1:81" s="328" customFormat="1">
      <c r="A577" s="384"/>
      <c r="B577" s="383"/>
      <c r="C577" s="385"/>
      <c r="D577" s="385"/>
      <c r="E577" s="385"/>
      <c r="F577" s="386" t="s">
        <v>1627</v>
      </c>
      <c r="G577" s="387" t="s">
        <v>1628</v>
      </c>
      <c r="H577" s="453">
        <v>0</v>
      </c>
      <c r="I577" s="453">
        <v>0</v>
      </c>
      <c r="J577" s="453">
        <v>0</v>
      </c>
      <c r="K577" s="453">
        <v>0</v>
      </c>
      <c r="L577" s="453">
        <v>0</v>
      </c>
      <c r="M577" s="453">
        <v>0</v>
      </c>
      <c r="N577" s="453">
        <v>0</v>
      </c>
      <c r="O577" s="453">
        <v>0</v>
      </c>
      <c r="P577" s="453">
        <v>0</v>
      </c>
      <c r="Q577" s="453">
        <v>0</v>
      </c>
      <c r="R577" s="453">
        <v>0</v>
      </c>
      <c r="S577" s="453">
        <v>0</v>
      </c>
      <c r="T577" s="453">
        <v>30342.6</v>
      </c>
      <c r="U577" s="453">
        <v>0</v>
      </c>
      <c r="V577" s="453">
        <v>0</v>
      </c>
      <c r="W577" s="453">
        <v>0</v>
      </c>
      <c r="X577" s="453">
        <v>0</v>
      </c>
      <c r="Y577" s="453">
        <v>0</v>
      </c>
      <c r="Z577" s="453">
        <v>0</v>
      </c>
      <c r="AA577" s="453">
        <v>0</v>
      </c>
      <c r="AB577" s="453">
        <v>0</v>
      </c>
      <c r="AC577" s="453">
        <v>0</v>
      </c>
      <c r="AD577" s="453">
        <v>0</v>
      </c>
      <c r="AE577" s="453">
        <v>0</v>
      </c>
      <c r="AF577" s="453">
        <v>0</v>
      </c>
      <c r="AG577" s="453">
        <v>0</v>
      </c>
      <c r="AH577" s="453">
        <v>0</v>
      </c>
      <c r="AI577" s="453">
        <v>0</v>
      </c>
      <c r="AJ577" s="453">
        <v>0</v>
      </c>
      <c r="AK577" s="453">
        <v>0</v>
      </c>
      <c r="AL577" s="453">
        <v>0</v>
      </c>
      <c r="AM577" s="453">
        <v>0</v>
      </c>
      <c r="AN577" s="453">
        <v>0</v>
      </c>
      <c r="AO577" s="453">
        <v>0</v>
      </c>
      <c r="AP577" s="453">
        <v>0</v>
      </c>
      <c r="AQ577" s="453">
        <v>0</v>
      </c>
      <c r="AR577" s="453">
        <v>0</v>
      </c>
      <c r="AS577" s="453">
        <v>0</v>
      </c>
      <c r="AT577" s="453">
        <v>25321.77</v>
      </c>
      <c r="AU577" s="453">
        <v>0</v>
      </c>
      <c r="AV577" s="453">
        <v>0</v>
      </c>
      <c r="AW577" s="453">
        <v>0</v>
      </c>
      <c r="AX577" s="453">
        <v>0</v>
      </c>
      <c r="AY577" s="453">
        <v>0</v>
      </c>
      <c r="AZ577" s="453">
        <v>0</v>
      </c>
      <c r="BA577" s="453">
        <v>0</v>
      </c>
      <c r="BB577" s="453">
        <v>0</v>
      </c>
      <c r="BC577" s="453">
        <v>0</v>
      </c>
      <c r="BD577" s="453">
        <v>0</v>
      </c>
      <c r="BE577" s="453">
        <v>0</v>
      </c>
      <c r="BF577" s="453">
        <v>0</v>
      </c>
      <c r="BG577" s="453">
        <v>0</v>
      </c>
      <c r="BH577" s="453">
        <v>0</v>
      </c>
      <c r="BI577" s="453">
        <v>0</v>
      </c>
      <c r="BJ577" s="453">
        <v>0</v>
      </c>
      <c r="BK577" s="453">
        <v>0</v>
      </c>
      <c r="BL577" s="453">
        <v>0</v>
      </c>
      <c r="BM577" s="453">
        <v>464658.4</v>
      </c>
      <c r="BN577" s="453">
        <v>0</v>
      </c>
      <c r="BO577" s="453">
        <v>0</v>
      </c>
      <c r="BP577" s="453">
        <v>0</v>
      </c>
      <c r="BQ577" s="453">
        <v>0</v>
      </c>
      <c r="BR577" s="453">
        <v>0</v>
      </c>
      <c r="BS577" s="453">
        <v>0</v>
      </c>
      <c r="BT577" s="453">
        <v>0</v>
      </c>
      <c r="BU577" s="453">
        <v>0</v>
      </c>
      <c r="BV577" s="453">
        <v>0</v>
      </c>
      <c r="BW577" s="453">
        <v>597524.79</v>
      </c>
      <c r="BX577" s="453">
        <v>78262</v>
      </c>
      <c r="BY577" s="453">
        <v>0</v>
      </c>
      <c r="BZ577" s="453">
        <v>0</v>
      </c>
      <c r="CA577" s="453">
        <v>0</v>
      </c>
      <c r="CB577" s="453">
        <v>0</v>
      </c>
      <c r="CC577" s="336">
        <f t="shared" si="76"/>
        <v>1196109.56</v>
      </c>
    </row>
    <row r="578" spans="1:81" s="328" customFormat="1">
      <c r="A578" s="384"/>
      <c r="B578" s="383"/>
      <c r="C578" s="385"/>
      <c r="D578" s="385"/>
      <c r="E578" s="385"/>
      <c r="F578" s="386" t="s">
        <v>1629</v>
      </c>
      <c r="G578" s="387" t="s">
        <v>1630</v>
      </c>
      <c r="H578" s="453">
        <v>0</v>
      </c>
      <c r="I578" s="453">
        <v>0</v>
      </c>
      <c r="J578" s="453">
        <v>0</v>
      </c>
      <c r="K578" s="453">
        <v>0</v>
      </c>
      <c r="L578" s="453">
        <v>0</v>
      </c>
      <c r="M578" s="453">
        <v>0</v>
      </c>
      <c r="N578" s="453">
        <v>0</v>
      </c>
      <c r="O578" s="453">
        <v>0</v>
      </c>
      <c r="P578" s="453">
        <v>0</v>
      </c>
      <c r="Q578" s="453">
        <v>0</v>
      </c>
      <c r="R578" s="453">
        <v>0</v>
      </c>
      <c r="S578" s="453">
        <v>0</v>
      </c>
      <c r="T578" s="453">
        <v>0</v>
      </c>
      <c r="U578" s="453">
        <v>0</v>
      </c>
      <c r="V578" s="453">
        <v>0</v>
      </c>
      <c r="W578" s="453">
        <v>0</v>
      </c>
      <c r="X578" s="453">
        <v>0</v>
      </c>
      <c r="Y578" s="453">
        <v>0</v>
      </c>
      <c r="Z578" s="453">
        <v>0</v>
      </c>
      <c r="AA578" s="453">
        <v>0</v>
      </c>
      <c r="AB578" s="453">
        <v>0</v>
      </c>
      <c r="AC578" s="453">
        <v>0</v>
      </c>
      <c r="AD578" s="453">
        <v>0</v>
      </c>
      <c r="AE578" s="453">
        <v>0</v>
      </c>
      <c r="AF578" s="453">
        <v>0</v>
      </c>
      <c r="AG578" s="453">
        <v>0</v>
      </c>
      <c r="AH578" s="453">
        <v>0</v>
      </c>
      <c r="AI578" s="453">
        <v>0</v>
      </c>
      <c r="AJ578" s="453">
        <v>0</v>
      </c>
      <c r="AK578" s="453">
        <v>0</v>
      </c>
      <c r="AL578" s="453">
        <v>0</v>
      </c>
      <c r="AM578" s="453">
        <v>0</v>
      </c>
      <c r="AN578" s="453">
        <v>0</v>
      </c>
      <c r="AO578" s="453">
        <v>0</v>
      </c>
      <c r="AP578" s="453">
        <v>0</v>
      </c>
      <c r="AQ578" s="453">
        <v>0</v>
      </c>
      <c r="AR578" s="453">
        <v>0</v>
      </c>
      <c r="AS578" s="453">
        <v>0</v>
      </c>
      <c r="AT578" s="453">
        <v>0</v>
      </c>
      <c r="AU578" s="453">
        <v>0</v>
      </c>
      <c r="AV578" s="453">
        <v>0</v>
      </c>
      <c r="AW578" s="453">
        <v>0</v>
      </c>
      <c r="AX578" s="453">
        <v>0</v>
      </c>
      <c r="AY578" s="453">
        <v>0</v>
      </c>
      <c r="AZ578" s="453">
        <v>0</v>
      </c>
      <c r="BA578" s="453">
        <v>0</v>
      </c>
      <c r="BB578" s="453">
        <v>0</v>
      </c>
      <c r="BC578" s="453">
        <v>0</v>
      </c>
      <c r="BD578" s="453">
        <v>0</v>
      </c>
      <c r="BE578" s="453">
        <v>0</v>
      </c>
      <c r="BF578" s="453">
        <v>0</v>
      </c>
      <c r="BG578" s="453">
        <v>0</v>
      </c>
      <c r="BH578" s="453">
        <v>0</v>
      </c>
      <c r="BI578" s="453">
        <v>0</v>
      </c>
      <c r="BJ578" s="453">
        <v>0</v>
      </c>
      <c r="BK578" s="453">
        <v>0</v>
      </c>
      <c r="BL578" s="453">
        <v>0</v>
      </c>
      <c r="BM578" s="453">
        <v>0</v>
      </c>
      <c r="BN578" s="453">
        <v>0</v>
      </c>
      <c r="BO578" s="453">
        <v>0</v>
      </c>
      <c r="BP578" s="453">
        <v>0</v>
      </c>
      <c r="BQ578" s="453">
        <v>0</v>
      </c>
      <c r="BR578" s="453">
        <v>0</v>
      </c>
      <c r="BS578" s="453">
        <v>0</v>
      </c>
      <c r="BT578" s="453">
        <v>0</v>
      </c>
      <c r="BU578" s="453">
        <v>0</v>
      </c>
      <c r="BV578" s="453">
        <v>0</v>
      </c>
      <c r="BW578" s="453">
        <v>0</v>
      </c>
      <c r="BX578" s="453">
        <v>0</v>
      </c>
      <c r="BY578" s="453">
        <v>0</v>
      </c>
      <c r="BZ578" s="453">
        <v>0</v>
      </c>
      <c r="CA578" s="453">
        <v>0</v>
      </c>
      <c r="CB578" s="453">
        <v>0</v>
      </c>
      <c r="CC578" s="336">
        <f t="shared" si="76"/>
        <v>0</v>
      </c>
    </row>
    <row r="579" spans="1:81" s="328" customFormat="1">
      <c r="A579" s="384"/>
      <c r="B579" s="383"/>
      <c r="C579" s="385"/>
      <c r="D579" s="385"/>
      <c r="E579" s="385"/>
      <c r="F579" s="386" t="s">
        <v>1631</v>
      </c>
      <c r="G579" s="387" t="s">
        <v>1632</v>
      </c>
      <c r="H579" s="453">
        <v>0</v>
      </c>
      <c r="I579" s="453">
        <v>0</v>
      </c>
      <c r="J579" s="453">
        <v>0</v>
      </c>
      <c r="K579" s="453">
        <v>0</v>
      </c>
      <c r="L579" s="453">
        <v>0</v>
      </c>
      <c r="M579" s="453">
        <v>0</v>
      </c>
      <c r="N579" s="453">
        <v>0</v>
      </c>
      <c r="O579" s="453">
        <v>0</v>
      </c>
      <c r="P579" s="453">
        <v>0</v>
      </c>
      <c r="Q579" s="453">
        <v>0</v>
      </c>
      <c r="R579" s="453">
        <v>0</v>
      </c>
      <c r="S579" s="453">
        <v>0</v>
      </c>
      <c r="T579" s="453">
        <v>26972</v>
      </c>
      <c r="U579" s="453">
        <v>0</v>
      </c>
      <c r="V579" s="453">
        <v>0</v>
      </c>
      <c r="W579" s="453">
        <v>0</v>
      </c>
      <c r="X579" s="453">
        <v>0</v>
      </c>
      <c r="Y579" s="453">
        <v>0</v>
      </c>
      <c r="Z579" s="453">
        <v>0</v>
      </c>
      <c r="AA579" s="453">
        <v>2106379.5</v>
      </c>
      <c r="AB579" s="453">
        <v>0</v>
      </c>
      <c r="AC579" s="453">
        <v>0</v>
      </c>
      <c r="AD579" s="453">
        <v>0</v>
      </c>
      <c r="AE579" s="453">
        <v>0</v>
      </c>
      <c r="AF579" s="453">
        <v>0</v>
      </c>
      <c r="AG579" s="453">
        <v>0</v>
      </c>
      <c r="AH579" s="453">
        <v>0</v>
      </c>
      <c r="AI579" s="453">
        <v>0</v>
      </c>
      <c r="AJ579" s="453">
        <v>0</v>
      </c>
      <c r="AK579" s="453">
        <v>0</v>
      </c>
      <c r="AL579" s="453">
        <v>0</v>
      </c>
      <c r="AM579" s="453">
        <v>0</v>
      </c>
      <c r="AN579" s="453">
        <v>0</v>
      </c>
      <c r="AO579" s="453">
        <v>0</v>
      </c>
      <c r="AP579" s="453">
        <v>0</v>
      </c>
      <c r="AQ579" s="453">
        <v>0</v>
      </c>
      <c r="AR579" s="453">
        <v>0</v>
      </c>
      <c r="AS579" s="453">
        <v>0</v>
      </c>
      <c r="AT579" s="453">
        <v>0</v>
      </c>
      <c r="AU579" s="453">
        <v>0</v>
      </c>
      <c r="AV579" s="453">
        <v>0</v>
      </c>
      <c r="AW579" s="453">
        <v>0</v>
      </c>
      <c r="AX579" s="453">
        <v>0</v>
      </c>
      <c r="AY579" s="453">
        <v>0</v>
      </c>
      <c r="AZ579" s="453">
        <v>0</v>
      </c>
      <c r="BA579" s="453">
        <v>0</v>
      </c>
      <c r="BB579" s="453">
        <v>0</v>
      </c>
      <c r="BC579" s="453">
        <v>0</v>
      </c>
      <c r="BD579" s="453">
        <v>0</v>
      </c>
      <c r="BE579" s="453">
        <v>0</v>
      </c>
      <c r="BF579" s="453">
        <v>0</v>
      </c>
      <c r="BG579" s="453">
        <v>0</v>
      </c>
      <c r="BH579" s="453">
        <v>0</v>
      </c>
      <c r="BI579" s="453">
        <v>0</v>
      </c>
      <c r="BJ579" s="453">
        <v>0</v>
      </c>
      <c r="BK579" s="453">
        <v>0</v>
      </c>
      <c r="BL579" s="453">
        <v>0</v>
      </c>
      <c r="BM579" s="453">
        <v>0</v>
      </c>
      <c r="BN579" s="453">
        <v>0</v>
      </c>
      <c r="BO579" s="453">
        <v>0</v>
      </c>
      <c r="BP579" s="453">
        <v>0</v>
      </c>
      <c r="BQ579" s="453">
        <v>0</v>
      </c>
      <c r="BR579" s="453">
        <v>0</v>
      </c>
      <c r="BS579" s="453">
        <v>0</v>
      </c>
      <c r="BT579" s="453">
        <v>0</v>
      </c>
      <c r="BU579" s="453">
        <v>0</v>
      </c>
      <c r="BV579" s="453">
        <v>0</v>
      </c>
      <c r="BW579" s="453">
        <v>0</v>
      </c>
      <c r="BX579" s="453">
        <v>0</v>
      </c>
      <c r="BY579" s="453">
        <v>0</v>
      </c>
      <c r="BZ579" s="453">
        <v>0</v>
      </c>
      <c r="CA579" s="453">
        <v>0</v>
      </c>
      <c r="CB579" s="453">
        <v>0</v>
      </c>
      <c r="CC579" s="336">
        <f t="shared" si="76"/>
        <v>2133351.5</v>
      </c>
    </row>
    <row r="580" spans="1:81" s="328" customFormat="1">
      <c r="A580" s="384"/>
      <c r="B580" s="383"/>
      <c r="C580" s="385"/>
      <c r="D580" s="385"/>
      <c r="E580" s="385"/>
      <c r="F580" s="386" t="s">
        <v>1633</v>
      </c>
      <c r="G580" s="387" t="s">
        <v>187</v>
      </c>
      <c r="H580" s="453">
        <v>68797065.859999999</v>
      </c>
      <c r="I580" s="453">
        <v>6568513.3799999999</v>
      </c>
      <c r="J580" s="453">
        <v>22493401.370000001</v>
      </c>
      <c r="K580" s="453">
        <v>8687427.1600000001</v>
      </c>
      <c r="L580" s="453">
        <v>6974254.9100000001</v>
      </c>
      <c r="M580" s="453">
        <v>2909043.65</v>
      </c>
      <c r="N580" s="453">
        <v>121369978.04000001</v>
      </c>
      <c r="O580" s="453">
        <v>7117370.6600000001</v>
      </c>
      <c r="P580" s="453">
        <v>903418.34</v>
      </c>
      <c r="Q580" s="453">
        <v>50604130.700000003</v>
      </c>
      <c r="R580" s="453">
        <v>2455404.2200000002</v>
      </c>
      <c r="S580" s="453">
        <v>3899054.82</v>
      </c>
      <c r="T580" s="453">
        <v>16032351.75</v>
      </c>
      <c r="U580" s="453">
        <v>8898013.4700000007</v>
      </c>
      <c r="V580" s="453">
        <v>805307.36</v>
      </c>
      <c r="W580" s="453">
        <v>1532075.1</v>
      </c>
      <c r="X580" s="453">
        <v>1454784.5</v>
      </c>
      <c r="Y580" s="453">
        <v>2321481.61</v>
      </c>
      <c r="Z580" s="453">
        <v>71878681.989999995</v>
      </c>
      <c r="AA580" s="453">
        <v>6734917.6299999999</v>
      </c>
      <c r="AB580" s="453">
        <v>2304370.34</v>
      </c>
      <c r="AC580" s="453">
        <v>8164402.75</v>
      </c>
      <c r="AD580" s="453">
        <v>1759145.49</v>
      </c>
      <c r="AE580" s="453">
        <v>4213506.68</v>
      </c>
      <c r="AF580" s="453">
        <v>5150608.4000000004</v>
      </c>
      <c r="AG580" s="453">
        <v>1364457.22</v>
      </c>
      <c r="AH580" s="453">
        <v>1985829.37</v>
      </c>
      <c r="AI580" s="453">
        <v>50761146.68</v>
      </c>
      <c r="AJ580" s="453">
        <v>7170116.3499999996</v>
      </c>
      <c r="AK580" s="453">
        <v>660398.14</v>
      </c>
      <c r="AL580" s="453">
        <v>573682.62</v>
      </c>
      <c r="AM580" s="453">
        <v>1560150.45</v>
      </c>
      <c r="AN580" s="453">
        <v>1328949.8700000001</v>
      </c>
      <c r="AO580" s="453">
        <v>1323253.6399999999</v>
      </c>
      <c r="AP580" s="453">
        <v>1526815.1</v>
      </c>
      <c r="AQ580" s="453">
        <v>4422907.42</v>
      </c>
      <c r="AR580" s="453">
        <v>2097057.02</v>
      </c>
      <c r="AS580" s="453">
        <v>1414985.42</v>
      </c>
      <c r="AT580" s="453">
        <v>1361335.1</v>
      </c>
      <c r="AU580" s="453">
        <v>7542827.7400000002</v>
      </c>
      <c r="AV580" s="453">
        <v>1911971.15</v>
      </c>
      <c r="AW580" s="453">
        <v>1111582.05</v>
      </c>
      <c r="AX580" s="453">
        <v>1608449.81</v>
      </c>
      <c r="AY580" s="453">
        <v>864111.77</v>
      </c>
      <c r="AZ580" s="453">
        <v>225656.87</v>
      </c>
      <c r="BA580" s="453">
        <v>1041407.34</v>
      </c>
      <c r="BB580" s="453">
        <v>71327959.450000003</v>
      </c>
      <c r="BC580" s="453">
        <v>2113752.77</v>
      </c>
      <c r="BD580" s="453">
        <v>3984870.81</v>
      </c>
      <c r="BE580" s="453">
        <v>5975986.2800000003</v>
      </c>
      <c r="BF580" s="453">
        <v>2138829.2200000002</v>
      </c>
      <c r="BG580" s="453">
        <v>5137962.99</v>
      </c>
      <c r="BH580" s="453">
        <v>4581123.59</v>
      </c>
      <c r="BI580" s="453">
        <v>2952180.84</v>
      </c>
      <c r="BJ580" s="453">
        <v>2303957.0099999998</v>
      </c>
      <c r="BK580" s="453">
        <v>1218664.8600000001</v>
      </c>
      <c r="BL580" s="453">
        <v>891880.56</v>
      </c>
      <c r="BM580" s="453">
        <v>180111866.30000001</v>
      </c>
      <c r="BN580" s="453">
        <v>7201801.6699999999</v>
      </c>
      <c r="BO580" s="453">
        <v>687448.58</v>
      </c>
      <c r="BP580" s="453">
        <v>1887702.91</v>
      </c>
      <c r="BQ580" s="453">
        <v>895556.8</v>
      </c>
      <c r="BR580" s="453">
        <v>2293440.91</v>
      </c>
      <c r="BS580" s="453">
        <v>1344334.87</v>
      </c>
      <c r="BT580" s="453">
        <v>30269508.34</v>
      </c>
      <c r="BU580" s="453">
        <v>1343747.74</v>
      </c>
      <c r="BV580" s="453">
        <v>3461000.53</v>
      </c>
      <c r="BW580" s="453">
        <v>6793655.3799999999</v>
      </c>
      <c r="BX580" s="453">
        <v>1675952.93</v>
      </c>
      <c r="BY580" s="453">
        <v>9340658.3399999999</v>
      </c>
      <c r="BZ580" s="453">
        <v>4059643.75</v>
      </c>
      <c r="CA580" s="453">
        <v>1193823.8600000001</v>
      </c>
      <c r="CB580" s="453">
        <v>1624589.51</v>
      </c>
      <c r="CC580" s="336">
        <f t="shared" si="76"/>
        <v>882697702.1099999</v>
      </c>
    </row>
    <row r="581" spans="1:81" s="328" customFormat="1">
      <c r="A581" s="384"/>
      <c r="B581" s="383"/>
      <c r="C581" s="385"/>
      <c r="D581" s="385"/>
      <c r="E581" s="385"/>
      <c r="F581" s="386" t="s">
        <v>1634</v>
      </c>
      <c r="G581" s="387" t="s">
        <v>1635</v>
      </c>
      <c r="H581" s="453">
        <v>5062588.1500000004</v>
      </c>
      <c r="I581" s="453">
        <v>175735.09</v>
      </c>
      <c r="J581" s="453">
        <v>6116949</v>
      </c>
      <c r="K581" s="453">
        <v>0</v>
      </c>
      <c r="L581" s="453">
        <v>0</v>
      </c>
      <c r="M581" s="453">
        <v>0</v>
      </c>
      <c r="N581" s="453">
        <v>2564381.4900000002</v>
      </c>
      <c r="O581" s="453">
        <v>3485780.52</v>
      </c>
      <c r="P581" s="453">
        <v>799864.82</v>
      </c>
      <c r="Q581" s="453">
        <v>264544.83</v>
      </c>
      <c r="R581" s="453">
        <v>0</v>
      </c>
      <c r="S581" s="453">
        <v>62010.21</v>
      </c>
      <c r="T581" s="453">
        <v>425426.31</v>
      </c>
      <c r="U581" s="453">
        <v>165295.14000000001</v>
      </c>
      <c r="V581" s="453">
        <v>516355.9</v>
      </c>
      <c r="W581" s="453">
        <v>1095274.3600000001</v>
      </c>
      <c r="X581" s="453">
        <v>744148.15</v>
      </c>
      <c r="Y581" s="453">
        <v>952289.66</v>
      </c>
      <c r="Z581" s="453">
        <v>172982.75</v>
      </c>
      <c r="AA581" s="453">
        <v>7903.36</v>
      </c>
      <c r="AB581" s="453">
        <v>382170.04</v>
      </c>
      <c r="AC581" s="453">
        <v>0</v>
      </c>
      <c r="AD581" s="453">
        <v>2969.99</v>
      </c>
      <c r="AE581" s="453">
        <v>70428.13</v>
      </c>
      <c r="AF581" s="453">
        <v>0</v>
      </c>
      <c r="AG581" s="453">
        <v>0</v>
      </c>
      <c r="AH581" s="453">
        <v>0</v>
      </c>
      <c r="AI581" s="453">
        <v>167063.41</v>
      </c>
      <c r="AJ581" s="453">
        <v>115974.75</v>
      </c>
      <c r="AK581" s="453">
        <v>646468.87</v>
      </c>
      <c r="AL581" s="453">
        <v>0</v>
      </c>
      <c r="AM581" s="453">
        <v>30020.6</v>
      </c>
      <c r="AN581" s="453">
        <v>63572.34</v>
      </c>
      <c r="AO581" s="453">
        <v>77745</v>
      </c>
      <c r="AP581" s="453">
        <v>47235.4</v>
      </c>
      <c r="AQ581" s="453">
        <v>20458.599999999999</v>
      </c>
      <c r="AR581" s="453">
        <v>82432</v>
      </c>
      <c r="AS581" s="453">
        <v>538471.51</v>
      </c>
      <c r="AT581" s="453">
        <v>723711.47</v>
      </c>
      <c r="AU581" s="453">
        <v>2370561.08</v>
      </c>
      <c r="AV581" s="453">
        <v>0</v>
      </c>
      <c r="AW581" s="453">
        <v>0</v>
      </c>
      <c r="AX581" s="453">
        <v>0</v>
      </c>
      <c r="AY581" s="453">
        <v>0</v>
      </c>
      <c r="AZ581" s="453">
        <v>0</v>
      </c>
      <c r="BA581" s="453">
        <v>0</v>
      </c>
      <c r="BB581" s="453">
        <v>0</v>
      </c>
      <c r="BC581" s="453">
        <v>0</v>
      </c>
      <c r="BD581" s="453">
        <v>32872</v>
      </c>
      <c r="BE581" s="453">
        <v>0</v>
      </c>
      <c r="BF581" s="453">
        <v>0</v>
      </c>
      <c r="BG581" s="453">
        <v>0</v>
      </c>
      <c r="BH581" s="453">
        <v>1603234.86</v>
      </c>
      <c r="BI581" s="453">
        <v>1680</v>
      </c>
      <c r="BJ581" s="453">
        <v>370452.46</v>
      </c>
      <c r="BK581" s="453">
        <v>106035</v>
      </c>
      <c r="BL581" s="453">
        <v>0</v>
      </c>
      <c r="BM581" s="453">
        <v>12001746.359999999</v>
      </c>
      <c r="BN581" s="453">
        <v>9672309.8100000005</v>
      </c>
      <c r="BO581" s="453">
        <v>356558.64</v>
      </c>
      <c r="BP581" s="453">
        <v>0</v>
      </c>
      <c r="BQ581" s="453">
        <v>81205.350000000006</v>
      </c>
      <c r="BR581" s="453">
        <v>0</v>
      </c>
      <c r="BS581" s="453">
        <v>0</v>
      </c>
      <c r="BT581" s="453">
        <v>419453.8</v>
      </c>
      <c r="BU581" s="453">
        <v>0</v>
      </c>
      <c r="BV581" s="453">
        <v>42686.25</v>
      </c>
      <c r="BW581" s="453">
        <v>1810</v>
      </c>
      <c r="BX581" s="453">
        <v>154641.70000000001</v>
      </c>
      <c r="BY581" s="453">
        <v>348334.33</v>
      </c>
      <c r="BZ581" s="453">
        <v>129074.4</v>
      </c>
      <c r="CA581" s="453">
        <v>0</v>
      </c>
      <c r="CB581" s="453">
        <v>318345.08</v>
      </c>
      <c r="CC581" s="336">
        <f t="shared" si="76"/>
        <v>53591252.969999991</v>
      </c>
    </row>
    <row r="582" spans="1:81" s="328" customFormat="1">
      <c r="A582" s="384"/>
      <c r="B582" s="383"/>
      <c r="C582" s="385"/>
      <c r="D582" s="385"/>
      <c r="E582" s="385"/>
      <c r="F582" s="386" t="s">
        <v>1636</v>
      </c>
      <c r="G582" s="387" t="s">
        <v>1637</v>
      </c>
      <c r="H582" s="453">
        <v>16494210.41</v>
      </c>
      <c r="I582" s="453">
        <v>2332884.52</v>
      </c>
      <c r="J582" s="453">
        <v>0</v>
      </c>
      <c r="K582" s="453">
        <v>1607512.88</v>
      </c>
      <c r="L582" s="453">
        <v>1607689.37</v>
      </c>
      <c r="M582" s="453">
        <v>2032879.26</v>
      </c>
      <c r="N582" s="453">
        <v>72245793.079999998</v>
      </c>
      <c r="O582" s="453">
        <v>51000</v>
      </c>
      <c r="P582" s="453">
        <v>0</v>
      </c>
      <c r="Q582" s="453">
        <v>18768408.850000001</v>
      </c>
      <c r="R582" s="453">
        <v>655832.14</v>
      </c>
      <c r="S582" s="453">
        <v>1375622.83</v>
      </c>
      <c r="T582" s="453">
        <v>5067842.41</v>
      </c>
      <c r="U582" s="453">
        <v>1629579.97</v>
      </c>
      <c r="V582" s="453">
        <v>117887.29</v>
      </c>
      <c r="W582" s="453">
        <v>0</v>
      </c>
      <c r="X582" s="453">
        <v>0</v>
      </c>
      <c r="Y582" s="453">
        <v>470444.5</v>
      </c>
      <c r="Z582" s="453">
        <v>50577113.93</v>
      </c>
      <c r="AA582" s="453">
        <v>5666442.5</v>
      </c>
      <c r="AB582" s="453">
        <v>197893.17</v>
      </c>
      <c r="AC582" s="453">
        <v>6450184.2300000004</v>
      </c>
      <c r="AD582" s="453">
        <v>1037664.47</v>
      </c>
      <c r="AE582" s="453">
        <v>1187539.49</v>
      </c>
      <c r="AF582" s="453">
        <v>2221114.77</v>
      </c>
      <c r="AG582" s="453">
        <v>416591.5</v>
      </c>
      <c r="AH582" s="453">
        <v>772792.86</v>
      </c>
      <c r="AI582" s="453">
        <v>36455188.149999999</v>
      </c>
      <c r="AJ582" s="453">
        <v>1105859.3799999999</v>
      </c>
      <c r="AK582" s="453">
        <v>37900.6</v>
      </c>
      <c r="AL582" s="453">
        <v>637419.73</v>
      </c>
      <c r="AM582" s="453">
        <v>422354.19</v>
      </c>
      <c r="AN582" s="453">
        <v>1467889.65</v>
      </c>
      <c r="AO582" s="453">
        <v>919649.17</v>
      </c>
      <c r="AP582" s="453">
        <v>497285.38</v>
      </c>
      <c r="AQ582" s="453">
        <v>4128332.23</v>
      </c>
      <c r="AR582" s="453">
        <v>865622.98</v>
      </c>
      <c r="AS582" s="453">
        <v>2730</v>
      </c>
      <c r="AT582" s="453">
        <v>96840.4</v>
      </c>
      <c r="AU582" s="453">
        <v>4279384.67</v>
      </c>
      <c r="AV582" s="453">
        <v>130118.29</v>
      </c>
      <c r="AW582" s="453">
        <v>480134.2</v>
      </c>
      <c r="AX582" s="453">
        <v>519657.61</v>
      </c>
      <c r="AY582" s="453">
        <v>273008.31</v>
      </c>
      <c r="AZ582" s="453">
        <v>215440.91</v>
      </c>
      <c r="BA582" s="453">
        <v>511893.34</v>
      </c>
      <c r="BB582" s="453">
        <v>25883179.600000001</v>
      </c>
      <c r="BC582" s="453">
        <v>1240988.71</v>
      </c>
      <c r="BD582" s="453">
        <v>885611.5</v>
      </c>
      <c r="BE582" s="453">
        <v>1878096.37</v>
      </c>
      <c r="BF582" s="453">
        <v>2925054.93</v>
      </c>
      <c r="BG582" s="453">
        <v>683522.29</v>
      </c>
      <c r="BH582" s="453">
        <v>1954741.0899</v>
      </c>
      <c r="BI582" s="453">
        <v>1819683.05</v>
      </c>
      <c r="BJ582" s="453">
        <v>241890.13</v>
      </c>
      <c r="BK582" s="453">
        <v>184208.14</v>
      </c>
      <c r="BL582" s="453">
        <v>762849.71</v>
      </c>
      <c r="BM582" s="453">
        <v>7771851.7000000002</v>
      </c>
      <c r="BN582" s="453">
        <v>9942185.5999999996</v>
      </c>
      <c r="BO582" s="453">
        <v>970291.19999999995</v>
      </c>
      <c r="BP582" s="453">
        <v>576470.97</v>
      </c>
      <c r="BQ582" s="453">
        <v>642164.72</v>
      </c>
      <c r="BR582" s="453">
        <v>649363.35</v>
      </c>
      <c r="BS582" s="453">
        <v>307415.69</v>
      </c>
      <c r="BT582" s="453">
        <v>8829279</v>
      </c>
      <c r="BU582" s="453">
        <v>967241.66</v>
      </c>
      <c r="BV582" s="453">
        <v>1025458.01</v>
      </c>
      <c r="BW582" s="453">
        <v>551702.4</v>
      </c>
      <c r="BX582" s="453">
        <v>1243488.8700000001</v>
      </c>
      <c r="BY582" s="453">
        <v>4558274.5</v>
      </c>
      <c r="BZ582" s="453">
        <v>1259191.6000000001</v>
      </c>
      <c r="CA582" s="453">
        <v>830059.97</v>
      </c>
      <c r="CB582" s="453">
        <v>113342</v>
      </c>
      <c r="CC582" s="336">
        <f t="shared" si="76"/>
        <v>324729240.3799001</v>
      </c>
    </row>
    <row r="583" spans="1:81" s="328" customFormat="1">
      <c r="A583" s="384"/>
      <c r="B583" s="383"/>
      <c r="C583" s="385"/>
      <c r="D583" s="385"/>
      <c r="E583" s="385"/>
      <c r="F583" s="386" t="s">
        <v>1638</v>
      </c>
      <c r="G583" s="387" t="s">
        <v>1639</v>
      </c>
      <c r="H583" s="453">
        <v>2926765.39</v>
      </c>
      <c r="I583" s="453">
        <v>286333.5</v>
      </c>
      <c r="J583" s="453">
        <v>2653537.9500000002</v>
      </c>
      <c r="K583" s="453">
        <v>772292.2</v>
      </c>
      <c r="L583" s="453">
        <v>181849.9</v>
      </c>
      <c r="M583" s="453">
        <v>414418.3</v>
      </c>
      <c r="N583" s="453">
        <v>11932109.060000001</v>
      </c>
      <c r="O583" s="453">
        <v>3031256.6</v>
      </c>
      <c r="P583" s="453">
        <v>5300</v>
      </c>
      <c r="Q583" s="453">
        <v>1467282.55</v>
      </c>
      <c r="R583" s="453">
        <v>356417.5</v>
      </c>
      <c r="S583" s="453">
        <v>350452.5</v>
      </c>
      <c r="T583" s="453">
        <v>455591</v>
      </c>
      <c r="U583" s="453">
        <v>2457954.4700000002</v>
      </c>
      <c r="V583" s="453">
        <v>1000</v>
      </c>
      <c r="W583" s="453">
        <v>485867.15</v>
      </c>
      <c r="X583" s="453">
        <v>682549</v>
      </c>
      <c r="Y583" s="453">
        <v>509058</v>
      </c>
      <c r="Z583" s="453">
        <v>2455212.2400000002</v>
      </c>
      <c r="AA583" s="453">
        <v>2155461</v>
      </c>
      <c r="AB583" s="453">
        <v>776809.42</v>
      </c>
      <c r="AC583" s="453">
        <v>2136340.2200000002</v>
      </c>
      <c r="AD583" s="453">
        <v>70686.36</v>
      </c>
      <c r="AE583" s="453">
        <v>334753.94</v>
      </c>
      <c r="AF583" s="453">
        <v>1601607</v>
      </c>
      <c r="AG583" s="453">
        <v>223995.6</v>
      </c>
      <c r="AH583" s="453">
        <v>2472149.98</v>
      </c>
      <c r="AI583" s="453">
        <v>22176829.940000001</v>
      </c>
      <c r="AJ583" s="453">
        <v>784224.55</v>
      </c>
      <c r="AK583" s="453">
        <v>532802</v>
      </c>
      <c r="AL583" s="453">
        <v>632137.04</v>
      </c>
      <c r="AM583" s="453">
        <v>280291.75</v>
      </c>
      <c r="AN583" s="453">
        <v>1665657.51</v>
      </c>
      <c r="AO583" s="453">
        <v>569779</v>
      </c>
      <c r="AP583" s="453">
        <v>297020</v>
      </c>
      <c r="AQ583" s="453">
        <v>1005331.18</v>
      </c>
      <c r="AR583" s="453">
        <v>848520.6</v>
      </c>
      <c r="AS583" s="453">
        <v>471630.55</v>
      </c>
      <c r="AT583" s="453">
        <v>2124814.4900000002</v>
      </c>
      <c r="AU583" s="453">
        <v>4785045.09</v>
      </c>
      <c r="AV583" s="453">
        <v>493655.32</v>
      </c>
      <c r="AW583" s="453">
        <v>243996.38</v>
      </c>
      <c r="AX583" s="453">
        <v>75305</v>
      </c>
      <c r="AY583" s="453">
        <v>256267</v>
      </c>
      <c r="AZ583" s="453">
        <v>0</v>
      </c>
      <c r="BA583" s="453">
        <v>189539.5</v>
      </c>
      <c r="BB583" s="453">
        <v>3885815.05</v>
      </c>
      <c r="BC583" s="453">
        <v>273856</v>
      </c>
      <c r="BD583" s="453">
        <v>1210888</v>
      </c>
      <c r="BE583" s="453">
        <v>1017000.95</v>
      </c>
      <c r="BF583" s="453">
        <v>690977.02</v>
      </c>
      <c r="BG583" s="453">
        <v>434185.18</v>
      </c>
      <c r="BH583" s="453">
        <v>452678.99</v>
      </c>
      <c r="BI583" s="453">
        <v>520040.9</v>
      </c>
      <c r="BJ583" s="453">
        <v>520072.5</v>
      </c>
      <c r="BK583" s="453">
        <v>118987</v>
      </c>
      <c r="BL583" s="453">
        <v>77993</v>
      </c>
      <c r="BM583" s="453">
        <v>20968636.059999999</v>
      </c>
      <c r="BN583" s="453">
        <v>3174351</v>
      </c>
      <c r="BO583" s="453">
        <v>194766</v>
      </c>
      <c r="BP583" s="453">
        <v>645912.19999999995</v>
      </c>
      <c r="BQ583" s="453">
        <v>317268</v>
      </c>
      <c r="BR583" s="453">
        <v>354628.08</v>
      </c>
      <c r="BS583" s="453">
        <v>614550.1</v>
      </c>
      <c r="BT583" s="453">
        <v>311110.74</v>
      </c>
      <c r="BU583" s="453">
        <v>222472.09</v>
      </c>
      <c r="BV583" s="453">
        <v>403082.2</v>
      </c>
      <c r="BW583" s="453">
        <v>1716110.7</v>
      </c>
      <c r="BX583" s="453">
        <v>777940.29</v>
      </c>
      <c r="BY583" s="453">
        <v>6899713.3300000001</v>
      </c>
      <c r="BZ583" s="453">
        <v>478689.75</v>
      </c>
      <c r="CA583" s="453">
        <v>175053.5</v>
      </c>
      <c r="CB583" s="453">
        <v>314061.67</v>
      </c>
      <c r="CC583" s="336">
        <f t="shared" si="76"/>
        <v>125400738.02999999</v>
      </c>
    </row>
    <row r="584" spans="1:81" s="328" customFormat="1">
      <c r="A584" s="384"/>
      <c r="B584" s="383"/>
      <c r="C584" s="385"/>
      <c r="D584" s="385"/>
      <c r="E584" s="385"/>
      <c r="F584" s="386" t="s">
        <v>1640</v>
      </c>
      <c r="G584" s="387" t="s">
        <v>1641</v>
      </c>
      <c r="H584" s="453">
        <v>0</v>
      </c>
      <c r="I584" s="453">
        <v>0</v>
      </c>
      <c r="J584" s="453">
        <v>0</v>
      </c>
      <c r="K584" s="453">
        <v>0</v>
      </c>
      <c r="L584" s="453">
        <v>0</v>
      </c>
      <c r="M584" s="453">
        <v>0</v>
      </c>
      <c r="N584" s="453">
        <v>0</v>
      </c>
      <c r="O584" s="453">
        <v>0</v>
      </c>
      <c r="P584" s="453">
        <v>0</v>
      </c>
      <c r="Q584" s="453">
        <v>0</v>
      </c>
      <c r="R584" s="453">
        <v>0</v>
      </c>
      <c r="S584" s="453">
        <v>0</v>
      </c>
      <c r="T584" s="453">
        <v>0</v>
      </c>
      <c r="U584" s="453">
        <v>0</v>
      </c>
      <c r="V584" s="453">
        <v>0</v>
      </c>
      <c r="W584" s="453">
        <v>0</v>
      </c>
      <c r="X584" s="453">
        <v>0</v>
      </c>
      <c r="Y584" s="453">
        <v>0</v>
      </c>
      <c r="Z584" s="453">
        <v>0</v>
      </c>
      <c r="AA584" s="453">
        <v>0</v>
      </c>
      <c r="AB584" s="453">
        <v>2300</v>
      </c>
      <c r="AC584" s="453">
        <v>0</v>
      </c>
      <c r="AD584" s="453">
        <v>0</v>
      </c>
      <c r="AE584" s="453">
        <v>0</v>
      </c>
      <c r="AF584" s="453">
        <v>0</v>
      </c>
      <c r="AG584" s="453">
        <v>24725</v>
      </c>
      <c r="AH584" s="453">
        <v>0</v>
      </c>
      <c r="AI584" s="453">
        <v>0</v>
      </c>
      <c r="AJ584" s="453">
        <v>0</v>
      </c>
      <c r="AK584" s="453">
        <v>0</v>
      </c>
      <c r="AL584" s="453">
        <v>0</v>
      </c>
      <c r="AM584" s="453">
        <v>0</v>
      </c>
      <c r="AN584" s="453">
        <v>0</v>
      </c>
      <c r="AO584" s="453">
        <v>0</v>
      </c>
      <c r="AP584" s="453">
        <v>0</v>
      </c>
      <c r="AQ584" s="453">
        <v>0</v>
      </c>
      <c r="AR584" s="453">
        <v>0</v>
      </c>
      <c r="AS584" s="453">
        <v>0</v>
      </c>
      <c r="AT584" s="453">
        <v>0</v>
      </c>
      <c r="AU584" s="453">
        <v>0</v>
      </c>
      <c r="AV584" s="453">
        <v>0</v>
      </c>
      <c r="AW584" s="453">
        <v>0</v>
      </c>
      <c r="AX584" s="453">
        <v>0</v>
      </c>
      <c r="AY584" s="453">
        <v>0</v>
      </c>
      <c r="AZ584" s="453">
        <v>0</v>
      </c>
      <c r="BA584" s="453">
        <v>0</v>
      </c>
      <c r="BB584" s="453">
        <v>0</v>
      </c>
      <c r="BC584" s="453">
        <v>0</v>
      </c>
      <c r="BD584" s="453">
        <v>0</v>
      </c>
      <c r="BE584" s="453">
        <v>0</v>
      </c>
      <c r="BF584" s="453">
        <v>9475</v>
      </c>
      <c r="BG584" s="453">
        <v>0</v>
      </c>
      <c r="BH584" s="453">
        <v>0</v>
      </c>
      <c r="BI584" s="453">
        <v>0</v>
      </c>
      <c r="BJ584" s="453">
        <v>0</v>
      </c>
      <c r="BK584" s="453">
        <v>0</v>
      </c>
      <c r="BL584" s="453">
        <v>0</v>
      </c>
      <c r="BM584" s="453">
        <v>0</v>
      </c>
      <c r="BN584" s="453">
        <v>0</v>
      </c>
      <c r="BO584" s="453">
        <v>0</v>
      </c>
      <c r="BP584" s="453">
        <v>0</v>
      </c>
      <c r="BQ584" s="453">
        <v>21870</v>
      </c>
      <c r="BR584" s="453">
        <v>0</v>
      </c>
      <c r="BS584" s="453">
        <v>0</v>
      </c>
      <c r="BT584" s="453">
        <v>0</v>
      </c>
      <c r="BU584" s="453">
        <v>1200</v>
      </c>
      <c r="BV584" s="453">
        <v>0</v>
      </c>
      <c r="BW584" s="453">
        <v>0</v>
      </c>
      <c r="BX584" s="453">
        <v>0</v>
      </c>
      <c r="BY584" s="453">
        <v>0</v>
      </c>
      <c r="BZ584" s="453">
        <v>0</v>
      </c>
      <c r="CA584" s="453">
        <v>0</v>
      </c>
      <c r="CB584" s="453">
        <v>0</v>
      </c>
      <c r="CC584" s="336">
        <f t="shared" si="76"/>
        <v>59570</v>
      </c>
    </row>
    <row r="585" spans="1:81" s="328" customFormat="1">
      <c r="A585" s="384"/>
      <c r="B585" s="383"/>
      <c r="C585" s="385"/>
      <c r="D585" s="385"/>
      <c r="E585" s="385"/>
      <c r="F585" s="386" t="s">
        <v>1642</v>
      </c>
      <c r="G585" s="387" t="s">
        <v>1643</v>
      </c>
      <c r="H585" s="453">
        <v>1291159.82</v>
      </c>
      <c r="I585" s="453">
        <v>41214.17</v>
      </c>
      <c r="J585" s="453">
        <v>747594.97</v>
      </c>
      <c r="K585" s="453">
        <v>168059.1</v>
      </c>
      <c r="L585" s="453">
        <v>257634.4</v>
      </c>
      <c r="M585" s="453">
        <v>485775.46</v>
      </c>
      <c r="N585" s="453">
        <v>756517.64</v>
      </c>
      <c r="O585" s="453">
        <v>86719.1</v>
      </c>
      <c r="P585" s="453">
        <v>225469.72</v>
      </c>
      <c r="Q585" s="453">
        <v>827525.38</v>
      </c>
      <c r="R585" s="453">
        <v>139028</v>
      </c>
      <c r="S585" s="453">
        <v>114416.75</v>
      </c>
      <c r="T585" s="453">
        <v>303944.09999999998</v>
      </c>
      <c r="U585" s="453">
        <v>77130</v>
      </c>
      <c r="V585" s="453">
        <v>106789.91</v>
      </c>
      <c r="W585" s="453">
        <v>485920.6</v>
      </c>
      <c r="X585" s="453">
        <v>361314.2</v>
      </c>
      <c r="Y585" s="453">
        <v>78488.88</v>
      </c>
      <c r="Z585" s="453">
        <v>6188106.3099999996</v>
      </c>
      <c r="AA585" s="453">
        <v>0</v>
      </c>
      <c r="AB585" s="453">
        <v>172862.24</v>
      </c>
      <c r="AC585" s="453">
        <v>1101039.6100000001</v>
      </c>
      <c r="AD585" s="453">
        <v>80452.87</v>
      </c>
      <c r="AE585" s="453">
        <v>30678.45</v>
      </c>
      <c r="AF585" s="453">
        <v>119405.67</v>
      </c>
      <c r="AG585" s="453">
        <v>30070.26</v>
      </c>
      <c r="AH585" s="453">
        <v>281934.64</v>
      </c>
      <c r="AI585" s="453">
        <v>64039.21</v>
      </c>
      <c r="AJ585" s="453">
        <v>268622.08000000002</v>
      </c>
      <c r="AK585" s="453">
        <v>205562.23</v>
      </c>
      <c r="AL585" s="453">
        <v>147172.04</v>
      </c>
      <c r="AM585" s="453">
        <v>346131.4</v>
      </c>
      <c r="AN585" s="453">
        <v>219957.81</v>
      </c>
      <c r="AO585" s="453">
        <v>138592.18</v>
      </c>
      <c r="AP585" s="453">
        <v>135329.93</v>
      </c>
      <c r="AQ585" s="453">
        <v>326707.73</v>
      </c>
      <c r="AR585" s="453">
        <v>282698.96999999997</v>
      </c>
      <c r="AS585" s="453">
        <v>233087.5</v>
      </c>
      <c r="AT585" s="453">
        <v>188794.55</v>
      </c>
      <c r="AU585" s="453">
        <v>593251.94999999995</v>
      </c>
      <c r="AV585" s="453">
        <v>260401.02</v>
      </c>
      <c r="AW585" s="453">
        <v>60484.75</v>
      </c>
      <c r="AX585" s="453">
        <v>140404.29</v>
      </c>
      <c r="AY585" s="453">
        <v>28937</v>
      </c>
      <c r="AZ585" s="453">
        <v>34242.5</v>
      </c>
      <c r="BA585" s="453">
        <v>78709.399999999994</v>
      </c>
      <c r="BB585" s="453">
        <v>3860858.45</v>
      </c>
      <c r="BC585" s="453">
        <v>246584.35</v>
      </c>
      <c r="BD585" s="453">
        <v>402007.34</v>
      </c>
      <c r="BE585" s="453">
        <v>455866.57</v>
      </c>
      <c r="BF585" s="453">
        <v>55559.79</v>
      </c>
      <c r="BG585" s="453">
        <v>355480.68</v>
      </c>
      <c r="BH585" s="453">
        <v>115178.80009999999</v>
      </c>
      <c r="BI585" s="453">
        <v>311346.34999999998</v>
      </c>
      <c r="BJ585" s="453">
        <v>176973.71</v>
      </c>
      <c r="BK585" s="453">
        <v>107505.60000000001</v>
      </c>
      <c r="BL585" s="453">
        <v>130936.77</v>
      </c>
      <c r="BM585" s="453">
        <v>403125.63</v>
      </c>
      <c r="BN585" s="453">
        <v>389834.22</v>
      </c>
      <c r="BO585" s="453">
        <v>263625.96000000002</v>
      </c>
      <c r="BP585" s="453">
        <v>164926.07</v>
      </c>
      <c r="BQ585" s="453">
        <v>42535.56</v>
      </c>
      <c r="BR585" s="453">
        <v>46021.9</v>
      </c>
      <c r="BS585" s="453">
        <v>180173.81</v>
      </c>
      <c r="BT585" s="453">
        <v>393309.69</v>
      </c>
      <c r="BU585" s="453">
        <v>247390.68</v>
      </c>
      <c r="BV585" s="453">
        <v>94823.71</v>
      </c>
      <c r="BW585" s="453">
        <v>623612.15</v>
      </c>
      <c r="BX585" s="453">
        <v>187384.01</v>
      </c>
      <c r="BY585" s="453">
        <v>383482.76</v>
      </c>
      <c r="BZ585" s="453">
        <v>115676.24</v>
      </c>
      <c r="CA585" s="453">
        <v>298443.95</v>
      </c>
      <c r="CB585" s="453">
        <v>207543.64</v>
      </c>
      <c r="CC585" s="336">
        <f t="shared" si="76"/>
        <v>28572587.180099994</v>
      </c>
    </row>
    <row r="586" spans="1:81" s="328" customFormat="1">
      <c r="A586" s="384"/>
      <c r="B586" s="383"/>
      <c r="C586" s="385"/>
      <c r="D586" s="385"/>
      <c r="E586" s="385"/>
      <c r="F586" s="386" t="s">
        <v>1644</v>
      </c>
      <c r="G586" s="387" t="s">
        <v>83</v>
      </c>
      <c r="H586" s="453">
        <v>644595.38</v>
      </c>
      <c r="I586" s="453">
        <v>0</v>
      </c>
      <c r="J586" s="453">
        <v>143559.28</v>
      </c>
      <c r="K586" s="453">
        <v>0</v>
      </c>
      <c r="L586" s="453">
        <v>616.32000000000005</v>
      </c>
      <c r="M586" s="453">
        <v>0</v>
      </c>
      <c r="N586" s="453">
        <v>0</v>
      </c>
      <c r="O586" s="453">
        <v>0</v>
      </c>
      <c r="P586" s="453">
        <v>0</v>
      </c>
      <c r="Q586" s="453">
        <v>0</v>
      </c>
      <c r="R586" s="453">
        <v>0</v>
      </c>
      <c r="S586" s="453">
        <v>0</v>
      </c>
      <c r="T586" s="453">
        <v>0</v>
      </c>
      <c r="U586" s="453">
        <v>0</v>
      </c>
      <c r="V586" s="453">
        <v>0</v>
      </c>
      <c r="W586" s="453">
        <v>0</v>
      </c>
      <c r="X586" s="453">
        <v>0</v>
      </c>
      <c r="Y586" s="453">
        <v>13255.96</v>
      </c>
      <c r="Z586" s="453">
        <v>0</v>
      </c>
      <c r="AA586" s="453">
        <v>0</v>
      </c>
      <c r="AB586" s="453">
        <v>0</v>
      </c>
      <c r="AC586" s="453">
        <v>5524</v>
      </c>
      <c r="AD586" s="453">
        <v>0</v>
      </c>
      <c r="AE586" s="453">
        <v>15920</v>
      </c>
      <c r="AF586" s="453">
        <v>0</v>
      </c>
      <c r="AG586" s="453">
        <v>0</v>
      </c>
      <c r="AH586" s="453">
        <v>0</v>
      </c>
      <c r="AI586" s="453">
        <v>623539</v>
      </c>
      <c r="AJ586" s="453">
        <v>0</v>
      </c>
      <c r="AK586" s="453">
        <v>0</v>
      </c>
      <c r="AL586" s="453">
        <v>0</v>
      </c>
      <c r="AM586" s="453">
        <v>0</v>
      </c>
      <c r="AN586" s="453">
        <v>0</v>
      </c>
      <c r="AO586" s="453">
        <v>-0.5</v>
      </c>
      <c r="AP586" s="453">
        <v>0</v>
      </c>
      <c r="AQ586" s="453">
        <v>16011.48</v>
      </c>
      <c r="AR586" s="453">
        <v>0</v>
      </c>
      <c r="AS586" s="453">
        <v>16102</v>
      </c>
      <c r="AT586" s="453">
        <v>0</v>
      </c>
      <c r="AU586" s="453">
        <v>65395</v>
      </c>
      <c r="AV586" s="453">
        <v>0</v>
      </c>
      <c r="AW586" s="453">
        <v>4644.05</v>
      </c>
      <c r="AX586" s="453">
        <v>5948</v>
      </c>
      <c r="AY586" s="453">
        <v>10740</v>
      </c>
      <c r="AZ586" s="453">
        <v>0</v>
      </c>
      <c r="BA586" s="453">
        <v>0</v>
      </c>
      <c r="BB586" s="453">
        <v>555912.6</v>
      </c>
      <c r="BC586" s="453">
        <v>0</v>
      </c>
      <c r="BD586" s="453">
        <v>0</v>
      </c>
      <c r="BE586" s="453">
        <v>0</v>
      </c>
      <c r="BF586" s="453">
        <v>0</v>
      </c>
      <c r="BG586" s="453">
        <v>0</v>
      </c>
      <c r="BH586" s="453">
        <v>28112</v>
      </c>
      <c r="BI586" s="453">
        <v>0</v>
      </c>
      <c r="BJ586" s="453">
        <v>4105</v>
      </c>
      <c r="BK586" s="453">
        <v>0</v>
      </c>
      <c r="BL586" s="453">
        <v>0</v>
      </c>
      <c r="BM586" s="453">
        <v>98392</v>
      </c>
      <c r="BN586" s="453">
        <v>2889457.5</v>
      </c>
      <c r="BO586" s="453">
        <v>0</v>
      </c>
      <c r="BP586" s="453">
        <v>0</v>
      </c>
      <c r="BQ586" s="453">
        <v>0</v>
      </c>
      <c r="BR586" s="453">
        <v>0</v>
      </c>
      <c r="BS586" s="453">
        <v>0</v>
      </c>
      <c r="BT586" s="453">
        <v>175766.97</v>
      </c>
      <c r="BU586" s="453">
        <v>0</v>
      </c>
      <c r="BV586" s="453">
        <v>26390</v>
      </c>
      <c r="BW586" s="453">
        <v>0</v>
      </c>
      <c r="BX586" s="453">
        <v>0</v>
      </c>
      <c r="BY586" s="453">
        <v>0</v>
      </c>
      <c r="BZ586" s="453">
        <v>0</v>
      </c>
      <c r="CA586" s="453">
        <v>0</v>
      </c>
      <c r="CB586" s="453">
        <v>0</v>
      </c>
      <c r="CC586" s="336">
        <f t="shared" si="76"/>
        <v>5343986.04</v>
      </c>
    </row>
    <row r="587" spans="1:81" s="328" customFormat="1">
      <c r="A587" s="384"/>
      <c r="B587" s="383"/>
      <c r="C587" s="385"/>
      <c r="D587" s="385"/>
      <c r="E587" s="385"/>
      <c r="F587" s="386" t="s">
        <v>1645</v>
      </c>
      <c r="G587" s="387" t="s">
        <v>84</v>
      </c>
      <c r="H587" s="453">
        <v>26009</v>
      </c>
      <c r="I587" s="453">
        <v>0</v>
      </c>
      <c r="J587" s="453">
        <v>0</v>
      </c>
      <c r="K587" s="453">
        <v>0</v>
      </c>
      <c r="L587" s="453">
        <v>0</v>
      </c>
      <c r="M587" s="453">
        <v>0</v>
      </c>
      <c r="N587" s="453">
        <v>0</v>
      </c>
      <c r="O587" s="453">
        <v>0</v>
      </c>
      <c r="P587" s="453">
        <v>0</v>
      </c>
      <c r="Q587" s="453">
        <v>0</v>
      </c>
      <c r="R587" s="453">
        <v>0</v>
      </c>
      <c r="S587" s="453">
        <v>0</v>
      </c>
      <c r="T587" s="453">
        <v>0</v>
      </c>
      <c r="U587" s="453">
        <v>0</v>
      </c>
      <c r="V587" s="453">
        <v>0</v>
      </c>
      <c r="W587" s="453">
        <v>0</v>
      </c>
      <c r="X587" s="453">
        <v>30025</v>
      </c>
      <c r="Y587" s="453">
        <v>0</v>
      </c>
      <c r="Z587" s="453">
        <v>0</v>
      </c>
      <c r="AA587" s="453">
        <v>0</v>
      </c>
      <c r="AB587" s="453">
        <v>0</v>
      </c>
      <c r="AC587" s="453">
        <v>182794.25</v>
      </c>
      <c r="AD587" s="453">
        <v>0</v>
      </c>
      <c r="AE587" s="453">
        <v>209060</v>
      </c>
      <c r="AF587" s="453">
        <v>436350</v>
      </c>
      <c r="AG587" s="453">
        <v>840</v>
      </c>
      <c r="AH587" s="453">
        <v>32800</v>
      </c>
      <c r="AI587" s="453">
        <v>0</v>
      </c>
      <c r="AJ587" s="453">
        <v>0</v>
      </c>
      <c r="AK587" s="453">
        <v>1950</v>
      </c>
      <c r="AL587" s="453">
        <v>0</v>
      </c>
      <c r="AM587" s="453">
        <v>0</v>
      </c>
      <c r="AN587" s="453">
        <v>0</v>
      </c>
      <c r="AO587" s="453">
        <v>0</v>
      </c>
      <c r="AP587" s="453">
        <v>0</v>
      </c>
      <c r="AQ587" s="453">
        <v>0</v>
      </c>
      <c r="AR587" s="453">
        <v>0</v>
      </c>
      <c r="AS587" s="453">
        <v>0</v>
      </c>
      <c r="AT587" s="453">
        <v>0</v>
      </c>
      <c r="AU587" s="453">
        <v>0</v>
      </c>
      <c r="AV587" s="453">
        <v>0</v>
      </c>
      <c r="AW587" s="453">
        <v>3000</v>
      </c>
      <c r="AX587" s="453">
        <v>0</v>
      </c>
      <c r="AY587" s="453">
        <v>507</v>
      </c>
      <c r="AZ587" s="453">
        <v>0</v>
      </c>
      <c r="BA587" s="453">
        <v>0</v>
      </c>
      <c r="BB587" s="453">
        <v>0</v>
      </c>
      <c r="BC587" s="453">
        <v>0</v>
      </c>
      <c r="BD587" s="453">
        <v>172610</v>
      </c>
      <c r="BE587" s="453">
        <v>0</v>
      </c>
      <c r="BF587" s="453">
        <v>0</v>
      </c>
      <c r="BG587" s="453">
        <v>0</v>
      </c>
      <c r="BH587" s="453">
        <v>1800</v>
      </c>
      <c r="BI587" s="453">
        <v>441600</v>
      </c>
      <c r="BJ587" s="453">
        <v>0</v>
      </c>
      <c r="BK587" s="453">
        <v>0</v>
      </c>
      <c r="BL587" s="453">
        <v>0</v>
      </c>
      <c r="BM587" s="453">
        <v>319660</v>
      </c>
      <c r="BN587" s="453">
        <v>0</v>
      </c>
      <c r="BO587" s="453">
        <v>273640</v>
      </c>
      <c r="BP587" s="453">
        <v>0</v>
      </c>
      <c r="BQ587" s="453">
        <v>0</v>
      </c>
      <c r="BR587" s="453">
        <v>0</v>
      </c>
      <c r="BS587" s="453">
        <v>0</v>
      </c>
      <c r="BT587" s="453">
        <v>0</v>
      </c>
      <c r="BU587" s="453">
        <v>24450</v>
      </c>
      <c r="BV587" s="453">
        <v>0</v>
      </c>
      <c r="BW587" s="453">
        <v>0</v>
      </c>
      <c r="BX587" s="453">
        <v>78060</v>
      </c>
      <c r="BY587" s="453">
        <v>30953.48</v>
      </c>
      <c r="BZ587" s="453">
        <v>132520</v>
      </c>
      <c r="CA587" s="453">
        <v>125615</v>
      </c>
      <c r="CB587" s="453">
        <v>11800</v>
      </c>
      <c r="CC587" s="336">
        <f t="shared" si="76"/>
        <v>2536043.73</v>
      </c>
    </row>
    <row r="588" spans="1:81" s="328" customFormat="1">
      <c r="A588" s="384"/>
      <c r="B588" s="383"/>
      <c r="C588" s="385"/>
      <c r="D588" s="385"/>
      <c r="E588" s="385"/>
      <c r="F588" s="386" t="s">
        <v>1646</v>
      </c>
      <c r="G588" s="387" t="s">
        <v>76</v>
      </c>
      <c r="H588" s="453">
        <v>8162340.8200000003</v>
      </c>
      <c r="I588" s="453">
        <v>82008.2</v>
      </c>
      <c r="J588" s="453">
        <v>259319.96</v>
      </c>
      <c r="K588" s="453">
        <v>129726.26</v>
      </c>
      <c r="L588" s="453">
        <v>12630.04</v>
      </c>
      <c r="M588" s="453">
        <v>333223.21000000002</v>
      </c>
      <c r="N588" s="453">
        <v>508753.19</v>
      </c>
      <c r="O588" s="453">
        <v>148392.51999999999</v>
      </c>
      <c r="P588" s="453">
        <v>17128</v>
      </c>
      <c r="Q588" s="453">
        <v>488862.2</v>
      </c>
      <c r="R588" s="453">
        <v>43098.73</v>
      </c>
      <c r="S588" s="453">
        <v>138272.41</v>
      </c>
      <c r="T588" s="453">
        <v>76461.320000000007</v>
      </c>
      <c r="U588" s="453">
        <v>851048.84</v>
      </c>
      <c r="V588" s="453">
        <v>31947.69</v>
      </c>
      <c r="W588" s="453">
        <v>89757.73</v>
      </c>
      <c r="X588" s="453">
        <v>44472.42</v>
      </c>
      <c r="Y588" s="453">
        <v>166239.4</v>
      </c>
      <c r="Z588" s="453">
        <v>700337.97</v>
      </c>
      <c r="AA588" s="453">
        <v>15986</v>
      </c>
      <c r="AB588" s="453">
        <v>170799.38</v>
      </c>
      <c r="AC588" s="453">
        <v>665470.43999999994</v>
      </c>
      <c r="AD588" s="453">
        <v>200477.81</v>
      </c>
      <c r="AE588" s="453">
        <v>215535.13</v>
      </c>
      <c r="AF588" s="453">
        <v>35239.360000000001</v>
      </c>
      <c r="AG588" s="453">
        <v>48941.94</v>
      </c>
      <c r="AH588" s="453">
        <v>113625.18</v>
      </c>
      <c r="AI588" s="453">
        <v>1149847.5</v>
      </c>
      <c r="AJ588" s="453">
        <v>36203</v>
      </c>
      <c r="AK588" s="453">
        <v>98119.81</v>
      </c>
      <c r="AL588" s="453">
        <v>80345.2</v>
      </c>
      <c r="AM588" s="453">
        <v>97826</v>
      </c>
      <c r="AN588" s="453">
        <v>90334</v>
      </c>
      <c r="AO588" s="453">
        <v>63236</v>
      </c>
      <c r="AP588" s="453">
        <v>59962.7</v>
      </c>
      <c r="AQ588" s="453">
        <v>11530</v>
      </c>
      <c r="AR588" s="453">
        <v>84331</v>
      </c>
      <c r="AS588" s="453">
        <v>129128.6</v>
      </c>
      <c r="AT588" s="453">
        <v>37368</v>
      </c>
      <c r="AU588" s="453">
        <v>42280.57</v>
      </c>
      <c r="AV588" s="453">
        <v>55658.76</v>
      </c>
      <c r="AW588" s="453">
        <v>105133.65</v>
      </c>
      <c r="AX588" s="453">
        <v>57403</v>
      </c>
      <c r="AY588" s="453">
        <v>37195.800000000003</v>
      </c>
      <c r="AZ588" s="453">
        <v>23561</v>
      </c>
      <c r="BA588" s="453">
        <v>54535.49</v>
      </c>
      <c r="BB588" s="453">
        <v>830617.82</v>
      </c>
      <c r="BC588" s="453">
        <v>142454.26</v>
      </c>
      <c r="BD588" s="453">
        <v>312303.99</v>
      </c>
      <c r="BE588" s="453">
        <v>364117.74</v>
      </c>
      <c r="BF588" s="453">
        <v>289439.88</v>
      </c>
      <c r="BG588" s="453">
        <v>67834.320000000007</v>
      </c>
      <c r="BH588" s="453">
        <v>93001.470300000001</v>
      </c>
      <c r="BI588" s="453">
        <v>282126.27</v>
      </c>
      <c r="BJ588" s="453">
        <v>166115.20000000001</v>
      </c>
      <c r="BK588" s="453">
        <v>29475.040000000001</v>
      </c>
      <c r="BL588" s="453">
        <v>77502.52</v>
      </c>
      <c r="BM588" s="453">
        <v>622394.18999999994</v>
      </c>
      <c r="BN588" s="453">
        <v>859145.84</v>
      </c>
      <c r="BO588" s="453">
        <v>130456.94</v>
      </c>
      <c r="BP588" s="453">
        <v>87307.82</v>
      </c>
      <c r="BQ588" s="453">
        <v>28311.95</v>
      </c>
      <c r="BR588" s="453">
        <v>133609.71</v>
      </c>
      <c r="BS588" s="453">
        <v>215498.5</v>
      </c>
      <c r="BT588" s="453">
        <v>454705.33</v>
      </c>
      <c r="BU588" s="453">
        <v>133511</v>
      </c>
      <c r="BV588" s="453">
        <v>177018</v>
      </c>
      <c r="BW588" s="453">
        <v>391971.15</v>
      </c>
      <c r="BX588" s="453">
        <v>181136.06</v>
      </c>
      <c r="BY588" s="453">
        <v>16007.1</v>
      </c>
      <c r="BZ588" s="453">
        <v>56695.77</v>
      </c>
      <c r="CA588" s="453">
        <v>200474.32</v>
      </c>
      <c r="CB588" s="453">
        <v>213716.8</v>
      </c>
      <c r="CC588" s="336">
        <f t="shared" si="76"/>
        <v>22621045.220299996</v>
      </c>
    </row>
    <row r="589" spans="1:81" s="328" customFormat="1">
      <c r="A589" s="384"/>
      <c r="B589" s="383"/>
      <c r="C589" s="385"/>
      <c r="D589" s="385"/>
      <c r="E589" s="385"/>
      <c r="F589" s="386" t="s">
        <v>1647</v>
      </c>
      <c r="G589" s="387" t="s">
        <v>77</v>
      </c>
      <c r="H589" s="453">
        <v>0</v>
      </c>
      <c r="I589" s="453">
        <v>0</v>
      </c>
      <c r="J589" s="453">
        <v>0</v>
      </c>
      <c r="K589" s="453">
        <v>0</v>
      </c>
      <c r="L589" s="453">
        <v>0</v>
      </c>
      <c r="M589" s="453">
        <v>0</v>
      </c>
      <c r="N589" s="453">
        <v>0</v>
      </c>
      <c r="O589" s="453">
        <v>0</v>
      </c>
      <c r="P589" s="453">
        <v>0</v>
      </c>
      <c r="Q589" s="453">
        <v>0</v>
      </c>
      <c r="R589" s="453">
        <v>0</v>
      </c>
      <c r="S589" s="453">
        <v>0</v>
      </c>
      <c r="T589" s="453">
        <v>0</v>
      </c>
      <c r="U589" s="453">
        <v>0</v>
      </c>
      <c r="V589" s="453">
        <v>0</v>
      </c>
      <c r="W589" s="453">
        <v>0</v>
      </c>
      <c r="X589" s="453">
        <v>0</v>
      </c>
      <c r="Y589" s="453">
        <v>0</v>
      </c>
      <c r="Z589" s="453">
        <v>0</v>
      </c>
      <c r="AA589" s="453">
        <v>0</v>
      </c>
      <c r="AB589" s="453">
        <v>0</v>
      </c>
      <c r="AC589" s="453">
        <v>2450</v>
      </c>
      <c r="AD589" s="453">
        <v>0</v>
      </c>
      <c r="AE589" s="453">
        <v>0</v>
      </c>
      <c r="AF589" s="453">
        <v>2225.6</v>
      </c>
      <c r="AG589" s="453">
        <v>0</v>
      </c>
      <c r="AH589" s="453">
        <v>0</v>
      </c>
      <c r="AI589" s="453">
        <v>0</v>
      </c>
      <c r="AJ589" s="453">
        <v>0</v>
      </c>
      <c r="AK589" s="453">
        <v>0</v>
      </c>
      <c r="AL589" s="453">
        <v>0</v>
      </c>
      <c r="AM589" s="453">
        <v>0</v>
      </c>
      <c r="AN589" s="453">
        <v>0</v>
      </c>
      <c r="AO589" s="453">
        <v>0</v>
      </c>
      <c r="AP589" s="453">
        <v>0</v>
      </c>
      <c r="AQ589" s="453">
        <v>0</v>
      </c>
      <c r="AR589" s="453">
        <v>0</v>
      </c>
      <c r="AS589" s="453">
        <v>0</v>
      </c>
      <c r="AT589" s="453">
        <v>0</v>
      </c>
      <c r="AU589" s="453">
        <v>0</v>
      </c>
      <c r="AV589" s="453">
        <v>0</v>
      </c>
      <c r="AW589" s="453">
        <v>0</v>
      </c>
      <c r="AX589" s="453">
        <v>0</v>
      </c>
      <c r="AY589" s="453">
        <v>0</v>
      </c>
      <c r="AZ589" s="453">
        <v>0</v>
      </c>
      <c r="BA589" s="453">
        <v>0</v>
      </c>
      <c r="BB589" s="453">
        <v>0</v>
      </c>
      <c r="BC589" s="453">
        <v>0</v>
      </c>
      <c r="BD589" s="453">
        <v>0</v>
      </c>
      <c r="BE589" s="453">
        <v>0</v>
      </c>
      <c r="BF589" s="453">
        <v>0</v>
      </c>
      <c r="BG589" s="453">
        <v>0</v>
      </c>
      <c r="BH589" s="453">
        <v>0</v>
      </c>
      <c r="BI589" s="453">
        <v>0</v>
      </c>
      <c r="BJ589" s="453">
        <v>0</v>
      </c>
      <c r="BK589" s="453">
        <v>0</v>
      </c>
      <c r="BL589" s="453">
        <v>0</v>
      </c>
      <c r="BM589" s="453">
        <v>0</v>
      </c>
      <c r="BN589" s="453">
        <v>9600</v>
      </c>
      <c r="BO589" s="453">
        <v>11128</v>
      </c>
      <c r="BP589" s="453">
        <v>0</v>
      </c>
      <c r="BQ589" s="453">
        <v>0</v>
      </c>
      <c r="BR589" s="453">
        <v>0</v>
      </c>
      <c r="BS589" s="453">
        <v>0</v>
      </c>
      <c r="BT589" s="453">
        <v>1481.45</v>
      </c>
      <c r="BU589" s="453">
        <v>0</v>
      </c>
      <c r="BV589" s="453">
        <v>0</v>
      </c>
      <c r="BW589" s="453">
        <v>0</v>
      </c>
      <c r="BX589" s="453">
        <v>0</v>
      </c>
      <c r="BY589" s="453">
        <v>0</v>
      </c>
      <c r="BZ589" s="453">
        <v>0</v>
      </c>
      <c r="CA589" s="453">
        <v>0</v>
      </c>
      <c r="CB589" s="453">
        <v>370</v>
      </c>
      <c r="CC589" s="336">
        <f t="shared" si="76"/>
        <v>27255.05</v>
      </c>
    </row>
    <row r="590" spans="1:81" s="328" customFormat="1">
      <c r="A590" s="384"/>
      <c r="B590" s="383"/>
      <c r="C590" s="385"/>
      <c r="D590" s="385"/>
      <c r="E590" s="385"/>
      <c r="F590" s="386" t="s">
        <v>1648</v>
      </c>
      <c r="G590" s="387" t="s">
        <v>78</v>
      </c>
      <c r="H590" s="453">
        <v>0</v>
      </c>
      <c r="I590" s="453">
        <v>0</v>
      </c>
      <c r="J590" s="453">
        <v>0</v>
      </c>
      <c r="K590" s="453">
        <v>0</v>
      </c>
      <c r="L590" s="453">
        <v>0</v>
      </c>
      <c r="M590" s="453">
        <v>0</v>
      </c>
      <c r="N590" s="453">
        <v>0</v>
      </c>
      <c r="O590" s="453">
        <v>0</v>
      </c>
      <c r="P590" s="453">
        <v>0</v>
      </c>
      <c r="Q590" s="453">
        <v>0</v>
      </c>
      <c r="R590" s="453">
        <v>0</v>
      </c>
      <c r="S590" s="453">
        <v>0</v>
      </c>
      <c r="T590" s="453">
        <v>0</v>
      </c>
      <c r="U590" s="453">
        <v>0</v>
      </c>
      <c r="V590" s="453">
        <v>0</v>
      </c>
      <c r="W590" s="453">
        <v>0</v>
      </c>
      <c r="X590" s="453">
        <v>0</v>
      </c>
      <c r="Y590" s="453">
        <v>0</v>
      </c>
      <c r="Z590" s="453">
        <v>0</v>
      </c>
      <c r="AA590" s="453">
        <v>0</v>
      </c>
      <c r="AB590" s="453">
        <v>0</v>
      </c>
      <c r="AC590" s="453">
        <v>0</v>
      </c>
      <c r="AD590" s="453">
        <v>0</v>
      </c>
      <c r="AE590" s="453">
        <v>0</v>
      </c>
      <c r="AF590" s="453">
        <v>0</v>
      </c>
      <c r="AG590" s="453">
        <v>0</v>
      </c>
      <c r="AH590" s="453">
        <v>17480</v>
      </c>
      <c r="AI590" s="453">
        <v>0</v>
      </c>
      <c r="AJ590" s="453">
        <v>0</v>
      </c>
      <c r="AK590" s="453">
        <v>0</v>
      </c>
      <c r="AL590" s="453">
        <v>0</v>
      </c>
      <c r="AM590" s="453">
        <v>0</v>
      </c>
      <c r="AN590" s="453">
        <v>14870</v>
      </c>
      <c r="AO590" s="453">
        <v>0</v>
      </c>
      <c r="AP590" s="453">
        <v>0</v>
      </c>
      <c r="AQ590" s="453">
        <v>0</v>
      </c>
      <c r="AR590" s="453">
        <v>0</v>
      </c>
      <c r="AS590" s="453">
        <v>0</v>
      </c>
      <c r="AT590" s="453">
        <v>0</v>
      </c>
      <c r="AU590" s="453">
        <v>0</v>
      </c>
      <c r="AV590" s="453">
        <v>0</v>
      </c>
      <c r="AW590" s="453">
        <v>0</v>
      </c>
      <c r="AX590" s="453">
        <v>0</v>
      </c>
      <c r="AY590" s="453">
        <v>0</v>
      </c>
      <c r="AZ590" s="453">
        <v>0</v>
      </c>
      <c r="BA590" s="453">
        <v>0</v>
      </c>
      <c r="BB590" s="453">
        <v>0</v>
      </c>
      <c r="BC590" s="453">
        <v>0</v>
      </c>
      <c r="BD590" s="453">
        <v>0</v>
      </c>
      <c r="BE590" s="453">
        <v>0</v>
      </c>
      <c r="BF590" s="453">
        <v>0</v>
      </c>
      <c r="BG590" s="453">
        <v>0</v>
      </c>
      <c r="BH590" s="453">
        <v>0</v>
      </c>
      <c r="BI590" s="453">
        <v>0</v>
      </c>
      <c r="BJ590" s="453">
        <v>0</v>
      </c>
      <c r="BK590" s="453">
        <v>0</v>
      </c>
      <c r="BL590" s="453">
        <v>0</v>
      </c>
      <c r="BM590" s="453">
        <v>18789.37</v>
      </c>
      <c r="BN590" s="453">
        <v>0</v>
      </c>
      <c r="BO590" s="453">
        <v>43580</v>
      </c>
      <c r="BP590" s="453">
        <v>0</v>
      </c>
      <c r="BQ590" s="453">
        <v>0</v>
      </c>
      <c r="BR590" s="453">
        <v>0</v>
      </c>
      <c r="BS590" s="453">
        <v>0</v>
      </c>
      <c r="BT590" s="453">
        <v>0</v>
      </c>
      <c r="BU590" s="453">
        <v>0</v>
      </c>
      <c r="BV590" s="453">
        <v>708.81</v>
      </c>
      <c r="BW590" s="453">
        <v>0</v>
      </c>
      <c r="BX590" s="453">
        <v>0</v>
      </c>
      <c r="BY590" s="453">
        <v>0</v>
      </c>
      <c r="BZ590" s="453">
        <v>300</v>
      </c>
      <c r="CA590" s="453">
        <v>0</v>
      </c>
      <c r="CB590" s="453">
        <v>0</v>
      </c>
      <c r="CC590" s="336">
        <f t="shared" si="76"/>
        <v>95728.18</v>
      </c>
    </row>
    <row r="591" spans="1:81" s="328" customFormat="1">
      <c r="A591" s="384"/>
      <c r="B591" s="383"/>
      <c r="C591" s="385"/>
      <c r="D591" s="385"/>
      <c r="E591" s="385"/>
      <c r="F591" s="386" t="s">
        <v>1649</v>
      </c>
      <c r="G591" s="387" t="s">
        <v>79</v>
      </c>
      <c r="H591" s="453">
        <v>22529.62</v>
      </c>
      <c r="I591" s="453">
        <v>12793</v>
      </c>
      <c r="J591" s="453">
        <v>48294.45</v>
      </c>
      <c r="K591" s="453">
        <v>0</v>
      </c>
      <c r="L591" s="453">
        <v>0</v>
      </c>
      <c r="M591" s="453">
        <v>0</v>
      </c>
      <c r="N591" s="453">
        <v>72430</v>
      </c>
      <c r="O591" s="453">
        <v>0</v>
      </c>
      <c r="P591" s="453">
        <v>0</v>
      </c>
      <c r="Q591" s="453">
        <v>0</v>
      </c>
      <c r="R591" s="453">
        <v>0</v>
      </c>
      <c r="S591" s="453">
        <v>0</v>
      </c>
      <c r="T591" s="453">
        <v>0</v>
      </c>
      <c r="U591" s="453">
        <v>50141.27</v>
      </c>
      <c r="V591" s="453">
        <v>3943.31</v>
      </c>
      <c r="W591" s="453">
        <v>0</v>
      </c>
      <c r="X591" s="453">
        <v>0</v>
      </c>
      <c r="Y591" s="453">
        <v>0</v>
      </c>
      <c r="Z591" s="453">
        <v>136985.66</v>
      </c>
      <c r="AA591" s="453">
        <v>0</v>
      </c>
      <c r="AB591" s="453">
        <v>23212</v>
      </c>
      <c r="AC591" s="453">
        <v>40694.1</v>
      </c>
      <c r="AD591" s="453">
        <v>0</v>
      </c>
      <c r="AE591" s="453">
        <v>0</v>
      </c>
      <c r="AF591" s="453">
        <v>6764</v>
      </c>
      <c r="AG591" s="453">
        <v>13143.4</v>
      </c>
      <c r="AH591" s="453">
        <v>10120</v>
      </c>
      <c r="AI591" s="453">
        <v>80678</v>
      </c>
      <c r="AJ591" s="453">
        <v>1438.5</v>
      </c>
      <c r="AK591" s="453">
        <v>0</v>
      </c>
      <c r="AL591" s="453">
        <v>8472</v>
      </c>
      <c r="AM591" s="453">
        <v>12312</v>
      </c>
      <c r="AN591" s="453">
        <v>0</v>
      </c>
      <c r="AO591" s="453">
        <v>6550</v>
      </c>
      <c r="AP591" s="453">
        <v>1374</v>
      </c>
      <c r="AQ591" s="453">
        <v>0</v>
      </c>
      <c r="AR591" s="453">
        <v>5995</v>
      </c>
      <c r="AS591" s="453">
        <v>6692</v>
      </c>
      <c r="AT591" s="453">
        <v>2682</v>
      </c>
      <c r="AU591" s="453">
        <v>21893</v>
      </c>
      <c r="AV591" s="453">
        <v>4053.5</v>
      </c>
      <c r="AW591" s="453">
        <v>0</v>
      </c>
      <c r="AX591" s="453">
        <v>45</v>
      </c>
      <c r="AY591" s="453">
        <v>68</v>
      </c>
      <c r="AZ591" s="453">
        <v>6721.5</v>
      </c>
      <c r="BA591" s="453">
        <v>450</v>
      </c>
      <c r="BB591" s="453">
        <v>144742</v>
      </c>
      <c r="BC591" s="453">
        <v>3574.04</v>
      </c>
      <c r="BD591" s="453">
        <v>29617.25</v>
      </c>
      <c r="BE591" s="453">
        <v>29219</v>
      </c>
      <c r="BF591" s="453">
        <v>0</v>
      </c>
      <c r="BG591" s="453">
        <v>20427.8</v>
      </c>
      <c r="BH591" s="453">
        <v>12985.4403</v>
      </c>
      <c r="BI591" s="453">
        <v>0</v>
      </c>
      <c r="BJ591" s="453">
        <v>5733.31</v>
      </c>
      <c r="BK591" s="453">
        <v>5447.48</v>
      </c>
      <c r="BL591" s="453">
        <v>0</v>
      </c>
      <c r="BM591" s="453">
        <v>85600</v>
      </c>
      <c r="BN591" s="453">
        <v>614471.69999999995</v>
      </c>
      <c r="BO591" s="453">
        <v>13400</v>
      </c>
      <c r="BP591" s="453">
        <v>0</v>
      </c>
      <c r="BQ591" s="453">
        <v>0</v>
      </c>
      <c r="BR591" s="453">
        <v>0</v>
      </c>
      <c r="BS591" s="453">
        <v>0</v>
      </c>
      <c r="BT591" s="453">
        <v>11691</v>
      </c>
      <c r="BU591" s="453">
        <v>2150</v>
      </c>
      <c r="BV591" s="453">
        <v>8800</v>
      </c>
      <c r="BW591" s="453">
        <v>80136.73</v>
      </c>
      <c r="BX591" s="453">
        <v>0</v>
      </c>
      <c r="BY591" s="453">
        <v>13587.83</v>
      </c>
      <c r="BZ591" s="453">
        <v>79890</v>
      </c>
      <c r="CA591" s="453">
        <v>21080.15</v>
      </c>
      <c r="CB591" s="453">
        <v>6765</v>
      </c>
      <c r="CC591" s="336">
        <f t="shared" si="76"/>
        <v>1789794.0403</v>
      </c>
    </row>
    <row r="592" spans="1:81" s="328" customFormat="1">
      <c r="A592" s="384"/>
      <c r="B592" s="383"/>
      <c r="C592" s="385"/>
      <c r="D592" s="385"/>
      <c r="E592" s="385"/>
      <c r="F592" s="386" t="s">
        <v>1650</v>
      </c>
      <c r="G592" s="387" t="s">
        <v>80</v>
      </c>
      <c r="H592" s="453">
        <v>36737.870000000003</v>
      </c>
      <c r="I592" s="453">
        <v>0</v>
      </c>
      <c r="J592" s="453">
        <v>0</v>
      </c>
      <c r="K592" s="453">
        <v>0</v>
      </c>
      <c r="L592" s="453">
        <v>0</v>
      </c>
      <c r="M592" s="453">
        <v>0</v>
      </c>
      <c r="N592" s="453">
        <v>0</v>
      </c>
      <c r="O592" s="453">
        <v>0</v>
      </c>
      <c r="P592" s="453">
        <v>0</v>
      </c>
      <c r="Q592" s="453">
        <v>0</v>
      </c>
      <c r="R592" s="453">
        <v>0</v>
      </c>
      <c r="S592" s="453">
        <v>0</v>
      </c>
      <c r="T592" s="453">
        <v>0</v>
      </c>
      <c r="U592" s="453">
        <v>3689.36</v>
      </c>
      <c r="V592" s="453">
        <v>0</v>
      </c>
      <c r="W592" s="453">
        <v>0</v>
      </c>
      <c r="X592" s="453">
        <v>0</v>
      </c>
      <c r="Y592" s="453">
        <v>0</v>
      </c>
      <c r="Z592" s="453">
        <v>0</v>
      </c>
      <c r="AA592" s="453">
        <v>0</v>
      </c>
      <c r="AB592" s="453">
        <v>1145</v>
      </c>
      <c r="AC592" s="453">
        <v>0</v>
      </c>
      <c r="AD592" s="453">
        <v>0</v>
      </c>
      <c r="AE592" s="453">
        <v>0</v>
      </c>
      <c r="AF592" s="453">
        <v>0</v>
      </c>
      <c r="AG592" s="453">
        <v>0</v>
      </c>
      <c r="AH592" s="453">
        <v>0</v>
      </c>
      <c r="AI592" s="453">
        <v>0</v>
      </c>
      <c r="AJ592" s="453">
        <v>0</v>
      </c>
      <c r="AK592" s="453">
        <v>0</v>
      </c>
      <c r="AL592" s="453">
        <v>0</v>
      </c>
      <c r="AM592" s="453">
        <v>0</v>
      </c>
      <c r="AN592" s="453">
        <v>0</v>
      </c>
      <c r="AO592" s="453">
        <v>0</v>
      </c>
      <c r="AP592" s="453">
        <v>0</v>
      </c>
      <c r="AQ592" s="453">
        <v>0</v>
      </c>
      <c r="AR592" s="453">
        <v>0</v>
      </c>
      <c r="AS592" s="453">
        <v>0</v>
      </c>
      <c r="AT592" s="453">
        <v>0</v>
      </c>
      <c r="AU592" s="453">
        <v>0</v>
      </c>
      <c r="AV592" s="453">
        <v>0</v>
      </c>
      <c r="AW592" s="453">
        <v>0</v>
      </c>
      <c r="AX592" s="453">
        <v>0</v>
      </c>
      <c r="AY592" s="453">
        <v>0</v>
      </c>
      <c r="AZ592" s="453">
        <v>0</v>
      </c>
      <c r="BA592" s="453">
        <v>0</v>
      </c>
      <c r="BB592" s="453">
        <v>14742</v>
      </c>
      <c r="BC592" s="453">
        <v>0</v>
      </c>
      <c r="BD592" s="453">
        <v>87354.8</v>
      </c>
      <c r="BE592" s="453">
        <v>0</v>
      </c>
      <c r="BF592" s="453">
        <v>0</v>
      </c>
      <c r="BG592" s="453">
        <v>0</v>
      </c>
      <c r="BH592" s="453">
        <v>0</v>
      </c>
      <c r="BI592" s="453">
        <v>0</v>
      </c>
      <c r="BJ592" s="453">
        <v>0</v>
      </c>
      <c r="BK592" s="453">
        <v>0</v>
      </c>
      <c r="BL592" s="453">
        <v>0</v>
      </c>
      <c r="BM592" s="453">
        <v>0</v>
      </c>
      <c r="BN592" s="453">
        <v>74602</v>
      </c>
      <c r="BO592" s="453">
        <v>0</v>
      </c>
      <c r="BP592" s="453">
        <v>0</v>
      </c>
      <c r="BQ592" s="453">
        <v>0</v>
      </c>
      <c r="BR592" s="453">
        <v>0</v>
      </c>
      <c r="BS592" s="453">
        <v>0</v>
      </c>
      <c r="BT592" s="453">
        <v>0</v>
      </c>
      <c r="BU592" s="453">
        <v>0</v>
      </c>
      <c r="BV592" s="453">
        <v>0</v>
      </c>
      <c r="BW592" s="453">
        <v>91972.5</v>
      </c>
      <c r="BX592" s="453">
        <v>0</v>
      </c>
      <c r="BY592" s="453">
        <v>3022</v>
      </c>
      <c r="BZ592" s="453">
        <v>21090</v>
      </c>
      <c r="CA592" s="453">
        <v>0</v>
      </c>
      <c r="CB592" s="453">
        <v>0</v>
      </c>
      <c r="CC592" s="336">
        <f t="shared" si="76"/>
        <v>334355.53000000003</v>
      </c>
    </row>
    <row r="593" spans="1:81" s="328" customFormat="1">
      <c r="A593" s="384"/>
      <c r="B593" s="383"/>
      <c r="C593" s="385"/>
      <c r="D593" s="385"/>
      <c r="E593" s="385"/>
      <c r="F593" s="386" t="s">
        <v>1651</v>
      </c>
      <c r="G593" s="387" t="s">
        <v>81</v>
      </c>
      <c r="H593" s="453">
        <v>231695.88</v>
      </c>
      <c r="I593" s="453">
        <v>3850</v>
      </c>
      <c r="J593" s="453">
        <v>144899.29999999999</v>
      </c>
      <c r="K593" s="453">
        <v>230408.9</v>
      </c>
      <c r="L593" s="453">
        <v>176386.61</v>
      </c>
      <c r="M593" s="453">
        <v>74927.490000000005</v>
      </c>
      <c r="N593" s="453">
        <v>714926.77</v>
      </c>
      <c r="O593" s="453">
        <v>68748.75</v>
      </c>
      <c r="P593" s="453">
        <v>18500</v>
      </c>
      <c r="Q593" s="453">
        <v>168202.3</v>
      </c>
      <c r="R593" s="453">
        <v>29257.5</v>
      </c>
      <c r="S593" s="453">
        <v>156649.29999999999</v>
      </c>
      <c r="T593" s="453">
        <v>113944.2</v>
      </c>
      <c r="U593" s="453">
        <v>232590</v>
      </c>
      <c r="V593" s="453">
        <v>0</v>
      </c>
      <c r="W593" s="453">
        <v>0</v>
      </c>
      <c r="X593" s="453">
        <v>110170</v>
      </c>
      <c r="Y593" s="453">
        <v>180902.2</v>
      </c>
      <c r="Z593" s="453">
        <v>0</v>
      </c>
      <c r="AA593" s="453">
        <v>31110</v>
      </c>
      <c r="AB593" s="453">
        <v>184232.25</v>
      </c>
      <c r="AC593" s="453">
        <v>68362.87</v>
      </c>
      <c r="AD593" s="453">
        <v>0</v>
      </c>
      <c r="AE593" s="453">
        <v>112807</v>
      </c>
      <c r="AF593" s="453">
        <v>67251.3</v>
      </c>
      <c r="AG593" s="453">
        <v>68962.899999999994</v>
      </c>
      <c r="AH593" s="453">
        <v>72100</v>
      </c>
      <c r="AI593" s="453">
        <v>175525</v>
      </c>
      <c r="AJ593" s="453">
        <v>60974</v>
      </c>
      <c r="AK593" s="453">
        <v>72126</v>
      </c>
      <c r="AL593" s="453">
        <v>46056</v>
      </c>
      <c r="AM593" s="453">
        <v>89494</v>
      </c>
      <c r="AN593" s="453">
        <v>111202.4</v>
      </c>
      <c r="AO593" s="453">
        <v>52470</v>
      </c>
      <c r="AP593" s="453">
        <v>26620</v>
      </c>
      <c r="AQ593" s="453">
        <v>980</v>
      </c>
      <c r="AR593" s="453">
        <v>42160</v>
      </c>
      <c r="AS593" s="453">
        <v>26420</v>
      </c>
      <c r="AT593" s="453">
        <v>73261</v>
      </c>
      <c r="AU593" s="453">
        <v>12110</v>
      </c>
      <c r="AV593" s="453">
        <v>42970</v>
      </c>
      <c r="AW593" s="453">
        <v>26733</v>
      </c>
      <c r="AX593" s="453">
        <v>26310</v>
      </c>
      <c r="AY593" s="453">
        <v>24483.5</v>
      </c>
      <c r="AZ593" s="453">
        <v>72145</v>
      </c>
      <c r="BA593" s="453">
        <v>47280</v>
      </c>
      <c r="BB593" s="453">
        <v>2817022.9</v>
      </c>
      <c r="BC593" s="453">
        <v>30320</v>
      </c>
      <c r="BD593" s="453">
        <v>66792.649999999994</v>
      </c>
      <c r="BE593" s="453">
        <v>363943.8</v>
      </c>
      <c r="BF593" s="453">
        <v>9649.33</v>
      </c>
      <c r="BG593" s="453">
        <v>163340</v>
      </c>
      <c r="BH593" s="453">
        <v>64462.569900000002</v>
      </c>
      <c r="BI593" s="453">
        <v>0</v>
      </c>
      <c r="BJ593" s="453">
        <v>33498.32</v>
      </c>
      <c r="BK593" s="453">
        <v>48199</v>
      </c>
      <c r="BL593" s="453">
        <v>28379.88</v>
      </c>
      <c r="BM593" s="453">
        <v>255356.9</v>
      </c>
      <c r="BN593" s="453">
        <v>453325</v>
      </c>
      <c r="BO593" s="453">
        <v>61890</v>
      </c>
      <c r="BP593" s="453">
        <v>417199.39</v>
      </c>
      <c r="BQ593" s="453">
        <v>0</v>
      </c>
      <c r="BR593" s="453">
        <v>64470</v>
      </c>
      <c r="BS593" s="453">
        <v>77644</v>
      </c>
      <c r="BT593" s="453">
        <v>66930</v>
      </c>
      <c r="BU593" s="453">
        <v>126688.5</v>
      </c>
      <c r="BV593" s="453">
        <v>113780</v>
      </c>
      <c r="BW593" s="453">
        <v>46705.7</v>
      </c>
      <c r="BX593" s="453">
        <v>27504.94</v>
      </c>
      <c r="BY593" s="453">
        <v>25246.5</v>
      </c>
      <c r="BZ593" s="453">
        <v>122750</v>
      </c>
      <c r="CA593" s="453">
        <v>24720</v>
      </c>
      <c r="CB593" s="453">
        <v>87015</v>
      </c>
      <c r="CC593" s="336">
        <f t="shared" si="76"/>
        <v>9887039.7999000009</v>
      </c>
    </row>
    <row r="594" spans="1:81" s="328" customFormat="1">
      <c r="A594" s="384"/>
      <c r="B594" s="383"/>
      <c r="C594" s="385"/>
      <c r="D594" s="385"/>
      <c r="E594" s="385"/>
      <c r="F594" s="386" t="s">
        <v>1652</v>
      </c>
      <c r="G594" s="387" t="s">
        <v>82</v>
      </c>
      <c r="H594" s="453">
        <v>769045.92</v>
      </c>
      <c r="I594" s="453">
        <v>60905.2</v>
      </c>
      <c r="J594" s="453">
        <v>637636.31999999995</v>
      </c>
      <c r="K594" s="453">
        <v>45082.9</v>
      </c>
      <c r="L594" s="453">
        <v>23984.67</v>
      </c>
      <c r="M594" s="453">
        <v>565910.12</v>
      </c>
      <c r="N594" s="453">
        <v>937879.88</v>
      </c>
      <c r="O594" s="453">
        <v>190571.18</v>
      </c>
      <c r="P594" s="453">
        <v>10425</v>
      </c>
      <c r="Q594" s="453">
        <v>628011.56999999995</v>
      </c>
      <c r="R594" s="453">
        <v>38858.959999999999</v>
      </c>
      <c r="S594" s="453">
        <v>102315.76</v>
      </c>
      <c r="T594" s="453">
        <v>191051.18</v>
      </c>
      <c r="U594" s="453">
        <v>840095.43</v>
      </c>
      <c r="V594" s="453">
        <v>44571.97</v>
      </c>
      <c r="W594" s="453">
        <v>105643.11</v>
      </c>
      <c r="X594" s="453">
        <v>83918.46</v>
      </c>
      <c r="Y594" s="453">
        <v>216369.36</v>
      </c>
      <c r="Z594" s="453">
        <v>734792.76</v>
      </c>
      <c r="AA594" s="453">
        <v>27363</v>
      </c>
      <c r="AB594" s="453">
        <v>257882.83</v>
      </c>
      <c r="AC594" s="453">
        <v>894152.23</v>
      </c>
      <c r="AD594" s="453">
        <v>212917.32</v>
      </c>
      <c r="AE594" s="453">
        <v>356451.48</v>
      </c>
      <c r="AF594" s="453">
        <v>90520.45</v>
      </c>
      <c r="AG594" s="453">
        <v>65740.7</v>
      </c>
      <c r="AH594" s="453">
        <v>89520.39</v>
      </c>
      <c r="AI594" s="453">
        <v>745252.8</v>
      </c>
      <c r="AJ594" s="453">
        <v>74047.240000000005</v>
      </c>
      <c r="AK594" s="453">
        <v>107340.34</v>
      </c>
      <c r="AL594" s="453">
        <v>83547.820000000007</v>
      </c>
      <c r="AM594" s="453">
        <v>43346.76</v>
      </c>
      <c r="AN594" s="453">
        <v>154961.41</v>
      </c>
      <c r="AO594" s="453">
        <v>63064.13</v>
      </c>
      <c r="AP594" s="453">
        <v>65680</v>
      </c>
      <c r="AQ594" s="453">
        <v>6164</v>
      </c>
      <c r="AR594" s="453">
        <v>89591.12</v>
      </c>
      <c r="AS594" s="453">
        <v>62125.49</v>
      </c>
      <c r="AT594" s="453">
        <v>81380</v>
      </c>
      <c r="AU594" s="453">
        <v>654156.35</v>
      </c>
      <c r="AV594" s="453">
        <v>113591.8</v>
      </c>
      <c r="AW594" s="453">
        <v>45881</v>
      </c>
      <c r="AX594" s="453">
        <v>153282.85</v>
      </c>
      <c r="AY594" s="453">
        <v>57640.28</v>
      </c>
      <c r="AZ594" s="453">
        <v>47530.8</v>
      </c>
      <c r="BA594" s="453">
        <v>91519.28</v>
      </c>
      <c r="BB594" s="453">
        <v>785647.52</v>
      </c>
      <c r="BC594" s="453">
        <v>29424.21</v>
      </c>
      <c r="BD594" s="453">
        <v>151161.29</v>
      </c>
      <c r="BE594" s="453">
        <v>715099.78</v>
      </c>
      <c r="BF594" s="453">
        <v>203169.55</v>
      </c>
      <c r="BG594" s="453">
        <v>41099.019999999997</v>
      </c>
      <c r="BH594" s="453">
        <v>120991.6204</v>
      </c>
      <c r="BI594" s="453">
        <v>138450.10999999999</v>
      </c>
      <c r="BJ594" s="453">
        <v>514947.05</v>
      </c>
      <c r="BK594" s="453">
        <v>49204.29</v>
      </c>
      <c r="BL594" s="453">
        <v>107154.36</v>
      </c>
      <c r="BM594" s="453">
        <v>528614.85</v>
      </c>
      <c r="BN594" s="453">
        <v>4332786.0599999996</v>
      </c>
      <c r="BO594" s="453">
        <v>1929.72</v>
      </c>
      <c r="BP594" s="453">
        <v>62899.39</v>
      </c>
      <c r="BQ594" s="453">
        <v>172160.1</v>
      </c>
      <c r="BR594" s="453">
        <v>445066.38</v>
      </c>
      <c r="BS594" s="453">
        <v>79854.25</v>
      </c>
      <c r="BT594" s="453">
        <v>455177.63</v>
      </c>
      <c r="BU594" s="453">
        <v>219532</v>
      </c>
      <c r="BV594" s="453">
        <v>123403.28</v>
      </c>
      <c r="BW594" s="453">
        <v>463574.57</v>
      </c>
      <c r="BX594" s="453">
        <v>134319.41</v>
      </c>
      <c r="BY594" s="453">
        <v>230723.41</v>
      </c>
      <c r="BZ594" s="453">
        <v>286509.95</v>
      </c>
      <c r="CA594" s="453">
        <v>302836.71999999997</v>
      </c>
      <c r="CB594" s="453">
        <v>299937.18</v>
      </c>
      <c r="CC594" s="336">
        <f t="shared" si="76"/>
        <v>21957395.320399996</v>
      </c>
    </row>
    <row r="595" spans="1:81" s="328" customFormat="1">
      <c r="A595" s="384"/>
      <c r="B595" s="383"/>
      <c r="C595" s="385"/>
      <c r="D595" s="385"/>
      <c r="E595" s="385"/>
      <c r="F595" s="386" t="s">
        <v>1653</v>
      </c>
      <c r="G595" s="387" t="s">
        <v>85</v>
      </c>
      <c r="H595" s="453">
        <v>6992.45</v>
      </c>
      <c r="I595" s="453">
        <v>0</v>
      </c>
      <c r="J595" s="453">
        <v>182795.59</v>
      </c>
      <c r="K595" s="453">
        <v>0</v>
      </c>
      <c r="L595" s="453">
        <v>0</v>
      </c>
      <c r="M595" s="453">
        <v>0</v>
      </c>
      <c r="N595" s="453">
        <v>0</v>
      </c>
      <c r="O595" s="453">
        <v>0</v>
      </c>
      <c r="P595" s="453">
        <v>0</v>
      </c>
      <c r="Q595" s="453">
        <v>0</v>
      </c>
      <c r="R595" s="453">
        <v>0</v>
      </c>
      <c r="S595" s="453">
        <v>0</v>
      </c>
      <c r="T595" s="453">
        <v>0</v>
      </c>
      <c r="U595" s="453">
        <v>29399.09</v>
      </c>
      <c r="V595" s="453">
        <v>0</v>
      </c>
      <c r="W595" s="453">
        <v>0</v>
      </c>
      <c r="X595" s="453">
        <v>0</v>
      </c>
      <c r="Y595" s="453">
        <v>15894.47</v>
      </c>
      <c r="Z595" s="453">
        <v>212789.04</v>
      </c>
      <c r="AA595" s="453">
        <v>0</v>
      </c>
      <c r="AB595" s="453">
        <v>0</v>
      </c>
      <c r="AC595" s="453">
        <v>13903.42</v>
      </c>
      <c r="AD595" s="453">
        <v>0</v>
      </c>
      <c r="AE595" s="453">
        <v>0</v>
      </c>
      <c r="AF595" s="453">
        <v>0</v>
      </c>
      <c r="AG595" s="453">
        <v>0</v>
      </c>
      <c r="AH595" s="453">
        <v>0</v>
      </c>
      <c r="AI595" s="453">
        <v>3840</v>
      </c>
      <c r="AJ595" s="453">
        <v>0</v>
      </c>
      <c r="AK595" s="453">
        <v>0</v>
      </c>
      <c r="AL595" s="453">
        <v>0</v>
      </c>
      <c r="AM595" s="453">
        <v>0</v>
      </c>
      <c r="AN595" s="453">
        <v>0</v>
      </c>
      <c r="AO595" s="453">
        <v>0</v>
      </c>
      <c r="AP595" s="453">
        <v>0</v>
      </c>
      <c r="AQ595" s="453">
        <v>0</v>
      </c>
      <c r="AR595" s="453">
        <v>0</v>
      </c>
      <c r="AS595" s="453">
        <v>0</v>
      </c>
      <c r="AT595" s="453">
        <v>0</v>
      </c>
      <c r="AU595" s="453">
        <v>0</v>
      </c>
      <c r="AV595" s="453">
        <v>0</v>
      </c>
      <c r="AW595" s="453">
        <v>0</v>
      </c>
      <c r="AX595" s="453">
        <v>0</v>
      </c>
      <c r="AY595" s="453">
        <v>0</v>
      </c>
      <c r="AZ595" s="453">
        <v>0</v>
      </c>
      <c r="BA595" s="453">
        <v>0</v>
      </c>
      <c r="BB595" s="453">
        <v>0</v>
      </c>
      <c r="BC595" s="453">
        <v>0</v>
      </c>
      <c r="BD595" s="453">
        <v>0</v>
      </c>
      <c r="BE595" s="453">
        <v>0</v>
      </c>
      <c r="BF595" s="453">
        <v>0</v>
      </c>
      <c r="BG595" s="453">
        <v>0</v>
      </c>
      <c r="BH595" s="453">
        <v>-1E-4</v>
      </c>
      <c r="BI595" s="453">
        <v>0</v>
      </c>
      <c r="BJ595" s="453">
        <v>5365.93</v>
      </c>
      <c r="BK595" s="453">
        <v>0</v>
      </c>
      <c r="BL595" s="453">
        <v>0</v>
      </c>
      <c r="BM595" s="453">
        <v>9800</v>
      </c>
      <c r="BN595" s="453">
        <v>322434</v>
      </c>
      <c r="BO595" s="453">
        <v>4225</v>
      </c>
      <c r="BP595" s="453">
        <v>0</v>
      </c>
      <c r="BQ595" s="453">
        <v>0</v>
      </c>
      <c r="BR595" s="453">
        <v>0</v>
      </c>
      <c r="BS595" s="453">
        <v>0</v>
      </c>
      <c r="BT595" s="453">
        <v>0</v>
      </c>
      <c r="BU595" s="453">
        <v>0</v>
      </c>
      <c r="BV595" s="453">
        <v>0</v>
      </c>
      <c r="BW595" s="453">
        <v>22530.04</v>
      </c>
      <c r="BX595" s="453">
        <v>0</v>
      </c>
      <c r="BY595" s="453">
        <v>50305.9</v>
      </c>
      <c r="BZ595" s="453">
        <v>70366</v>
      </c>
      <c r="CA595" s="453">
        <v>5563.97</v>
      </c>
      <c r="CB595" s="453">
        <v>3557</v>
      </c>
      <c r="CC595" s="336">
        <f t="shared" si="76"/>
        <v>959761.89989999996</v>
      </c>
    </row>
    <row r="596" spans="1:81" s="328" customFormat="1">
      <c r="A596" s="384"/>
      <c r="B596" s="383"/>
      <c r="C596" s="385"/>
      <c r="D596" s="385"/>
      <c r="E596" s="385"/>
      <c r="F596" s="386" t="s">
        <v>1654</v>
      </c>
      <c r="G596" s="387" t="s">
        <v>86</v>
      </c>
      <c r="H596" s="453">
        <v>0</v>
      </c>
      <c r="I596" s="453">
        <v>0</v>
      </c>
      <c r="J596" s="453">
        <v>0</v>
      </c>
      <c r="K596" s="453">
        <v>0</v>
      </c>
      <c r="L596" s="453">
        <v>0</v>
      </c>
      <c r="M596" s="453">
        <v>0</v>
      </c>
      <c r="N596" s="453">
        <v>14712.5</v>
      </c>
      <c r="O596" s="453">
        <v>0</v>
      </c>
      <c r="P596" s="453">
        <v>0</v>
      </c>
      <c r="Q596" s="453">
        <v>0</v>
      </c>
      <c r="R596" s="453">
        <v>0</v>
      </c>
      <c r="S596" s="453">
        <v>0</v>
      </c>
      <c r="T596" s="453">
        <v>0</v>
      </c>
      <c r="U596" s="453">
        <v>0</v>
      </c>
      <c r="V596" s="453">
        <v>0</v>
      </c>
      <c r="W596" s="453">
        <v>0</v>
      </c>
      <c r="X596" s="453">
        <v>0</v>
      </c>
      <c r="Y596" s="453">
        <v>0</v>
      </c>
      <c r="Z596" s="453">
        <v>119351.24</v>
      </c>
      <c r="AA596" s="453">
        <v>0</v>
      </c>
      <c r="AB596" s="453">
        <v>0</v>
      </c>
      <c r="AC596" s="453">
        <v>1581.5</v>
      </c>
      <c r="AD596" s="453">
        <v>0</v>
      </c>
      <c r="AE596" s="453">
        <v>0</v>
      </c>
      <c r="AF596" s="453">
        <v>0</v>
      </c>
      <c r="AG596" s="453">
        <v>0</v>
      </c>
      <c r="AH596" s="453">
        <v>1894</v>
      </c>
      <c r="AI596" s="453">
        <v>0</v>
      </c>
      <c r="AJ596" s="453">
        <v>0</v>
      </c>
      <c r="AK596" s="453">
        <v>0</v>
      </c>
      <c r="AL596" s="453">
        <v>0</v>
      </c>
      <c r="AM596" s="453">
        <v>0</v>
      </c>
      <c r="AN596" s="453">
        <v>0</v>
      </c>
      <c r="AO596" s="453">
        <v>0</v>
      </c>
      <c r="AP596" s="453">
        <v>0</v>
      </c>
      <c r="AQ596" s="453">
        <v>0</v>
      </c>
      <c r="AR596" s="453">
        <v>0</v>
      </c>
      <c r="AS596" s="453">
        <v>0</v>
      </c>
      <c r="AT596" s="453">
        <v>0</v>
      </c>
      <c r="AU596" s="453">
        <v>181472.5</v>
      </c>
      <c r="AV596" s="453">
        <v>0</v>
      </c>
      <c r="AW596" s="453">
        <v>53890</v>
      </c>
      <c r="AX596" s="453">
        <v>5781.5</v>
      </c>
      <c r="AY596" s="453">
        <v>6012</v>
      </c>
      <c r="AZ596" s="453">
        <v>0</v>
      </c>
      <c r="BA596" s="453">
        <v>0</v>
      </c>
      <c r="BB596" s="453">
        <v>1448721.12</v>
      </c>
      <c r="BC596" s="453">
        <v>0</v>
      </c>
      <c r="BD596" s="453">
        <v>0</v>
      </c>
      <c r="BE596" s="453">
        <v>1203.75</v>
      </c>
      <c r="BF596" s="453">
        <v>66247</v>
      </c>
      <c r="BG596" s="453">
        <v>0</v>
      </c>
      <c r="BH596" s="453">
        <v>0</v>
      </c>
      <c r="BI596" s="453">
        <v>64595</v>
      </c>
      <c r="BJ596" s="453">
        <v>0</v>
      </c>
      <c r="BK596" s="453">
        <v>0</v>
      </c>
      <c r="BL596" s="453">
        <v>0</v>
      </c>
      <c r="BM596" s="453">
        <v>16600</v>
      </c>
      <c r="BN596" s="453">
        <v>0</v>
      </c>
      <c r="BO596" s="453">
        <v>60085</v>
      </c>
      <c r="BP596" s="453">
        <v>0</v>
      </c>
      <c r="BQ596" s="453">
        <v>0</v>
      </c>
      <c r="BR596" s="453">
        <v>0</v>
      </c>
      <c r="BS596" s="453">
        <v>0</v>
      </c>
      <c r="BT596" s="453">
        <v>0</v>
      </c>
      <c r="BU596" s="453">
        <v>0</v>
      </c>
      <c r="BV596" s="453">
        <v>0</v>
      </c>
      <c r="BW596" s="453">
        <v>170906.01</v>
      </c>
      <c r="BX596" s="453">
        <v>0</v>
      </c>
      <c r="BY596" s="453">
        <v>0</v>
      </c>
      <c r="BZ596" s="453">
        <v>0</v>
      </c>
      <c r="CA596" s="453">
        <v>4015</v>
      </c>
      <c r="CB596" s="453">
        <v>1038</v>
      </c>
      <c r="CC596" s="336">
        <f t="shared" si="76"/>
        <v>2218106.12</v>
      </c>
    </row>
    <row r="597" spans="1:81" s="328" customFormat="1">
      <c r="A597" s="384"/>
      <c r="B597" s="383"/>
      <c r="C597" s="385"/>
      <c r="D597" s="385"/>
      <c r="E597" s="385"/>
      <c r="F597" s="386" t="s">
        <v>1655</v>
      </c>
      <c r="G597" s="387" t="s">
        <v>1656</v>
      </c>
      <c r="H597" s="453">
        <v>0</v>
      </c>
      <c r="I597" s="453">
        <v>0</v>
      </c>
      <c r="J597" s="453">
        <v>0</v>
      </c>
      <c r="K597" s="453">
        <v>0</v>
      </c>
      <c r="L597" s="453">
        <v>0</v>
      </c>
      <c r="M597" s="453">
        <v>0</v>
      </c>
      <c r="N597" s="453">
        <v>0</v>
      </c>
      <c r="O597" s="453">
        <v>0</v>
      </c>
      <c r="P597" s="453">
        <v>59596.49</v>
      </c>
      <c r="Q597" s="453">
        <v>21375</v>
      </c>
      <c r="R597" s="453">
        <v>0</v>
      </c>
      <c r="S597" s="453">
        <v>0</v>
      </c>
      <c r="T597" s="453">
        <v>0</v>
      </c>
      <c r="U597" s="453">
        <v>16833.32</v>
      </c>
      <c r="V597" s="453">
        <v>0</v>
      </c>
      <c r="W597" s="453">
        <v>0</v>
      </c>
      <c r="X597" s="453">
        <v>0</v>
      </c>
      <c r="Y597" s="453">
        <v>0</v>
      </c>
      <c r="Z597" s="453">
        <v>0</v>
      </c>
      <c r="AA597" s="453">
        <v>2084</v>
      </c>
      <c r="AB597" s="453">
        <v>0</v>
      </c>
      <c r="AC597" s="453">
        <v>0</v>
      </c>
      <c r="AD597" s="453">
        <v>79.650000000000006</v>
      </c>
      <c r="AE597" s="453">
        <v>0</v>
      </c>
      <c r="AF597" s="453">
        <v>0</v>
      </c>
      <c r="AG597" s="453">
        <v>1591187.77</v>
      </c>
      <c r="AH597" s="453">
        <v>0</v>
      </c>
      <c r="AI597" s="453">
        <v>0</v>
      </c>
      <c r="AJ597" s="453">
        <v>38563.25</v>
      </c>
      <c r="AK597" s="453">
        <v>44620.53</v>
      </c>
      <c r="AL597" s="453">
        <v>45278.63</v>
      </c>
      <c r="AM597" s="453">
        <v>0</v>
      </c>
      <c r="AN597" s="453">
        <v>36053.54</v>
      </c>
      <c r="AO597" s="453">
        <v>0</v>
      </c>
      <c r="AP597" s="453">
        <v>27566.68</v>
      </c>
      <c r="AQ597" s="453">
        <v>16561.099999999999</v>
      </c>
      <c r="AR597" s="453">
        <v>150443.6</v>
      </c>
      <c r="AS597" s="453">
        <v>93632.11</v>
      </c>
      <c r="AT597" s="453">
        <v>53002.39</v>
      </c>
      <c r="AU597" s="453">
        <v>668.72</v>
      </c>
      <c r="AV597" s="453">
        <v>0</v>
      </c>
      <c r="AW597" s="453">
        <v>0</v>
      </c>
      <c r="AX597" s="453">
        <v>0</v>
      </c>
      <c r="AY597" s="453">
        <v>16283.84</v>
      </c>
      <c r="AZ597" s="453">
        <v>0</v>
      </c>
      <c r="BA597" s="453">
        <v>380.56</v>
      </c>
      <c r="BB597" s="453">
        <v>0</v>
      </c>
      <c r="BC597" s="453">
        <v>0</v>
      </c>
      <c r="BD597" s="453">
        <v>14490.46</v>
      </c>
      <c r="BE597" s="453">
        <v>0</v>
      </c>
      <c r="BF597" s="453">
        <v>0</v>
      </c>
      <c r="BG597" s="453">
        <v>0</v>
      </c>
      <c r="BH597" s="453">
        <v>0</v>
      </c>
      <c r="BI597" s="453">
        <v>15991.64</v>
      </c>
      <c r="BJ597" s="453">
        <v>0.8</v>
      </c>
      <c r="BK597" s="453">
        <v>0</v>
      </c>
      <c r="BL597" s="453">
        <v>0</v>
      </c>
      <c r="BM597" s="453">
        <v>0</v>
      </c>
      <c r="BN597" s="453">
        <v>30636</v>
      </c>
      <c r="BO597" s="453">
        <v>0</v>
      </c>
      <c r="BP597" s="453">
        <v>0</v>
      </c>
      <c r="BQ597" s="453">
        <v>0</v>
      </c>
      <c r="BR597" s="453">
        <v>0</v>
      </c>
      <c r="BS597" s="453">
        <v>0</v>
      </c>
      <c r="BT597" s="453">
        <v>27102.53</v>
      </c>
      <c r="BU597" s="453">
        <v>0</v>
      </c>
      <c r="BV597" s="453">
        <v>0</v>
      </c>
      <c r="BW597" s="453">
        <v>0</v>
      </c>
      <c r="BX597" s="453">
        <v>0</v>
      </c>
      <c r="BY597" s="453">
        <v>0</v>
      </c>
      <c r="BZ597" s="453">
        <v>0</v>
      </c>
      <c r="CA597" s="453">
        <v>0</v>
      </c>
      <c r="CB597" s="453">
        <v>0</v>
      </c>
      <c r="CC597" s="336">
        <f t="shared" si="76"/>
        <v>2302432.61</v>
      </c>
    </row>
    <row r="598" spans="1:81" s="328" customFormat="1">
      <c r="A598" s="384"/>
      <c r="B598" s="383"/>
      <c r="C598" s="385"/>
      <c r="D598" s="385"/>
      <c r="E598" s="385"/>
      <c r="F598" s="386" t="s">
        <v>1657</v>
      </c>
      <c r="G598" s="387" t="s">
        <v>1658</v>
      </c>
      <c r="H598" s="453">
        <v>10602413.310000001</v>
      </c>
      <c r="I598" s="453">
        <v>0</v>
      </c>
      <c r="J598" s="453">
        <v>0</v>
      </c>
      <c r="K598" s="453">
        <v>0</v>
      </c>
      <c r="L598" s="453">
        <v>0</v>
      </c>
      <c r="M598" s="453">
        <v>0</v>
      </c>
      <c r="N598" s="453">
        <v>0</v>
      </c>
      <c r="O598" s="453">
        <v>0</v>
      </c>
      <c r="P598" s="453">
        <v>0</v>
      </c>
      <c r="Q598" s="453">
        <v>0</v>
      </c>
      <c r="R598" s="453">
        <v>0</v>
      </c>
      <c r="S598" s="453">
        <v>0</v>
      </c>
      <c r="T598" s="453">
        <v>0</v>
      </c>
      <c r="U598" s="453">
        <v>0</v>
      </c>
      <c r="V598" s="453">
        <v>0</v>
      </c>
      <c r="W598" s="453">
        <v>0</v>
      </c>
      <c r="X598" s="453">
        <v>0</v>
      </c>
      <c r="Y598" s="453">
        <v>0</v>
      </c>
      <c r="Z598" s="453">
        <v>0</v>
      </c>
      <c r="AA598" s="453">
        <v>0</v>
      </c>
      <c r="AB598" s="453">
        <v>0</v>
      </c>
      <c r="AC598" s="453">
        <v>0</v>
      </c>
      <c r="AD598" s="453">
        <v>0</v>
      </c>
      <c r="AE598" s="453">
        <v>32269.07</v>
      </c>
      <c r="AF598" s="453">
        <v>0</v>
      </c>
      <c r="AG598" s="453">
        <v>813794.2</v>
      </c>
      <c r="AH598" s="453">
        <v>0</v>
      </c>
      <c r="AI598" s="453">
        <v>0</v>
      </c>
      <c r="AJ598" s="453">
        <v>0</v>
      </c>
      <c r="AK598" s="453">
        <v>0</v>
      </c>
      <c r="AL598" s="453">
        <v>0</v>
      </c>
      <c r="AM598" s="453">
        <v>0</v>
      </c>
      <c r="AN598" s="453">
        <v>0</v>
      </c>
      <c r="AO598" s="453">
        <v>0</v>
      </c>
      <c r="AP598" s="453">
        <v>0</v>
      </c>
      <c r="AQ598" s="453">
        <v>0</v>
      </c>
      <c r="AR598" s="453">
        <v>0</v>
      </c>
      <c r="AS598" s="453">
        <v>0</v>
      </c>
      <c r="AT598" s="453">
        <v>0</v>
      </c>
      <c r="AU598" s="453">
        <v>0</v>
      </c>
      <c r="AV598" s="453">
        <v>0</v>
      </c>
      <c r="AW598" s="453">
        <v>0</v>
      </c>
      <c r="AX598" s="453">
        <v>0</v>
      </c>
      <c r="AY598" s="453">
        <v>0</v>
      </c>
      <c r="AZ598" s="453">
        <v>0</v>
      </c>
      <c r="BA598" s="453">
        <v>0</v>
      </c>
      <c r="BB598" s="453">
        <v>0</v>
      </c>
      <c r="BC598" s="453">
        <v>0</v>
      </c>
      <c r="BD598" s="453">
        <v>0</v>
      </c>
      <c r="BE598" s="453">
        <v>0</v>
      </c>
      <c r="BF598" s="453">
        <v>0</v>
      </c>
      <c r="BG598" s="453">
        <v>0</v>
      </c>
      <c r="BH598" s="453">
        <v>0</v>
      </c>
      <c r="BI598" s="453">
        <v>0</v>
      </c>
      <c r="BJ598" s="453">
        <v>0</v>
      </c>
      <c r="BK598" s="453">
        <v>0</v>
      </c>
      <c r="BL598" s="453">
        <v>0</v>
      </c>
      <c r="BM598" s="453">
        <v>0</v>
      </c>
      <c r="BN598" s="453">
        <v>0</v>
      </c>
      <c r="BO598" s="453">
        <v>0</v>
      </c>
      <c r="BP598" s="453">
        <v>0</v>
      </c>
      <c r="BQ598" s="453">
        <v>0</v>
      </c>
      <c r="BR598" s="453">
        <v>0</v>
      </c>
      <c r="BS598" s="453">
        <v>0</v>
      </c>
      <c r="BT598" s="453">
        <v>0</v>
      </c>
      <c r="BU598" s="453">
        <v>0</v>
      </c>
      <c r="BV598" s="453">
        <v>0</v>
      </c>
      <c r="BW598" s="453">
        <v>0</v>
      </c>
      <c r="BX598" s="453">
        <v>0</v>
      </c>
      <c r="BY598" s="453">
        <v>0</v>
      </c>
      <c r="BZ598" s="453">
        <v>0</v>
      </c>
      <c r="CA598" s="453">
        <v>0</v>
      </c>
      <c r="CB598" s="453">
        <v>0</v>
      </c>
      <c r="CC598" s="336">
        <f t="shared" si="76"/>
        <v>11448476.58</v>
      </c>
    </row>
    <row r="599" spans="1:81" s="328" customFormat="1">
      <c r="A599" s="384"/>
      <c r="B599" s="383"/>
      <c r="C599" s="385"/>
      <c r="D599" s="385"/>
      <c r="E599" s="385"/>
      <c r="F599" s="386" t="s">
        <v>1659</v>
      </c>
      <c r="G599" s="387" t="s">
        <v>1660</v>
      </c>
      <c r="H599" s="453">
        <v>0</v>
      </c>
      <c r="I599" s="453">
        <v>0</v>
      </c>
      <c r="J599" s="453">
        <v>0</v>
      </c>
      <c r="K599" s="453">
        <v>0</v>
      </c>
      <c r="L599" s="453">
        <v>0</v>
      </c>
      <c r="M599" s="453">
        <v>0</v>
      </c>
      <c r="N599" s="453">
        <v>0</v>
      </c>
      <c r="O599" s="453">
        <v>0</v>
      </c>
      <c r="P599" s="453">
        <v>0</v>
      </c>
      <c r="Q599" s="453">
        <v>0</v>
      </c>
      <c r="R599" s="453">
        <v>0</v>
      </c>
      <c r="S599" s="453">
        <v>0</v>
      </c>
      <c r="T599" s="453">
        <v>0</v>
      </c>
      <c r="U599" s="453">
        <v>0</v>
      </c>
      <c r="V599" s="453">
        <v>0</v>
      </c>
      <c r="W599" s="453">
        <v>12750</v>
      </c>
      <c r="X599" s="453">
        <v>0</v>
      </c>
      <c r="Y599" s="453">
        <v>0</v>
      </c>
      <c r="Z599" s="453">
        <v>0</v>
      </c>
      <c r="AA599" s="453">
        <v>0</v>
      </c>
      <c r="AB599" s="453">
        <v>0</v>
      </c>
      <c r="AC599" s="453">
        <v>189300</v>
      </c>
      <c r="AD599" s="453">
        <v>0</v>
      </c>
      <c r="AE599" s="453">
        <v>0</v>
      </c>
      <c r="AF599" s="453">
        <v>0</v>
      </c>
      <c r="AG599" s="453">
        <v>0</v>
      </c>
      <c r="AH599" s="453">
        <v>0</v>
      </c>
      <c r="AI599" s="453">
        <v>0</v>
      </c>
      <c r="AJ599" s="453">
        <v>0</v>
      </c>
      <c r="AK599" s="453">
        <v>0</v>
      </c>
      <c r="AL599" s="453">
        <v>0</v>
      </c>
      <c r="AM599" s="453">
        <v>0</v>
      </c>
      <c r="AN599" s="453">
        <v>0</v>
      </c>
      <c r="AO599" s="453">
        <v>0</v>
      </c>
      <c r="AP599" s="453">
        <v>0</v>
      </c>
      <c r="AQ599" s="453">
        <v>0</v>
      </c>
      <c r="AR599" s="453">
        <v>0</v>
      </c>
      <c r="AS599" s="453">
        <v>0</v>
      </c>
      <c r="AT599" s="453">
        <v>0</v>
      </c>
      <c r="AU599" s="453">
        <v>0</v>
      </c>
      <c r="AV599" s="453">
        <v>0</v>
      </c>
      <c r="AW599" s="453">
        <v>0</v>
      </c>
      <c r="AX599" s="453">
        <v>0</v>
      </c>
      <c r="AY599" s="453">
        <v>0</v>
      </c>
      <c r="AZ599" s="453">
        <v>0</v>
      </c>
      <c r="BA599" s="453">
        <v>0</v>
      </c>
      <c r="BB599" s="453">
        <v>0</v>
      </c>
      <c r="BC599" s="453">
        <v>0</v>
      </c>
      <c r="BD599" s="453">
        <v>0</v>
      </c>
      <c r="BE599" s="453">
        <v>0</v>
      </c>
      <c r="BF599" s="453">
        <v>0</v>
      </c>
      <c r="BG599" s="453">
        <v>0</v>
      </c>
      <c r="BH599" s="453">
        <v>0</v>
      </c>
      <c r="BI599" s="453">
        <v>0</v>
      </c>
      <c r="BJ599" s="453">
        <v>0</v>
      </c>
      <c r="BK599" s="453">
        <v>0</v>
      </c>
      <c r="BL599" s="453">
        <v>0</v>
      </c>
      <c r="BM599" s="453">
        <v>0</v>
      </c>
      <c r="BN599" s="453">
        <v>0</v>
      </c>
      <c r="BO599" s="453">
        <v>0</v>
      </c>
      <c r="BP599" s="453">
        <v>0</v>
      </c>
      <c r="BQ599" s="453">
        <v>0</v>
      </c>
      <c r="BR599" s="453">
        <v>0</v>
      </c>
      <c r="BS599" s="453">
        <v>0</v>
      </c>
      <c r="BT599" s="453">
        <v>0</v>
      </c>
      <c r="BU599" s="453">
        <v>0</v>
      </c>
      <c r="BV599" s="453">
        <v>0</v>
      </c>
      <c r="BW599" s="453">
        <v>0</v>
      </c>
      <c r="BX599" s="453">
        <v>0</v>
      </c>
      <c r="BY599" s="453">
        <v>0</v>
      </c>
      <c r="BZ599" s="453">
        <v>0</v>
      </c>
      <c r="CA599" s="453">
        <v>0</v>
      </c>
      <c r="CB599" s="453">
        <v>0</v>
      </c>
      <c r="CC599" s="336">
        <f t="shared" si="76"/>
        <v>202050</v>
      </c>
    </row>
    <row r="600" spans="1:81" s="328" customFormat="1">
      <c r="A600" s="384"/>
      <c r="B600" s="383"/>
      <c r="C600" s="385"/>
      <c r="D600" s="385"/>
      <c r="E600" s="385"/>
      <c r="F600" s="386" t="s">
        <v>1661</v>
      </c>
      <c r="G600" s="387" t="s">
        <v>1662</v>
      </c>
      <c r="H600" s="335">
        <v>0</v>
      </c>
      <c r="I600" s="335">
        <v>0</v>
      </c>
      <c r="J600" s="335">
        <v>0</v>
      </c>
      <c r="K600" s="335">
        <v>0</v>
      </c>
      <c r="L600" s="335">
        <v>0</v>
      </c>
      <c r="M600" s="335">
        <v>0</v>
      </c>
      <c r="N600" s="335">
        <v>0</v>
      </c>
      <c r="O600" s="335">
        <v>0</v>
      </c>
      <c r="P600" s="335">
        <v>0</v>
      </c>
      <c r="Q600" s="335">
        <v>0</v>
      </c>
      <c r="R600" s="335">
        <v>0</v>
      </c>
      <c r="S600" s="335">
        <v>0</v>
      </c>
      <c r="T600" s="335">
        <v>0</v>
      </c>
      <c r="U600" s="335">
        <v>0</v>
      </c>
      <c r="V600" s="335">
        <v>0</v>
      </c>
      <c r="W600" s="335">
        <v>0</v>
      </c>
      <c r="X600" s="335">
        <v>0</v>
      </c>
      <c r="Y600" s="335">
        <v>0</v>
      </c>
      <c r="Z600" s="335">
        <v>0</v>
      </c>
      <c r="AA600" s="335">
        <v>0</v>
      </c>
      <c r="AB600" s="335">
        <v>0</v>
      </c>
      <c r="AC600" s="335">
        <v>0</v>
      </c>
      <c r="AD600" s="335">
        <v>0</v>
      </c>
      <c r="AE600" s="335">
        <v>0</v>
      </c>
      <c r="AF600" s="335">
        <v>0</v>
      </c>
      <c r="AG600" s="335">
        <v>0</v>
      </c>
      <c r="AH600" s="335">
        <v>0</v>
      </c>
      <c r="AI600" s="335">
        <v>0</v>
      </c>
      <c r="AJ600" s="335">
        <v>0</v>
      </c>
      <c r="AK600" s="335">
        <v>0</v>
      </c>
      <c r="AL600" s="335">
        <v>0</v>
      </c>
      <c r="AM600" s="335">
        <v>0</v>
      </c>
      <c r="AN600" s="335">
        <v>0</v>
      </c>
      <c r="AO600" s="335">
        <v>0</v>
      </c>
      <c r="AP600" s="335">
        <v>0</v>
      </c>
      <c r="AQ600" s="335">
        <v>0</v>
      </c>
      <c r="AR600" s="335">
        <v>0</v>
      </c>
      <c r="AS600" s="335">
        <v>0</v>
      </c>
      <c r="AT600" s="335">
        <v>0</v>
      </c>
      <c r="AU600" s="335">
        <v>0</v>
      </c>
      <c r="AV600" s="335">
        <v>0</v>
      </c>
      <c r="AW600" s="335">
        <v>0</v>
      </c>
      <c r="AX600" s="335">
        <v>0</v>
      </c>
      <c r="AY600" s="335">
        <v>0</v>
      </c>
      <c r="AZ600" s="335">
        <v>0</v>
      </c>
      <c r="BA600" s="335">
        <v>0</v>
      </c>
      <c r="BB600" s="335">
        <v>0</v>
      </c>
      <c r="BC600" s="335">
        <v>0</v>
      </c>
      <c r="BD600" s="335">
        <v>0</v>
      </c>
      <c r="BE600" s="335">
        <v>0</v>
      </c>
      <c r="BF600" s="335">
        <v>0</v>
      </c>
      <c r="BG600" s="335">
        <v>0</v>
      </c>
      <c r="BH600" s="335">
        <v>0</v>
      </c>
      <c r="BI600" s="335">
        <v>0</v>
      </c>
      <c r="BJ600" s="335">
        <v>0</v>
      </c>
      <c r="BK600" s="335">
        <v>0</v>
      </c>
      <c r="BL600" s="335">
        <v>0</v>
      </c>
      <c r="BM600" s="335">
        <v>0</v>
      </c>
      <c r="BN600" s="335">
        <v>0</v>
      </c>
      <c r="BO600" s="335">
        <v>0</v>
      </c>
      <c r="BP600" s="335">
        <v>0</v>
      </c>
      <c r="BQ600" s="335">
        <v>0</v>
      </c>
      <c r="BR600" s="335">
        <v>0</v>
      </c>
      <c r="BS600" s="335">
        <v>0</v>
      </c>
      <c r="BT600" s="335">
        <v>0</v>
      </c>
      <c r="BU600" s="335">
        <v>0</v>
      </c>
      <c r="BV600" s="335">
        <v>0</v>
      </c>
      <c r="BW600" s="335">
        <v>0</v>
      </c>
      <c r="BX600" s="335">
        <v>0</v>
      </c>
      <c r="BY600" s="335">
        <v>0</v>
      </c>
      <c r="BZ600" s="335">
        <v>0</v>
      </c>
      <c r="CA600" s="335">
        <v>0</v>
      </c>
      <c r="CB600" s="335">
        <v>0</v>
      </c>
      <c r="CC600" s="336">
        <f t="shared" si="76"/>
        <v>0</v>
      </c>
    </row>
    <row r="601" spans="1:81" s="393" customFormat="1">
      <c r="A601" s="390"/>
      <c r="B601" s="391"/>
      <c r="C601" s="513" t="s">
        <v>1663</v>
      </c>
      <c r="D601" s="514"/>
      <c r="E601" s="514"/>
      <c r="F601" s="514"/>
      <c r="G601" s="515"/>
      <c r="H601" s="392">
        <f t="shared" ref="H601:BS601" si="77">SUM(H478:H600)</f>
        <v>1252096790.0800002</v>
      </c>
      <c r="I601" s="392">
        <f t="shared" si="77"/>
        <v>262290038.13999993</v>
      </c>
      <c r="J601" s="392">
        <f t="shared" si="77"/>
        <v>848035140.36000025</v>
      </c>
      <c r="K601" s="392">
        <f t="shared" si="77"/>
        <v>102005862.70999999</v>
      </c>
      <c r="L601" s="392">
        <f t="shared" si="77"/>
        <v>83836160.520000011</v>
      </c>
      <c r="M601" s="392">
        <f t="shared" si="77"/>
        <v>138973147.54000002</v>
      </c>
      <c r="N601" s="392">
        <f t="shared" si="77"/>
        <v>2672527156.9099994</v>
      </c>
      <c r="O601" s="392">
        <f t="shared" si="77"/>
        <v>399039144.64999986</v>
      </c>
      <c r="P601" s="392">
        <f t="shared" si="77"/>
        <v>56223144.140000001</v>
      </c>
      <c r="Q601" s="392">
        <f t="shared" si="77"/>
        <v>920909443.67999995</v>
      </c>
      <c r="R601" s="392">
        <f t="shared" si="77"/>
        <v>46863623.069999993</v>
      </c>
      <c r="S601" s="392">
        <f t="shared" si="77"/>
        <v>151389664.65000004</v>
      </c>
      <c r="T601" s="392">
        <f t="shared" si="77"/>
        <v>449589327.81000006</v>
      </c>
      <c r="U601" s="392">
        <f t="shared" si="77"/>
        <v>374900651.36999995</v>
      </c>
      <c r="V601" s="392">
        <f t="shared" si="77"/>
        <v>34909498.539999999</v>
      </c>
      <c r="W601" s="392">
        <f t="shared" si="77"/>
        <v>241992871.20000002</v>
      </c>
      <c r="X601" s="392">
        <f t="shared" si="77"/>
        <v>124224676.19000001</v>
      </c>
      <c r="Y601" s="392">
        <f t="shared" si="77"/>
        <v>82052329.179999977</v>
      </c>
      <c r="Z601" s="392">
        <f t="shared" si="77"/>
        <v>1531549562.9700003</v>
      </c>
      <c r="AA601" s="392">
        <f t="shared" si="77"/>
        <v>177396170.79999998</v>
      </c>
      <c r="AB601" s="392">
        <f t="shared" si="77"/>
        <v>75369464.350000024</v>
      </c>
      <c r="AC601" s="392">
        <f t="shared" si="77"/>
        <v>297150138.82000011</v>
      </c>
      <c r="AD601" s="392">
        <f t="shared" si="77"/>
        <v>58473776.609999999</v>
      </c>
      <c r="AE601" s="392">
        <f t="shared" si="77"/>
        <v>134610978.13</v>
      </c>
      <c r="AF601" s="392">
        <f t="shared" si="77"/>
        <v>186355001.52000001</v>
      </c>
      <c r="AG601" s="392">
        <f t="shared" si="77"/>
        <v>40153364.890000001</v>
      </c>
      <c r="AH601" s="392">
        <f t="shared" si="77"/>
        <v>151639546.52000001</v>
      </c>
      <c r="AI601" s="392">
        <f t="shared" si="77"/>
        <v>1093924583.3099999</v>
      </c>
      <c r="AJ601" s="392">
        <f t="shared" si="77"/>
        <v>55153715.430000007</v>
      </c>
      <c r="AK601" s="392">
        <f t="shared" si="77"/>
        <v>51075930.480000004</v>
      </c>
      <c r="AL601" s="392">
        <f t="shared" si="77"/>
        <v>35750456.449999996</v>
      </c>
      <c r="AM601" s="392">
        <f t="shared" si="77"/>
        <v>44128263</v>
      </c>
      <c r="AN601" s="392">
        <f t="shared" si="77"/>
        <v>50486831.529999986</v>
      </c>
      <c r="AO601" s="392">
        <f t="shared" si="77"/>
        <v>23696077.68</v>
      </c>
      <c r="AP601" s="392">
        <f t="shared" si="77"/>
        <v>33807937.320000008</v>
      </c>
      <c r="AQ601" s="392">
        <f t="shared" si="77"/>
        <v>56909903.129999988</v>
      </c>
      <c r="AR601" s="392">
        <f t="shared" si="77"/>
        <v>44488755.870000005</v>
      </c>
      <c r="AS601" s="392">
        <f t="shared" si="77"/>
        <v>31705124.440000001</v>
      </c>
      <c r="AT601" s="392">
        <f t="shared" si="77"/>
        <v>51484685.490000002</v>
      </c>
      <c r="AU601" s="392">
        <f t="shared" si="77"/>
        <v>363027871.1500001</v>
      </c>
      <c r="AV601" s="392">
        <f t="shared" si="77"/>
        <v>27837479.850000001</v>
      </c>
      <c r="AW601" s="392">
        <f t="shared" si="77"/>
        <v>31032846.010000002</v>
      </c>
      <c r="AX601" s="392">
        <f t="shared" si="77"/>
        <v>42991129.635700002</v>
      </c>
      <c r="AY601" s="392">
        <f t="shared" si="77"/>
        <v>33743900.049999997</v>
      </c>
      <c r="AZ601" s="392">
        <f t="shared" si="77"/>
        <v>12643039.51</v>
      </c>
      <c r="BA601" s="392">
        <f t="shared" si="77"/>
        <v>23800837.619999994</v>
      </c>
      <c r="BB601" s="392">
        <f t="shared" si="77"/>
        <v>1002812574.5400001</v>
      </c>
      <c r="BC601" s="392">
        <f t="shared" si="77"/>
        <v>52831865.590000018</v>
      </c>
      <c r="BD601" s="392">
        <f t="shared" si="77"/>
        <v>204049605.89000002</v>
      </c>
      <c r="BE601" s="392">
        <f t="shared" si="77"/>
        <v>104328808.3</v>
      </c>
      <c r="BF601" s="392">
        <f t="shared" si="77"/>
        <v>117628104.40000001</v>
      </c>
      <c r="BG601" s="392">
        <f t="shared" si="77"/>
        <v>114355108.59999998</v>
      </c>
      <c r="BH601" s="392">
        <f t="shared" si="77"/>
        <v>308829933.02679992</v>
      </c>
      <c r="BI601" s="392">
        <f t="shared" si="77"/>
        <v>112440613.41000001</v>
      </c>
      <c r="BJ601" s="392">
        <f t="shared" si="77"/>
        <v>63508514.180000007</v>
      </c>
      <c r="BK601" s="392">
        <f t="shared" si="77"/>
        <v>23421148.819999997</v>
      </c>
      <c r="BL601" s="392">
        <f t="shared" si="77"/>
        <v>43439735.130000018</v>
      </c>
      <c r="BM601" s="392">
        <f t="shared" si="77"/>
        <v>1176023540.0699999</v>
      </c>
      <c r="BN601" s="392">
        <f t="shared" si="77"/>
        <v>410112861.57999992</v>
      </c>
      <c r="BO601" s="392">
        <f t="shared" si="77"/>
        <v>46105525.199999996</v>
      </c>
      <c r="BP601" s="392">
        <f t="shared" si="77"/>
        <v>41572587.979999997</v>
      </c>
      <c r="BQ601" s="392">
        <f t="shared" si="77"/>
        <v>56005039.239999995</v>
      </c>
      <c r="BR601" s="392">
        <f t="shared" si="77"/>
        <v>39371560.460000008</v>
      </c>
      <c r="BS601" s="392">
        <f t="shared" si="77"/>
        <v>24438637.489999998</v>
      </c>
      <c r="BT601" s="392">
        <f t="shared" ref="BT601:CC601" si="78">SUM(BT478:BT600)</f>
        <v>810813884.45000005</v>
      </c>
      <c r="BU601" s="392">
        <f t="shared" si="78"/>
        <v>51648594.480000012</v>
      </c>
      <c r="BV601" s="392">
        <f t="shared" si="78"/>
        <v>109737617.96000002</v>
      </c>
      <c r="BW601" s="392">
        <f t="shared" si="78"/>
        <v>80371214.120000035</v>
      </c>
      <c r="BX601" s="392">
        <f t="shared" si="78"/>
        <v>89835791.659999996</v>
      </c>
      <c r="BY601" s="392">
        <f t="shared" si="78"/>
        <v>349249527.93999994</v>
      </c>
      <c r="BZ601" s="392">
        <f t="shared" si="78"/>
        <v>63530847.030000009</v>
      </c>
      <c r="CA601" s="392">
        <f t="shared" si="78"/>
        <v>65928955.890000001</v>
      </c>
      <c r="CB601" s="392">
        <f t="shared" si="78"/>
        <v>70035913.820000008</v>
      </c>
      <c r="CC601" s="392">
        <f t="shared" si="78"/>
        <v>18634674154.562485</v>
      </c>
    </row>
    <row r="602" spans="1:81" s="328" customFormat="1">
      <c r="A602" s="384"/>
      <c r="B602" s="383"/>
      <c r="C602" s="385"/>
      <c r="D602" s="385"/>
      <c r="E602" s="385"/>
      <c r="F602" s="386" t="s">
        <v>1664</v>
      </c>
      <c r="G602" s="387" t="s">
        <v>1665</v>
      </c>
      <c r="H602" s="335">
        <v>0</v>
      </c>
      <c r="I602" s="335">
        <v>0</v>
      </c>
      <c r="J602" s="335">
        <v>0</v>
      </c>
      <c r="K602" s="335">
        <v>0</v>
      </c>
      <c r="L602" s="335">
        <v>0</v>
      </c>
      <c r="M602" s="335">
        <v>0</v>
      </c>
      <c r="N602" s="335">
        <v>0</v>
      </c>
      <c r="O602" s="335">
        <v>0</v>
      </c>
      <c r="P602" s="335">
        <v>0</v>
      </c>
      <c r="Q602" s="335">
        <v>0</v>
      </c>
      <c r="R602" s="335">
        <v>0</v>
      </c>
      <c r="S602" s="335">
        <v>0</v>
      </c>
      <c r="T602" s="335">
        <v>0</v>
      </c>
      <c r="U602" s="335">
        <v>0</v>
      </c>
      <c r="V602" s="335">
        <v>0</v>
      </c>
      <c r="W602" s="335">
        <v>0</v>
      </c>
      <c r="X602" s="335">
        <v>0</v>
      </c>
      <c r="Y602" s="335">
        <v>0</v>
      </c>
      <c r="Z602" s="335">
        <v>0</v>
      </c>
      <c r="AA602" s="335">
        <v>0</v>
      </c>
      <c r="AB602" s="335">
        <v>0</v>
      </c>
      <c r="AC602" s="335">
        <v>0</v>
      </c>
      <c r="AD602" s="335">
        <v>0</v>
      </c>
      <c r="AE602" s="335">
        <v>0</v>
      </c>
      <c r="AF602" s="335">
        <v>0</v>
      </c>
      <c r="AG602" s="335">
        <v>0</v>
      </c>
      <c r="AH602" s="335">
        <v>0</v>
      </c>
      <c r="AI602" s="335">
        <v>0</v>
      </c>
      <c r="AJ602" s="335">
        <v>0</v>
      </c>
      <c r="AK602" s="335">
        <v>0</v>
      </c>
      <c r="AL602" s="335">
        <v>0</v>
      </c>
      <c r="AM602" s="335">
        <v>0</v>
      </c>
      <c r="AN602" s="335">
        <v>0</v>
      </c>
      <c r="AO602" s="335">
        <v>0</v>
      </c>
      <c r="AP602" s="335">
        <v>0</v>
      </c>
      <c r="AQ602" s="335">
        <v>0</v>
      </c>
      <c r="AR602" s="335">
        <v>0</v>
      </c>
      <c r="AS602" s="335">
        <v>0</v>
      </c>
      <c r="AT602" s="335">
        <v>0</v>
      </c>
      <c r="AU602" s="335">
        <v>0</v>
      </c>
      <c r="AV602" s="335">
        <v>0</v>
      </c>
      <c r="AW602" s="335">
        <v>0</v>
      </c>
      <c r="AX602" s="335">
        <v>0</v>
      </c>
      <c r="AY602" s="335">
        <v>0</v>
      </c>
      <c r="AZ602" s="335">
        <v>0</v>
      </c>
      <c r="BA602" s="335">
        <v>0</v>
      </c>
      <c r="BB602" s="335">
        <v>0</v>
      </c>
      <c r="BC602" s="335">
        <v>0</v>
      </c>
      <c r="BD602" s="335">
        <v>0</v>
      </c>
      <c r="BE602" s="335">
        <v>0</v>
      </c>
      <c r="BF602" s="335">
        <v>0</v>
      </c>
      <c r="BG602" s="335">
        <v>0</v>
      </c>
      <c r="BH602" s="335">
        <v>0</v>
      </c>
      <c r="BI602" s="335">
        <v>0</v>
      </c>
      <c r="BJ602" s="335">
        <v>0</v>
      </c>
      <c r="BK602" s="335">
        <v>0</v>
      </c>
      <c r="BL602" s="335">
        <v>0</v>
      </c>
      <c r="BM602" s="335">
        <v>0</v>
      </c>
      <c r="BN602" s="335">
        <v>0</v>
      </c>
      <c r="BO602" s="335">
        <v>0</v>
      </c>
      <c r="BP602" s="335">
        <v>0</v>
      </c>
      <c r="BQ602" s="335">
        <v>0</v>
      </c>
      <c r="BR602" s="335">
        <v>0</v>
      </c>
      <c r="BS602" s="335">
        <v>0</v>
      </c>
      <c r="BT602" s="335">
        <v>0</v>
      </c>
      <c r="BU602" s="335">
        <v>0</v>
      </c>
      <c r="BV602" s="335">
        <v>0</v>
      </c>
      <c r="BW602" s="335">
        <v>0</v>
      </c>
      <c r="BX602" s="335">
        <v>0</v>
      </c>
      <c r="BY602" s="335">
        <v>0</v>
      </c>
      <c r="BZ602" s="335">
        <v>0</v>
      </c>
      <c r="CA602" s="335">
        <v>0</v>
      </c>
      <c r="CB602" s="335">
        <v>0</v>
      </c>
      <c r="CC602" s="336">
        <f t="shared" si="76"/>
        <v>0</v>
      </c>
    </row>
    <row r="603" spans="1:81" s="328" customFormat="1">
      <c r="A603" s="384"/>
      <c r="B603" s="383"/>
      <c r="C603" s="385"/>
      <c r="D603" s="385"/>
      <c r="E603" s="385"/>
      <c r="F603" s="386" t="s">
        <v>1666</v>
      </c>
      <c r="G603" s="387" t="s">
        <v>1667</v>
      </c>
      <c r="H603" s="453">
        <v>38868356.810000002</v>
      </c>
      <c r="I603" s="453">
        <v>0</v>
      </c>
      <c r="J603" s="453">
        <v>0</v>
      </c>
      <c r="K603" s="453">
        <v>0</v>
      </c>
      <c r="L603" s="453">
        <v>0</v>
      </c>
      <c r="M603" s="453">
        <v>0</v>
      </c>
      <c r="N603" s="453">
        <v>39950152.170000002</v>
      </c>
      <c r="O603" s="453">
        <v>136600</v>
      </c>
      <c r="P603" s="453">
        <v>0</v>
      </c>
      <c r="Q603" s="453">
        <v>0</v>
      </c>
      <c r="R603" s="453">
        <v>0</v>
      </c>
      <c r="S603" s="453">
        <v>0</v>
      </c>
      <c r="T603" s="453">
        <v>0</v>
      </c>
      <c r="U603" s="453">
        <v>0</v>
      </c>
      <c r="V603" s="453">
        <v>0</v>
      </c>
      <c r="W603" s="453">
        <v>0</v>
      </c>
      <c r="X603" s="453">
        <v>0</v>
      </c>
      <c r="Y603" s="453">
        <v>0</v>
      </c>
      <c r="Z603" s="453">
        <v>0</v>
      </c>
      <c r="AA603" s="453">
        <v>0</v>
      </c>
      <c r="AB603" s="453">
        <v>0</v>
      </c>
      <c r="AC603" s="453">
        <v>-4341050</v>
      </c>
      <c r="AD603" s="453">
        <v>0</v>
      </c>
      <c r="AE603" s="453">
        <v>0</v>
      </c>
      <c r="AF603" s="453">
        <v>0</v>
      </c>
      <c r="AG603" s="453">
        <v>0</v>
      </c>
      <c r="AH603" s="453">
        <v>0</v>
      </c>
      <c r="AI603" s="453">
        <v>0</v>
      </c>
      <c r="AJ603" s="453">
        <v>0</v>
      </c>
      <c r="AK603" s="453">
        <v>0</v>
      </c>
      <c r="AL603" s="453">
        <v>0</v>
      </c>
      <c r="AM603" s="453">
        <v>0</v>
      </c>
      <c r="AN603" s="453">
        <v>0</v>
      </c>
      <c r="AO603" s="453">
        <v>0</v>
      </c>
      <c r="AP603" s="453">
        <v>0</v>
      </c>
      <c r="AQ603" s="453">
        <v>0</v>
      </c>
      <c r="AR603" s="453">
        <v>0</v>
      </c>
      <c r="AS603" s="453">
        <v>0</v>
      </c>
      <c r="AT603" s="453">
        <v>0</v>
      </c>
      <c r="AU603" s="453">
        <v>0</v>
      </c>
      <c r="AV603" s="453">
        <v>0</v>
      </c>
      <c r="AW603" s="453">
        <v>0</v>
      </c>
      <c r="AX603" s="453">
        <v>0</v>
      </c>
      <c r="AY603" s="453">
        <v>0</v>
      </c>
      <c r="AZ603" s="453">
        <v>0</v>
      </c>
      <c r="BA603" s="453">
        <v>0</v>
      </c>
      <c r="BB603" s="453">
        <v>30053196.719999999</v>
      </c>
      <c r="BC603" s="453">
        <v>0</v>
      </c>
      <c r="BD603" s="453">
        <v>0</v>
      </c>
      <c r="BE603" s="453">
        <v>0</v>
      </c>
      <c r="BF603" s="453">
        <v>0</v>
      </c>
      <c r="BG603" s="453">
        <v>0</v>
      </c>
      <c r="BH603" s="453">
        <v>0</v>
      </c>
      <c r="BI603" s="453">
        <v>0</v>
      </c>
      <c r="BJ603" s="453">
        <v>0</v>
      </c>
      <c r="BK603" s="453">
        <v>0</v>
      </c>
      <c r="BL603" s="453">
        <v>0</v>
      </c>
      <c r="BM603" s="453">
        <v>67468774.590000004</v>
      </c>
      <c r="BN603" s="453">
        <v>0</v>
      </c>
      <c r="BO603" s="453">
        <v>0</v>
      </c>
      <c r="BP603" s="453">
        <v>0</v>
      </c>
      <c r="BQ603" s="453">
        <v>0</v>
      </c>
      <c r="BR603" s="453">
        <v>0</v>
      </c>
      <c r="BS603" s="453">
        <v>0</v>
      </c>
      <c r="BT603" s="453">
        <v>20331570.100000001</v>
      </c>
      <c r="BU603" s="453">
        <v>0</v>
      </c>
      <c r="BV603" s="453">
        <v>0</v>
      </c>
      <c r="BW603" s="453">
        <v>0</v>
      </c>
      <c r="BX603" s="453">
        <v>0</v>
      </c>
      <c r="BY603" s="453">
        <v>0</v>
      </c>
      <c r="BZ603" s="453">
        <v>0</v>
      </c>
      <c r="CA603" s="453">
        <v>0</v>
      </c>
      <c r="CB603" s="453">
        <v>0</v>
      </c>
      <c r="CC603" s="336">
        <f t="shared" si="76"/>
        <v>192467600.39000002</v>
      </c>
    </row>
    <row r="604" spans="1:81" s="328" customFormat="1">
      <c r="A604" s="384"/>
      <c r="B604" s="383"/>
      <c r="C604" s="385"/>
      <c r="D604" s="385"/>
      <c r="E604" s="385"/>
      <c r="F604" s="386" t="s">
        <v>1668</v>
      </c>
      <c r="G604" s="387" t="s">
        <v>1669</v>
      </c>
      <c r="H604" s="453">
        <v>22046884.129999999</v>
      </c>
      <c r="I604" s="453">
        <v>0</v>
      </c>
      <c r="J604" s="453">
        <v>0</v>
      </c>
      <c r="K604" s="453">
        <v>0</v>
      </c>
      <c r="L604" s="453">
        <v>0</v>
      </c>
      <c r="M604" s="453">
        <v>0</v>
      </c>
      <c r="N604" s="453">
        <v>19754080</v>
      </c>
      <c r="O604" s="453">
        <v>0</v>
      </c>
      <c r="P604" s="453">
        <v>0</v>
      </c>
      <c r="Q604" s="453">
        <v>0</v>
      </c>
      <c r="R604" s="453">
        <v>0</v>
      </c>
      <c r="S604" s="453">
        <v>0</v>
      </c>
      <c r="T604" s="453">
        <v>0</v>
      </c>
      <c r="U604" s="453">
        <v>0</v>
      </c>
      <c r="V604" s="453">
        <v>0</v>
      </c>
      <c r="W604" s="453">
        <v>0</v>
      </c>
      <c r="X604" s="453">
        <v>0</v>
      </c>
      <c r="Y604" s="453">
        <v>0</v>
      </c>
      <c r="Z604" s="453">
        <v>0</v>
      </c>
      <c r="AA604" s="453">
        <v>0</v>
      </c>
      <c r="AB604" s="453">
        <v>0</v>
      </c>
      <c r="AC604" s="453">
        <v>0</v>
      </c>
      <c r="AD604" s="453">
        <v>0</v>
      </c>
      <c r="AE604" s="453">
        <v>0</v>
      </c>
      <c r="AF604" s="453">
        <v>0</v>
      </c>
      <c r="AG604" s="453">
        <v>0</v>
      </c>
      <c r="AH604" s="453">
        <v>0</v>
      </c>
      <c r="AI604" s="453">
        <v>0</v>
      </c>
      <c r="AJ604" s="453">
        <v>0</v>
      </c>
      <c r="AK604" s="453">
        <v>0</v>
      </c>
      <c r="AL604" s="453">
        <v>0</v>
      </c>
      <c r="AM604" s="453">
        <v>0</v>
      </c>
      <c r="AN604" s="453">
        <v>0</v>
      </c>
      <c r="AO604" s="453">
        <v>0</v>
      </c>
      <c r="AP604" s="453">
        <v>0</v>
      </c>
      <c r="AQ604" s="453">
        <v>0</v>
      </c>
      <c r="AR604" s="453">
        <v>0</v>
      </c>
      <c r="AS604" s="453">
        <v>0</v>
      </c>
      <c r="AT604" s="453">
        <v>0</v>
      </c>
      <c r="AU604" s="453">
        <v>0</v>
      </c>
      <c r="AV604" s="453">
        <v>0</v>
      </c>
      <c r="AW604" s="453">
        <v>0</v>
      </c>
      <c r="AX604" s="453">
        <v>0</v>
      </c>
      <c r="AY604" s="453">
        <v>0</v>
      </c>
      <c r="AZ604" s="453">
        <v>0</v>
      </c>
      <c r="BA604" s="453">
        <v>0</v>
      </c>
      <c r="BB604" s="453">
        <v>16931795.710000001</v>
      </c>
      <c r="BC604" s="453">
        <v>0</v>
      </c>
      <c r="BD604" s="453">
        <v>0</v>
      </c>
      <c r="BE604" s="453">
        <v>0</v>
      </c>
      <c r="BF604" s="453">
        <v>0</v>
      </c>
      <c r="BG604" s="453">
        <v>0</v>
      </c>
      <c r="BH604" s="453">
        <v>0</v>
      </c>
      <c r="BI604" s="453">
        <v>0</v>
      </c>
      <c r="BJ604" s="453">
        <v>0</v>
      </c>
      <c r="BK604" s="453">
        <v>0</v>
      </c>
      <c r="BL604" s="453">
        <v>0</v>
      </c>
      <c r="BM604" s="453">
        <v>9102289.1999999993</v>
      </c>
      <c r="BN604" s="453">
        <v>0</v>
      </c>
      <c r="BO604" s="453">
        <v>0</v>
      </c>
      <c r="BP604" s="453">
        <v>0</v>
      </c>
      <c r="BQ604" s="453">
        <v>0</v>
      </c>
      <c r="BR604" s="453">
        <v>0</v>
      </c>
      <c r="BS604" s="453">
        <v>0</v>
      </c>
      <c r="BT604" s="453">
        <v>11827139</v>
      </c>
      <c r="BU604" s="453">
        <v>0</v>
      </c>
      <c r="BV604" s="453">
        <v>0</v>
      </c>
      <c r="BW604" s="453">
        <v>0</v>
      </c>
      <c r="BX604" s="453">
        <v>0</v>
      </c>
      <c r="BY604" s="453">
        <v>0</v>
      </c>
      <c r="BZ604" s="453">
        <v>0</v>
      </c>
      <c r="CA604" s="453">
        <v>0</v>
      </c>
      <c r="CB604" s="453">
        <v>0</v>
      </c>
      <c r="CC604" s="336">
        <f t="shared" si="76"/>
        <v>79662188.039999992</v>
      </c>
    </row>
    <row r="605" spans="1:81" s="328" customFormat="1">
      <c r="A605" s="384"/>
      <c r="B605" s="383"/>
      <c r="C605" s="385"/>
      <c r="D605" s="385"/>
      <c r="E605" s="385"/>
      <c r="F605" s="386" t="s">
        <v>1670</v>
      </c>
      <c r="G605" s="387" t="s">
        <v>1671</v>
      </c>
      <c r="H605" s="453">
        <v>19903634.5</v>
      </c>
      <c r="I605" s="453">
        <v>0</v>
      </c>
      <c r="J605" s="453">
        <v>0</v>
      </c>
      <c r="K605" s="453">
        <v>0</v>
      </c>
      <c r="L605" s="453">
        <v>0</v>
      </c>
      <c r="M605" s="453">
        <v>0</v>
      </c>
      <c r="N605" s="453">
        <v>20008995.25</v>
      </c>
      <c r="O605" s="453">
        <v>0</v>
      </c>
      <c r="P605" s="453">
        <v>0</v>
      </c>
      <c r="Q605" s="453">
        <v>0</v>
      </c>
      <c r="R605" s="453">
        <v>0</v>
      </c>
      <c r="S605" s="453">
        <v>0</v>
      </c>
      <c r="T605" s="453">
        <v>0</v>
      </c>
      <c r="U605" s="453">
        <v>0</v>
      </c>
      <c r="V605" s="453">
        <v>0</v>
      </c>
      <c r="W605" s="453">
        <v>0</v>
      </c>
      <c r="X605" s="453">
        <v>0</v>
      </c>
      <c r="Y605" s="453">
        <v>0</v>
      </c>
      <c r="Z605" s="453">
        <v>0</v>
      </c>
      <c r="AA605" s="453">
        <v>0</v>
      </c>
      <c r="AB605" s="453">
        <v>0</v>
      </c>
      <c r="AC605" s="453">
        <v>0</v>
      </c>
      <c r="AD605" s="453">
        <v>0</v>
      </c>
      <c r="AE605" s="453">
        <v>0</v>
      </c>
      <c r="AF605" s="453">
        <v>0</v>
      </c>
      <c r="AG605" s="453">
        <v>0</v>
      </c>
      <c r="AH605" s="453">
        <v>0</v>
      </c>
      <c r="AI605" s="453">
        <v>0</v>
      </c>
      <c r="AJ605" s="453">
        <v>0</v>
      </c>
      <c r="AK605" s="453">
        <v>0</v>
      </c>
      <c r="AL605" s="453">
        <v>0</v>
      </c>
      <c r="AM605" s="453">
        <v>4300</v>
      </c>
      <c r="AN605" s="453">
        <v>0</v>
      </c>
      <c r="AO605" s="453">
        <v>0</v>
      </c>
      <c r="AP605" s="453">
        <v>0</v>
      </c>
      <c r="AQ605" s="453">
        <v>0</v>
      </c>
      <c r="AR605" s="453">
        <v>0</v>
      </c>
      <c r="AS605" s="453">
        <v>0</v>
      </c>
      <c r="AT605" s="453">
        <v>0</v>
      </c>
      <c r="AU605" s="453">
        <v>9965728.8000000007</v>
      </c>
      <c r="AV605" s="453">
        <v>0</v>
      </c>
      <c r="AW605" s="453">
        <v>0</v>
      </c>
      <c r="AX605" s="453">
        <v>0</v>
      </c>
      <c r="AY605" s="453">
        <v>0</v>
      </c>
      <c r="AZ605" s="453">
        <v>0</v>
      </c>
      <c r="BA605" s="453">
        <v>0</v>
      </c>
      <c r="BB605" s="453">
        <v>17739069.920000002</v>
      </c>
      <c r="BC605" s="453">
        <v>0</v>
      </c>
      <c r="BD605" s="453">
        <v>0</v>
      </c>
      <c r="BE605" s="453">
        <v>0</v>
      </c>
      <c r="BF605" s="453">
        <v>0</v>
      </c>
      <c r="BG605" s="453">
        <v>0</v>
      </c>
      <c r="BH605" s="453">
        <v>0</v>
      </c>
      <c r="BI605" s="453">
        <v>0</v>
      </c>
      <c r="BJ605" s="453">
        <v>0</v>
      </c>
      <c r="BK605" s="453">
        <v>0</v>
      </c>
      <c r="BL605" s="453">
        <v>0</v>
      </c>
      <c r="BM605" s="453">
        <v>38359586.100000001</v>
      </c>
      <c r="BN605" s="453">
        <v>0</v>
      </c>
      <c r="BO605" s="453">
        <v>0</v>
      </c>
      <c r="BP605" s="453">
        <v>0</v>
      </c>
      <c r="BQ605" s="453">
        <v>0</v>
      </c>
      <c r="BR605" s="453">
        <v>0</v>
      </c>
      <c r="BS605" s="453">
        <v>0</v>
      </c>
      <c r="BT605" s="453">
        <v>6459753.2000000002</v>
      </c>
      <c r="BU605" s="453">
        <v>0</v>
      </c>
      <c r="BV605" s="453">
        <v>0</v>
      </c>
      <c r="BW605" s="453">
        <v>0</v>
      </c>
      <c r="BX605" s="453">
        <v>0</v>
      </c>
      <c r="BY605" s="453">
        <v>0</v>
      </c>
      <c r="BZ605" s="453">
        <v>0</v>
      </c>
      <c r="CA605" s="453">
        <v>0</v>
      </c>
      <c r="CB605" s="453">
        <v>0</v>
      </c>
      <c r="CC605" s="336">
        <f t="shared" si="76"/>
        <v>112441067.77</v>
      </c>
    </row>
    <row r="606" spans="1:81" s="328" customFormat="1">
      <c r="A606" s="384"/>
      <c r="B606" s="383"/>
      <c r="C606" s="385"/>
      <c r="D606" s="385"/>
      <c r="E606" s="385"/>
      <c r="F606" s="394" t="s">
        <v>1672</v>
      </c>
      <c r="G606" s="395" t="s">
        <v>1673</v>
      </c>
      <c r="H606" s="453">
        <v>12787884.4</v>
      </c>
      <c r="I606" s="453">
        <v>0</v>
      </c>
      <c r="J606" s="453">
        <v>0</v>
      </c>
      <c r="K606" s="453">
        <v>0</v>
      </c>
      <c r="L606" s="453">
        <v>0</v>
      </c>
      <c r="M606" s="453">
        <v>0</v>
      </c>
      <c r="N606" s="453">
        <v>14328287.699999999</v>
      </c>
      <c r="O606" s="453">
        <v>0</v>
      </c>
      <c r="P606" s="453">
        <v>0</v>
      </c>
      <c r="Q606" s="453">
        <v>0</v>
      </c>
      <c r="R606" s="453">
        <v>0</v>
      </c>
      <c r="S606" s="453">
        <v>0</v>
      </c>
      <c r="T606" s="453">
        <v>0</v>
      </c>
      <c r="U606" s="453">
        <v>0</v>
      </c>
      <c r="V606" s="453">
        <v>0</v>
      </c>
      <c r="W606" s="453">
        <v>88093.1</v>
      </c>
      <c r="X606" s="453">
        <v>0</v>
      </c>
      <c r="Y606" s="453">
        <v>0</v>
      </c>
      <c r="Z606" s="453">
        <v>0</v>
      </c>
      <c r="AA606" s="453">
        <v>0</v>
      </c>
      <c r="AB606" s="453">
        <v>0</v>
      </c>
      <c r="AC606" s="453">
        <v>9800</v>
      </c>
      <c r="AD606" s="453">
        <v>0</v>
      </c>
      <c r="AE606" s="453">
        <v>0</v>
      </c>
      <c r="AF606" s="453">
        <v>0</v>
      </c>
      <c r="AG606" s="453">
        <v>0</v>
      </c>
      <c r="AH606" s="453">
        <v>0</v>
      </c>
      <c r="AI606" s="453">
        <v>54012.5</v>
      </c>
      <c r="AJ606" s="453">
        <v>0</v>
      </c>
      <c r="AK606" s="453">
        <v>0</v>
      </c>
      <c r="AL606" s="453">
        <v>0</v>
      </c>
      <c r="AM606" s="453">
        <v>0</v>
      </c>
      <c r="AN606" s="453">
        <v>0</v>
      </c>
      <c r="AO606" s="453">
        <v>0</v>
      </c>
      <c r="AP606" s="453">
        <v>0</v>
      </c>
      <c r="AQ606" s="453">
        <v>0</v>
      </c>
      <c r="AR606" s="453">
        <v>0</v>
      </c>
      <c r="AS606" s="453">
        <v>0</v>
      </c>
      <c r="AT606" s="453">
        <v>0</v>
      </c>
      <c r="AU606" s="453">
        <v>9520</v>
      </c>
      <c r="AV606" s="453">
        <v>0</v>
      </c>
      <c r="AW606" s="453">
        <v>0</v>
      </c>
      <c r="AX606" s="453">
        <v>0</v>
      </c>
      <c r="AY606" s="453">
        <v>0</v>
      </c>
      <c r="AZ606" s="453">
        <v>0</v>
      </c>
      <c r="BA606" s="453">
        <v>0</v>
      </c>
      <c r="BB606" s="453">
        <v>7283851.2999999998</v>
      </c>
      <c r="BC606" s="453">
        <v>0</v>
      </c>
      <c r="BD606" s="453">
        <v>0</v>
      </c>
      <c r="BE606" s="453">
        <v>0</v>
      </c>
      <c r="BF606" s="453">
        <v>0</v>
      </c>
      <c r="BG606" s="453">
        <v>0</v>
      </c>
      <c r="BH606" s="453">
        <v>0</v>
      </c>
      <c r="BI606" s="453">
        <v>0</v>
      </c>
      <c r="BJ606" s="453">
        <v>0</v>
      </c>
      <c r="BK606" s="453">
        <v>0</v>
      </c>
      <c r="BL606" s="453">
        <v>0</v>
      </c>
      <c r="BM606" s="453">
        <v>12261382.529999999</v>
      </c>
      <c r="BN606" s="453">
        <v>0</v>
      </c>
      <c r="BO606" s="453">
        <v>0</v>
      </c>
      <c r="BP606" s="453">
        <v>0</v>
      </c>
      <c r="BQ606" s="453">
        <v>0</v>
      </c>
      <c r="BR606" s="453">
        <v>0</v>
      </c>
      <c r="BS606" s="453">
        <v>0</v>
      </c>
      <c r="BT606" s="453">
        <v>1585076</v>
      </c>
      <c r="BU606" s="453">
        <v>0</v>
      </c>
      <c r="BV606" s="453">
        <v>0</v>
      </c>
      <c r="BW606" s="453">
        <v>0</v>
      </c>
      <c r="BX606" s="453">
        <v>0</v>
      </c>
      <c r="BY606" s="453">
        <v>0</v>
      </c>
      <c r="BZ606" s="453">
        <v>0</v>
      </c>
      <c r="CA606" s="453">
        <v>0</v>
      </c>
      <c r="CB606" s="453">
        <v>0</v>
      </c>
      <c r="CC606" s="336">
        <f t="shared" si="76"/>
        <v>48407907.530000001</v>
      </c>
    </row>
    <row r="607" spans="1:81" s="328" customFormat="1">
      <c r="A607" s="384"/>
      <c r="B607" s="383"/>
      <c r="C607" s="385"/>
      <c r="D607" s="385"/>
      <c r="E607" s="385"/>
      <c r="F607" s="394" t="s">
        <v>1674</v>
      </c>
      <c r="G607" s="395" t="s">
        <v>1675</v>
      </c>
      <c r="H607" s="453">
        <v>14186723.58</v>
      </c>
      <c r="I607" s="453">
        <v>0</v>
      </c>
      <c r="J607" s="453">
        <v>0</v>
      </c>
      <c r="K607" s="453">
        <v>0</v>
      </c>
      <c r="L607" s="453">
        <v>0</v>
      </c>
      <c r="M607" s="453">
        <v>0</v>
      </c>
      <c r="N607" s="453">
        <v>22540819.489999998</v>
      </c>
      <c r="O607" s="453">
        <v>315000</v>
      </c>
      <c r="P607" s="453">
        <v>0</v>
      </c>
      <c r="Q607" s="453">
        <v>0</v>
      </c>
      <c r="R607" s="453">
        <v>0</v>
      </c>
      <c r="S607" s="453">
        <v>509481</v>
      </c>
      <c r="T607" s="453">
        <v>0</v>
      </c>
      <c r="U607" s="453">
        <v>0</v>
      </c>
      <c r="V607" s="453">
        <v>0</v>
      </c>
      <c r="W607" s="453">
        <v>0</v>
      </c>
      <c r="X607" s="453">
        <v>0</v>
      </c>
      <c r="Y607" s="453">
        <v>0</v>
      </c>
      <c r="Z607" s="453">
        <v>0</v>
      </c>
      <c r="AA607" s="453">
        <v>0</v>
      </c>
      <c r="AB607" s="453">
        <v>0</v>
      </c>
      <c r="AC607" s="453">
        <v>4341250</v>
      </c>
      <c r="AD607" s="453">
        <v>0</v>
      </c>
      <c r="AE607" s="453">
        <v>0</v>
      </c>
      <c r="AF607" s="453">
        <v>0</v>
      </c>
      <c r="AG607" s="453">
        <v>0</v>
      </c>
      <c r="AH607" s="453">
        <v>0</v>
      </c>
      <c r="AI607" s="453">
        <v>3650926.72</v>
      </c>
      <c r="AJ607" s="453">
        <v>0</v>
      </c>
      <c r="AK607" s="453">
        <v>0</v>
      </c>
      <c r="AL607" s="453">
        <v>0</v>
      </c>
      <c r="AM607" s="453">
        <v>0</v>
      </c>
      <c r="AN607" s="453">
        <v>0</v>
      </c>
      <c r="AO607" s="453">
        <v>0</v>
      </c>
      <c r="AP607" s="453">
        <v>0</v>
      </c>
      <c r="AQ607" s="453">
        <v>0</v>
      </c>
      <c r="AR607" s="453">
        <v>0</v>
      </c>
      <c r="AS607" s="453">
        <v>0</v>
      </c>
      <c r="AT607" s="453">
        <v>0</v>
      </c>
      <c r="AU607" s="453">
        <v>1815010.5</v>
      </c>
      <c r="AV607" s="453">
        <v>0</v>
      </c>
      <c r="AW607" s="453">
        <v>0</v>
      </c>
      <c r="AX607" s="453">
        <v>0</v>
      </c>
      <c r="AY607" s="453">
        <v>0</v>
      </c>
      <c r="AZ607" s="453">
        <v>500</v>
      </c>
      <c r="BA607" s="453">
        <v>0</v>
      </c>
      <c r="BB607" s="453">
        <v>9317685.8599999994</v>
      </c>
      <c r="BC607" s="453">
        <v>0</v>
      </c>
      <c r="BD607" s="453">
        <v>0</v>
      </c>
      <c r="BE607" s="453">
        <v>0</v>
      </c>
      <c r="BF607" s="453">
        <v>0</v>
      </c>
      <c r="BG607" s="453">
        <v>0</v>
      </c>
      <c r="BH607" s="453">
        <v>0</v>
      </c>
      <c r="BI607" s="453">
        <v>0</v>
      </c>
      <c r="BJ607" s="453">
        <v>0</v>
      </c>
      <c r="BK607" s="453">
        <v>0</v>
      </c>
      <c r="BL607" s="453">
        <v>0</v>
      </c>
      <c r="BM607" s="453">
        <v>21118321.780000001</v>
      </c>
      <c r="BN607" s="453">
        <v>0</v>
      </c>
      <c r="BO607" s="453">
        <v>0</v>
      </c>
      <c r="BP607" s="453">
        <v>0</v>
      </c>
      <c r="BQ607" s="453">
        <v>0</v>
      </c>
      <c r="BR607" s="453">
        <v>0</v>
      </c>
      <c r="BS607" s="453">
        <v>0</v>
      </c>
      <c r="BT607" s="453">
        <v>8942330.2599999998</v>
      </c>
      <c r="BU607" s="453">
        <v>0</v>
      </c>
      <c r="BV607" s="453">
        <v>0</v>
      </c>
      <c r="BW607" s="453">
        <v>0</v>
      </c>
      <c r="BX607" s="453">
        <v>0</v>
      </c>
      <c r="BY607" s="453">
        <v>0</v>
      </c>
      <c r="BZ607" s="453">
        <v>0</v>
      </c>
      <c r="CA607" s="453">
        <v>0</v>
      </c>
      <c r="CB607" s="453">
        <v>0</v>
      </c>
      <c r="CC607" s="336">
        <f t="shared" si="76"/>
        <v>86738049.190000013</v>
      </c>
    </row>
    <row r="608" spans="1:81" s="328" customFormat="1">
      <c r="A608" s="384"/>
      <c r="B608" s="383"/>
      <c r="C608" s="385"/>
      <c r="D608" s="385"/>
      <c r="E608" s="385"/>
      <c r="F608" s="394" t="s">
        <v>1676</v>
      </c>
      <c r="G608" s="395" t="s">
        <v>1677</v>
      </c>
      <c r="H608" s="453">
        <v>8726931.8000000007</v>
      </c>
      <c r="I608" s="453">
        <v>0</v>
      </c>
      <c r="J608" s="453">
        <v>0</v>
      </c>
      <c r="K608" s="453">
        <v>0</v>
      </c>
      <c r="L608" s="453">
        <v>0</v>
      </c>
      <c r="M608" s="453">
        <v>0</v>
      </c>
      <c r="N608" s="453">
        <v>28228153.300000001</v>
      </c>
      <c r="O608" s="453">
        <v>24200</v>
      </c>
      <c r="P608" s="453">
        <v>0</v>
      </c>
      <c r="Q608" s="453">
        <v>0</v>
      </c>
      <c r="R608" s="453">
        <v>0</v>
      </c>
      <c r="S608" s="453">
        <v>0</v>
      </c>
      <c r="T608" s="453">
        <v>0</v>
      </c>
      <c r="U608" s="453">
        <v>0</v>
      </c>
      <c r="V608" s="453">
        <v>0</v>
      </c>
      <c r="W608" s="453">
        <v>0</v>
      </c>
      <c r="X608" s="453">
        <v>0</v>
      </c>
      <c r="Y608" s="453">
        <v>0</v>
      </c>
      <c r="Z608" s="453">
        <v>0</v>
      </c>
      <c r="AA608" s="453">
        <v>0</v>
      </c>
      <c r="AB608" s="453">
        <v>0</v>
      </c>
      <c r="AC608" s="453">
        <v>0</v>
      </c>
      <c r="AD608" s="453">
        <v>0</v>
      </c>
      <c r="AE608" s="453">
        <v>0</v>
      </c>
      <c r="AF608" s="453">
        <v>0</v>
      </c>
      <c r="AG608" s="453">
        <v>0</v>
      </c>
      <c r="AH608" s="453">
        <v>0</v>
      </c>
      <c r="AI608" s="453">
        <v>0</v>
      </c>
      <c r="AJ608" s="453">
        <v>0</v>
      </c>
      <c r="AK608" s="453">
        <v>0</v>
      </c>
      <c r="AL608" s="453">
        <v>0</v>
      </c>
      <c r="AM608" s="453">
        <v>0</v>
      </c>
      <c r="AN608" s="453">
        <v>0</v>
      </c>
      <c r="AO608" s="453">
        <v>0</v>
      </c>
      <c r="AP608" s="453">
        <v>0</v>
      </c>
      <c r="AQ608" s="453">
        <v>0</v>
      </c>
      <c r="AR608" s="453">
        <v>0</v>
      </c>
      <c r="AS608" s="453">
        <v>0</v>
      </c>
      <c r="AT608" s="453">
        <v>0</v>
      </c>
      <c r="AU608" s="453">
        <v>78800</v>
      </c>
      <c r="AV608" s="453">
        <v>0</v>
      </c>
      <c r="AW608" s="453">
        <v>0</v>
      </c>
      <c r="AX608" s="453">
        <v>0</v>
      </c>
      <c r="AY608" s="453">
        <v>0</v>
      </c>
      <c r="AZ608" s="453">
        <v>0</v>
      </c>
      <c r="BA608" s="453">
        <v>0</v>
      </c>
      <c r="BB608" s="453">
        <v>0</v>
      </c>
      <c r="BC608" s="453">
        <v>0</v>
      </c>
      <c r="BD608" s="453">
        <v>0</v>
      </c>
      <c r="BE608" s="453">
        <v>0</v>
      </c>
      <c r="BF608" s="453">
        <v>0</v>
      </c>
      <c r="BG608" s="453">
        <v>0</v>
      </c>
      <c r="BH608" s="453">
        <v>0</v>
      </c>
      <c r="BI608" s="453">
        <v>0</v>
      </c>
      <c r="BJ608" s="453">
        <v>0</v>
      </c>
      <c r="BK608" s="453">
        <v>0</v>
      </c>
      <c r="BL608" s="453">
        <v>0</v>
      </c>
      <c r="BM608" s="453">
        <v>26542226.02</v>
      </c>
      <c r="BN608" s="453">
        <v>0</v>
      </c>
      <c r="BO608" s="453">
        <v>0</v>
      </c>
      <c r="BP608" s="453">
        <v>0</v>
      </c>
      <c r="BQ608" s="453">
        <v>0</v>
      </c>
      <c r="BR608" s="453">
        <v>0</v>
      </c>
      <c r="BS608" s="453">
        <v>0</v>
      </c>
      <c r="BT608" s="453">
        <v>581921.66</v>
      </c>
      <c r="BU608" s="453">
        <v>0</v>
      </c>
      <c r="BV608" s="453">
        <v>0</v>
      </c>
      <c r="BW608" s="453">
        <v>0</v>
      </c>
      <c r="BX608" s="453">
        <v>0</v>
      </c>
      <c r="BY608" s="453">
        <v>0</v>
      </c>
      <c r="BZ608" s="453">
        <v>0</v>
      </c>
      <c r="CA608" s="453">
        <v>0</v>
      </c>
      <c r="CB608" s="453">
        <v>0</v>
      </c>
      <c r="CC608" s="336">
        <f t="shared" si="76"/>
        <v>64182232.780000001</v>
      </c>
    </row>
    <row r="609" spans="1:81" s="328" customFormat="1">
      <c r="A609" s="384"/>
      <c r="B609" s="383"/>
      <c r="C609" s="385"/>
      <c r="D609" s="385"/>
      <c r="E609" s="385"/>
      <c r="F609" s="386" t="s">
        <v>1678</v>
      </c>
      <c r="G609" s="387" t="s">
        <v>1679</v>
      </c>
      <c r="H609" s="453">
        <v>576266</v>
      </c>
      <c r="I609" s="453">
        <v>0</v>
      </c>
      <c r="J609" s="453">
        <v>0</v>
      </c>
      <c r="K609" s="453">
        <v>0</v>
      </c>
      <c r="L609" s="453">
        <v>0</v>
      </c>
      <c r="M609" s="453">
        <v>0</v>
      </c>
      <c r="N609" s="453">
        <v>685806</v>
      </c>
      <c r="O609" s="453">
        <v>0</v>
      </c>
      <c r="P609" s="453">
        <v>0</v>
      </c>
      <c r="Q609" s="453">
        <v>0</v>
      </c>
      <c r="R609" s="453">
        <v>0</v>
      </c>
      <c r="S609" s="453">
        <v>0</v>
      </c>
      <c r="T609" s="453">
        <v>0</v>
      </c>
      <c r="U609" s="453">
        <v>0</v>
      </c>
      <c r="V609" s="453">
        <v>0</v>
      </c>
      <c r="W609" s="453">
        <v>0</v>
      </c>
      <c r="X609" s="453">
        <v>0</v>
      </c>
      <c r="Y609" s="453">
        <v>0</v>
      </c>
      <c r="Z609" s="453">
        <v>0</v>
      </c>
      <c r="AA609" s="453">
        <v>0</v>
      </c>
      <c r="AB609" s="453">
        <v>0</v>
      </c>
      <c r="AC609" s="453">
        <v>0</v>
      </c>
      <c r="AD609" s="453">
        <v>0</v>
      </c>
      <c r="AE609" s="453">
        <v>0</v>
      </c>
      <c r="AF609" s="453">
        <v>0</v>
      </c>
      <c r="AG609" s="453">
        <v>0</v>
      </c>
      <c r="AH609" s="453">
        <v>0</v>
      </c>
      <c r="AI609" s="453">
        <v>0</v>
      </c>
      <c r="AJ609" s="453">
        <v>0</v>
      </c>
      <c r="AK609" s="453">
        <v>0</v>
      </c>
      <c r="AL609" s="453">
        <v>0</v>
      </c>
      <c r="AM609" s="453">
        <v>0</v>
      </c>
      <c r="AN609" s="453">
        <v>0</v>
      </c>
      <c r="AO609" s="453">
        <v>0</v>
      </c>
      <c r="AP609" s="453">
        <v>0</v>
      </c>
      <c r="AQ609" s="453">
        <v>0</v>
      </c>
      <c r="AR609" s="453">
        <v>0</v>
      </c>
      <c r="AS609" s="453">
        <v>0</v>
      </c>
      <c r="AT609" s="453">
        <v>0</v>
      </c>
      <c r="AU609" s="453">
        <v>0</v>
      </c>
      <c r="AV609" s="453">
        <v>0</v>
      </c>
      <c r="AW609" s="453">
        <v>0</v>
      </c>
      <c r="AX609" s="453">
        <v>0</v>
      </c>
      <c r="AY609" s="453">
        <v>0</v>
      </c>
      <c r="AZ609" s="453">
        <v>0</v>
      </c>
      <c r="BA609" s="453">
        <v>0</v>
      </c>
      <c r="BB609" s="453">
        <v>605456.5</v>
      </c>
      <c r="BC609" s="453">
        <v>0</v>
      </c>
      <c r="BD609" s="453">
        <v>0</v>
      </c>
      <c r="BE609" s="453">
        <v>0</v>
      </c>
      <c r="BF609" s="453">
        <v>0</v>
      </c>
      <c r="BG609" s="453">
        <v>0</v>
      </c>
      <c r="BH609" s="453">
        <v>0</v>
      </c>
      <c r="BI609" s="453">
        <v>0</v>
      </c>
      <c r="BJ609" s="453">
        <v>0</v>
      </c>
      <c r="BK609" s="453">
        <v>0</v>
      </c>
      <c r="BL609" s="453">
        <v>0</v>
      </c>
      <c r="BM609" s="453">
        <v>1700204.52</v>
      </c>
      <c r="BN609" s="453">
        <v>0</v>
      </c>
      <c r="BO609" s="453">
        <v>0</v>
      </c>
      <c r="BP609" s="453">
        <v>0</v>
      </c>
      <c r="BQ609" s="453">
        <v>0</v>
      </c>
      <c r="BR609" s="453">
        <v>0</v>
      </c>
      <c r="BS609" s="453">
        <v>0</v>
      </c>
      <c r="BT609" s="453">
        <v>378831.14</v>
      </c>
      <c r="BU609" s="453">
        <v>0</v>
      </c>
      <c r="BV609" s="453">
        <v>0</v>
      </c>
      <c r="BW609" s="453">
        <v>0</v>
      </c>
      <c r="BX609" s="453">
        <v>0</v>
      </c>
      <c r="BY609" s="453">
        <v>0</v>
      </c>
      <c r="BZ609" s="453">
        <v>0</v>
      </c>
      <c r="CA609" s="453">
        <v>0</v>
      </c>
      <c r="CB609" s="453">
        <v>0</v>
      </c>
      <c r="CC609" s="336">
        <f t="shared" si="76"/>
        <v>3946564.16</v>
      </c>
    </row>
    <row r="610" spans="1:81" s="328" customFormat="1">
      <c r="A610" s="384"/>
      <c r="B610" s="383"/>
      <c r="C610" s="385"/>
      <c r="D610" s="385"/>
      <c r="E610" s="385"/>
      <c r="F610" s="386" t="s">
        <v>1680</v>
      </c>
      <c r="G610" s="387" t="s">
        <v>1681</v>
      </c>
      <c r="H610" s="335">
        <v>0</v>
      </c>
      <c r="I610" s="335">
        <v>0</v>
      </c>
      <c r="J610" s="335">
        <v>0</v>
      </c>
      <c r="K610" s="335">
        <v>0</v>
      </c>
      <c r="L610" s="335">
        <v>0</v>
      </c>
      <c r="M610" s="335">
        <v>0</v>
      </c>
      <c r="N610" s="335">
        <v>0</v>
      </c>
      <c r="O610" s="335">
        <v>0</v>
      </c>
      <c r="P610" s="335">
        <v>0</v>
      </c>
      <c r="Q610" s="335">
        <v>0</v>
      </c>
      <c r="R610" s="335">
        <v>0</v>
      </c>
      <c r="S610" s="335">
        <v>0</v>
      </c>
      <c r="T610" s="335">
        <v>0</v>
      </c>
      <c r="U610" s="335">
        <v>0</v>
      </c>
      <c r="V610" s="335">
        <v>0</v>
      </c>
      <c r="W610" s="335">
        <v>0</v>
      </c>
      <c r="X610" s="335">
        <v>0</v>
      </c>
      <c r="Y610" s="335">
        <v>0</v>
      </c>
      <c r="Z610" s="335">
        <v>0</v>
      </c>
      <c r="AA610" s="335">
        <v>0</v>
      </c>
      <c r="AB610" s="335">
        <v>0</v>
      </c>
      <c r="AC610" s="335">
        <v>0</v>
      </c>
      <c r="AD610" s="335">
        <v>0</v>
      </c>
      <c r="AE610" s="335">
        <v>0</v>
      </c>
      <c r="AF610" s="335">
        <v>0</v>
      </c>
      <c r="AG610" s="335">
        <v>0</v>
      </c>
      <c r="AH610" s="335">
        <v>0</v>
      </c>
      <c r="AI610" s="335">
        <v>0</v>
      </c>
      <c r="AJ610" s="335">
        <v>0</v>
      </c>
      <c r="AK610" s="335">
        <v>0</v>
      </c>
      <c r="AL610" s="335">
        <v>0</v>
      </c>
      <c r="AM610" s="335">
        <v>0</v>
      </c>
      <c r="AN610" s="335">
        <v>0</v>
      </c>
      <c r="AO610" s="335">
        <v>0</v>
      </c>
      <c r="AP610" s="335">
        <v>0</v>
      </c>
      <c r="AQ610" s="335">
        <v>0</v>
      </c>
      <c r="AR610" s="335">
        <v>0</v>
      </c>
      <c r="AS610" s="335">
        <v>0</v>
      </c>
      <c r="AT610" s="335">
        <v>0</v>
      </c>
      <c r="AU610" s="335">
        <v>0</v>
      </c>
      <c r="AV610" s="335">
        <v>0</v>
      </c>
      <c r="AW610" s="335">
        <v>0</v>
      </c>
      <c r="AX610" s="335">
        <v>0</v>
      </c>
      <c r="AY610" s="335">
        <v>0</v>
      </c>
      <c r="AZ610" s="335">
        <v>0</v>
      </c>
      <c r="BA610" s="335">
        <v>0</v>
      </c>
      <c r="BB610" s="335">
        <v>0</v>
      </c>
      <c r="BC610" s="335">
        <v>0</v>
      </c>
      <c r="BD610" s="335">
        <v>0</v>
      </c>
      <c r="BE610" s="335">
        <v>0</v>
      </c>
      <c r="BF610" s="335">
        <v>0</v>
      </c>
      <c r="BG610" s="335">
        <v>0</v>
      </c>
      <c r="BH610" s="335">
        <v>0</v>
      </c>
      <c r="BI610" s="335">
        <v>0</v>
      </c>
      <c r="BJ610" s="335">
        <v>0</v>
      </c>
      <c r="BK610" s="335">
        <v>0</v>
      </c>
      <c r="BL610" s="335">
        <v>0</v>
      </c>
      <c r="BM610" s="335">
        <v>0</v>
      </c>
      <c r="BN610" s="335">
        <v>0</v>
      </c>
      <c r="BO610" s="335">
        <v>0</v>
      </c>
      <c r="BP610" s="335">
        <v>0</v>
      </c>
      <c r="BQ610" s="335">
        <v>0</v>
      </c>
      <c r="BR610" s="335">
        <v>0</v>
      </c>
      <c r="BS610" s="335">
        <v>0</v>
      </c>
      <c r="BT610" s="335">
        <v>0</v>
      </c>
      <c r="BU610" s="335">
        <v>0</v>
      </c>
      <c r="BV610" s="335">
        <v>0</v>
      </c>
      <c r="BW610" s="335">
        <v>0</v>
      </c>
      <c r="BX610" s="335">
        <v>0</v>
      </c>
      <c r="BY610" s="335">
        <v>0</v>
      </c>
      <c r="BZ610" s="335">
        <v>0</v>
      </c>
      <c r="CA610" s="335">
        <v>0</v>
      </c>
      <c r="CB610" s="335">
        <v>0</v>
      </c>
      <c r="CC610" s="336">
        <f t="shared" si="76"/>
        <v>0</v>
      </c>
    </row>
    <row r="611" spans="1:81" s="328" customFormat="1">
      <c r="A611" s="384"/>
      <c r="B611" s="383"/>
      <c r="C611" s="385"/>
      <c r="D611" s="385"/>
      <c r="E611" s="385"/>
      <c r="F611" s="386" t="s">
        <v>1682</v>
      </c>
      <c r="G611" s="387" t="s">
        <v>1683</v>
      </c>
      <c r="H611" s="453">
        <v>0</v>
      </c>
      <c r="I611" s="453">
        <v>0</v>
      </c>
      <c r="J611" s="453">
        <v>0</v>
      </c>
      <c r="K611" s="453">
        <v>0</v>
      </c>
      <c r="L611" s="453">
        <v>0</v>
      </c>
      <c r="M611" s="453">
        <v>0</v>
      </c>
      <c r="N611" s="453">
        <v>0</v>
      </c>
      <c r="O611" s="453">
        <v>0</v>
      </c>
      <c r="P611" s="453">
        <v>0</v>
      </c>
      <c r="Q611" s="453">
        <v>0</v>
      </c>
      <c r="R611" s="453">
        <v>0</v>
      </c>
      <c r="S611" s="453">
        <v>0</v>
      </c>
      <c r="T611" s="453">
        <v>0</v>
      </c>
      <c r="U611" s="453">
        <v>0</v>
      </c>
      <c r="V611" s="453">
        <v>0</v>
      </c>
      <c r="W611" s="453">
        <v>0</v>
      </c>
      <c r="X611" s="453">
        <v>0</v>
      </c>
      <c r="Y611" s="453">
        <v>0</v>
      </c>
      <c r="Z611" s="453">
        <v>71222501</v>
      </c>
      <c r="AA611" s="453">
        <v>0</v>
      </c>
      <c r="AB611" s="453">
        <v>0</v>
      </c>
      <c r="AC611" s="453">
        <v>0</v>
      </c>
      <c r="AD611" s="453">
        <v>0</v>
      </c>
      <c r="AE611" s="453">
        <v>0</v>
      </c>
      <c r="AF611" s="453">
        <v>0</v>
      </c>
      <c r="AG611" s="453">
        <v>0</v>
      </c>
      <c r="AH611" s="453">
        <v>0</v>
      </c>
      <c r="AI611" s="453">
        <v>0</v>
      </c>
      <c r="AJ611" s="453">
        <v>0</v>
      </c>
      <c r="AK611" s="453">
        <v>0</v>
      </c>
      <c r="AL611" s="453">
        <v>0</v>
      </c>
      <c r="AM611" s="453">
        <v>0</v>
      </c>
      <c r="AN611" s="453">
        <v>0</v>
      </c>
      <c r="AO611" s="453">
        <v>0</v>
      </c>
      <c r="AP611" s="453">
        <v>0</v>
      </c>
      <c r="AQ611" s="453">
        <v>0</v>
      </c>
      <c r="AR611" s="453">
        <v>0</v>
      </c>
      <c r="AS611" s="453">
        <v>0</v>
      </c>
      <c r="AT611" s="453">
        <v>0</v>
      </c>
      <c r="AU611" s="453">
        <v>0</v>
      </c>
      <c r="AV611" s="453">
        <v>0</v>
      </c>
      <c r="AW611" s="453">
        <v>0</v>
      </c>
      <c r="AX611" s="453">
        <v>0</v>
      </c>
      <c r="AY611" s="453">
        <v>0</v>
      </c>
      <c r="AZ611" s="453">
        <v>0</v>
      </c>
      <c r="BA611" s="453">
        <v>0</v>
      </c>
      <c r="BB611" s="453">
        <v>17517710</v>
      </c>
      <c r="BC611" s="453">
        <v>0</v>
      </c>
      <c r="BD611" s="453">
        <v>0</v>
      </c>
      <c r="BE611" s="453">
        <v>0</v>
      </c>
      <c r="BF611" s="453">
        <v>0</v>
      </c>
      <c r="BG611" s="453">
        <v>0</v>
      </c>
      <c r="BH611" s="453">
        <v>0</v>
      </c>
      <c r="BI611" s="453">
        <v>0</v>
      </c>
      <c r="BJ611" s="453">
        <v>0</v>
      </c>
      <c r="BK611" s="453">
        <v>0</v>
      </c>
      <c r="BL611" s="453">
        <v>0</v>
      </c>
      <c r="BM611" s="453">
        <v>0</v>
      </c>
      <c r="BN611" s="453">
        <v>0</v>
      </c>
      <c r="BO611" s="453">
        <v>0</v>
      </c>
      <c r="BP611" s="453">
        <v>0</v>
      </c>
      <c r="BQ611" s="453">
        <v>0</v>
      </c>
      <c r="BR611" s="453">
        <v>0</v>
      </c>
      <c r="BS611" s="453">
        <v>0</v>
      </c>
      <c r="BT611" s="453">
        <v>0</v>
      </c>
      <c r="BU611" s="453">
        <v>0</v>
      </c>
      <c r="BV611" s="453">
        <v>0</v>
      </c>
      <c r="BW611" s="453">
        <v>0</v>
      </c>
      <c r="BX611" s="453">
        <v>0</v>
      </c>
      <c r="BY611" s="453">
        <v>0</v>
      </c>
      <c r="BZ611" s="453">
        <v>0</v>
      </c>
      <c r="CA611" s="453">
        <v>0</v>
      </c>
      <c r="CB611" s="453">
        <v>0</v>
      </c>
      <c r="CC611" s="336">
        <f t="shared" si="76"/>
        <v>88740211</v>
      </c>
    </row>
    <row r="612" spans="1:81" s="328" customFormat="1">
      <c r="A612" s="384"/>
      <c r="B612" s="383"/>
      <c r="C612" s="385"/>
      <c r="D612" s="385"/>
      <c r="E612" s="385"/>
      <c r="F612" s="386" t="s">
        <v>1684</v>
      </c>
      <c r="G612" s="387" t="s">
        <v>1685</v>
      </c>
      <c r="H612" s="453">
        <v>0</v>
      </c>
      <c r="I612" s="453">
        <v>0</v>
      </c>
      <c r="J612" s="453">
        <v>0</v>
      </c>
      <c r="K612" s="453">
        <v>0</v>
      </c>
      <c r="L612" s="453">
        <v>0</v>
      </c>
      <c r="M612" s="453">
        <v>0</v>
      </c>
      <c r="N612" s="453">
        <v>0</v>
      </c>
      <c r="O612" s="453">
        <v>0</v>
      </c>
      <c r="P612" s="453">
        <v>0</v>
      </c>
      <c r="Q612" s="453">
        <v>0</v>
      </c>
      <c r="R612" s="453">
        <v>0</v>
      </c>
      <c r="S612" s="453">
        <v>0</v>
      </c>
      <c r="T612" s="453">
        <v>0</v>
      </c>
      <c r="U612" s="453">
        <v>0</v>
      </c>
      <c r="V612" s="453">
        <v>0</v>
      </c>
      <c r="W612" s="453">
        <v>0</v>
      </c>
      <c r="X612" s="453">
        <v>0</v>
      </c>
      <c r="Y612" s="453">
        <v>0</v>
      </c>
      <c r="Z612" s="453">
        <v>0</v>
      </c>
      <c r="AA612" s="453">
        <v>0</v>
      </c>
      <c r="AB612" s="453">
        <v>0</v>
      </c>
      <c r="AC612" s="453">
        <v>0</v>
      </c>
      <c r="AD612" s="453">
        <v>0</v>
      </c>
      <c r="AE612" s="453">
        <v>0</v>
      </c>
      <c r="AF612" s="453">
        <v>0</v>
      </c>
      <c r="AG612" s="453">
        <v>0</v>
      </c>
      <c r="AH612" s="453">
        <v>0</v>
      </c>
      <c r="AI612" s="453">
        <v>0</v>
      </c>
      <c r="AJ612" s="453">
        <v>0</v>
      </c>
      <c r="AK612" s="453">
        <v>0</v>
      </c>
      <c r="AL612" s="453">
        <v>0</v>
      </c>
      <c r="AM612" s="453">
        <v>0</v>
      </c>
      <c r="AN612" s="453">
        <v>0</v>
      </c>
      <c r="AO612" s="453">
        <v>0</v>
      </c>
      <c r="AP612" s="453">
        <v>0</v>
      </c>
      <c r="AQ612" s="453">
        <v>0</v>
      </c>
      <c r="AR612" s="453">
        <v>0</v>
      </c>
      <c r="AS612" s="453">
        <v>0</v>
      </c>
      <c r="AT612" s="453">
        <v>0</v>
      </c>
      <c r="AU612" s="453">
        <v>0</v>
      </c>
      <c r="AV612" s="453">
        <v>0</v>
      </c>
      <c r="AW612" s="453">
        <v>0</v>
      </c>
      <c r="AX612" s="453">
        <v>0</v>
      </c>
      <c r="AY612" s="453">
        <v>0</v>
      </c>
      <c r="AZ612" s="453">
        <v>0</v>
      </c>
      <c r="BA612" s="453">
        <v>0</v>
      </c>
      <c r="BB612" s="453">
        <v>646867.19999999995</v>
      </c>
      <c r="BC612" s="453">
        <v>0</v>
      </c>
      <c r="BD612" s="453">
        <v>0</v>
      </c>
      <c r="BE612" s="453">
        <v>0</v>
      </c>
      <c r="BF612" s="453">
        <v>0</v>
      </c>
      <c r="BG612" s="453">
        <v>0</v>
      </c>
      <c r="BH612" s="453">
        <v>0</v>
      </c>
      <c r="BI612" s="453">
        <v>0</v>
      </c>
      <c r="BJ612" s="453">
        <v>0</v>
      </c>
      <c r="BK612" s="453">
        <v>0</v>
      </c>
      <c r="BL612" s="453">
        <v>0</v>
      </c>
      <c r="BM612" s="453">
        <v>0</v>
      </c>
      <c r="BN612" s="453">
        <v>0</v>
      </c>
      <c r="BO612" s="453">
        <v>0</v>
      </c>
      <c r="BP612" s="453">
        <v>0</v>
      </c>
      <c r="BQ612" s="453">
        <v>0</v>
      </c>
      <c r="BR612" s="453">
        <v>0</v>
      </c>
      <c r="BS612" s="453">
        <v>0</v>
      </c>
      <c r="BT612" s="453">
        <v>0</v>
      </c>
      <c r="BU612" s="453">
        <v>0</v>
      </c>
      <c r="BV612" s="453">
        <v>0</v>
      </c>
      <c r="BW612" s="453">
        <v>0</v>
      </c>
      <c r="BX612" s="453">
        <v>0</v>
      </c>
      <c r="BY612" s="453">
        <v>0</v>
      </c>
      <c r="BZ612" s="453">
        <v>0</v>
      </c>
      <c r="CA612" s="453">
        <v>0</v>
      </c>
      <c r="CB612" s="453">
        <v>0</v>
      </c>
      <c r="CC612" s="336">
        <f t="shared" si="76"/>
        <v>646867.19999999995</v>
      </c>
    </row>
    <row r="613" spans="1:81" s="328" customFormat="1">
      <c r="A613" s="384"/>
      <c r="B613" s="383"/>
      <c r="C613" s="385"/>
      <c r="D613" s="385"/>
      <c r="E613" s="385"/>
      <c r="F613" s="386" t="s">
        <v>1686</v>
      </c>
      <c r="G613" s="387" t="s">
        <v>1687</v>
      </c>
      <c r="H613" s="453">
        <v>0</v>
      </c>
      <c r="I613" s="453">
        <v>0</v>
      </c>
      <c r="J613" s="453">
        <v>0</v>
      </c>
      <c r="K613" s="453">
        <v>0</v>
      </c>
      <c r="L613" s="453">
        <v>0</v>
      </c>
      <c r="M613" s="453">
        <v>0</v>
      </c>
      <c r="N613" s="453">
        <v>0</v>
      </c>
      <c r="O613" s="453">
        <v>0</v>
      </c>
      <c r="P613" s="453">
        <v>0</v>
      </c>
      <c r="Q613" s="453">
        <v>0</v>
      </c>
      <c r="R613" s="453">
        <v>0</v>
      </c>
      <c r="S613" s="453">
        <v>0</v>
      </c>
      <c r="T613" s="453">
        <v>0</v>
      </c>
      <c r="U613" s="453">
        <v>0</v>
      </c>
      <c r="V613" s="453">
        <v>0</v>
      </c>
      <c r="W613" s="453">
        <v>0</v>
      </c>
      <c r="X613" s="453">
        <v>0</v>
      </c>
      <c r="Y613" s="453">
        <v>0</v>
      </c>
      <c r="Z613" s="453">
        <v>0</v>
      </c>
      <c r="AA613" s="453">
        <v>0</v>
      </c>
      <c r="AB613" s="453">
        <v>0</v>
      </c>
      <c r="AC613" s="453">
        <v>0</v>
      </c>
      <c r="AD613" s="453">
        <v>0</v>
      </c>
      <c r="AE613" s="453">
        <v>0</v>
      </c>
      <c r="AF613" s="453">
        <v>0</v>
      </c>
      <c r="AG613" s="453">
        <v>0</v>
      </c>
      <c r="AH613" s="453">
        <v>0</v>
      </c>
      <c r="AI613" s="453">
        <v>0</v>
      </c>
      <c r="AJ613" s="453">
        <v>0</v>
      </c>
      <c r="AK613" s="453">
        <v>0</v>
      </c>
      <c r="AL613" s="453">
        <v>0</v>
      </c>
      <c r="AM613" s="453">
        <v>0</v>
      </c>
      <c r="AN613" s="453">
        <v>0</v>
      </c>
      <c r="AO613" s="453">
        <v>0</v>
      </c>
      <c r="AP613" s="453">
        <v>0</v>
      </c>
      <c r="AQ613" s="453">
        <v>0</v>
      </c>
      <c r="AR613" s="453">
        <v>0</v>
      </c>
      <c r="AS613" s="453">
        <v>0</v>
      </c>
      <c r="AT613" s="453">
        <v>0</v>
      </c>
      <c r="AU613" s="453">
        <v>0</v>
      </c>
      <c r="AV613" s="453">
        <v>0</v>
      </c>
      <c r="AW613" s="453">
        <v>0</v>
      </c>
      <c r="AX613" s="453">
        <v>0</v>
      </c>
      <c r="AY613" s="453">
        <v>0</v>
      </c>
      <c r="AZ613" s="453">
        <v>0</v>
      </c>
      <c r="BA613" s="453">
        <v>0</v>
      </c>
      <c r="BB613" s="453">
        <v>0</v>
      </c>
      <c r="BC613" s="453">
        <v>0</v>
      </c>
      <c r="BD613" s="453">
        <v>0</v>
      </c>
      <c r="BE613" s="453">
        <v>0</v>
      </c>
      <c r="BF613" s="453">
        <v>0</v>
      </c>
      <c r="BG613" s="453">
        <v>0</v>
      </c>
      <c r="BH613" s="453">
        <v>0</v>
      </c>
      <c r="BI613" s="453">
        <v>0</v>
      </c>
      <c r="BJ613" s="453">
        <v>0</v>
      </c>
      <c r="BK613" s="453">
        <v>0</v>
      </c>
      <c r="BL613" s="453">
        <v>0</v>
      </c>
      <c r="BM613" s="453">
        <v>0</v>
      </c>
      <c r="BN613" s="453">
        <v>0</v>
      </c>
      <c r="BO613" s="453">
        <v>0</v>
      </c>
      <c r="BP613" s="453">
        <v>0</v>
      </c>
      <c r="BQ613" s="453">
        <v>0</v>
      </c>
      <c r="BR613" s="453">
        <v>0</v>
      </c>
      <c r="BS613" s="453">
        <v>0</v>
      </c>
      <c r="BT613" s="453">
        <v>1000</v>
      </c>
      <c r="BU613" s="453">
        <v>0</v>
      </c>
      <c r="BV613" s="453">
        <v>0</v>
      </c>
      <c r="BW613" s="453">
        <v>0</v>
      </c>
      <c r="BX613" s="453">
        <v>0</v>
      </c>
      <c r="BY613" s="453">
        <v>0</v>
      </c>
      <c r="BZ613" s="453">
        <v>0</v>
      </c>
      <c r="CA613" s="453">
        <v>0</v>
      </c>
      <c r="CB613" s="453">
        <v>0</v>
      </c>
      <c r="CC613" s="336">
        <f t="shared" si="76"/>
        <v>1000</v>
      </c>
    </row>
    <row r="614" spans="1:81" s="328" customFormat="1">
      <c r="A614" s="384"/>
      <c r="B614" s="383"/>
      <c r="C614" s="385"/>
      <c r="D614" s="385"/>
      <c r="E614" s="385"/>
      <c r="F614" s="386" t="s">
        <v>1688</v>
      </c>
      <c r="G614" s="387" t="s">
        <v>1689</v>
      </c>
      <c r="H614" s="453">
        <v>15882320.5</v>
      </c>
      <c r="I614" s="453">
        <v>0</v>
      </c>
      <c r="J614" s="453">
        <v>0</v>
      </c>
      <c r="K614" s="453">
        <v>0</v>
      </c>
      <c r="L614" s="453">
        <v>0</v>
      </c>
      <c r="M614" s="453">
        <v>0</v>
      </c>
      <c r="N614" s="453">
        <v>0</v>
      </c>
      <c r="O614" s="453">
        <v>0</v>
      </c>
      <c r="P614" s="453">
        <v>0</v>
      </c>
      <c r="Q614" s="453">
        <v>0</v>
      </c>
      <c r="R614" s="453">
        <v>0</v>
      </c>
      <c r="S614" s="453">
        <v>0</v>
      </c>
      <c r="T614" s="453">
        <v>0</v>
      </c>
      <c r="U614" s="453">
        <v>0</v>
      </c>
      <c r="V614" s="453">
        <v>0</v>
      </c>
      <c r="W614" s="453">
        <v>0</v>
      </c>
      <c r="X614" s="453">
        <v>0</v>
      </c>
      <c r="Y614" s="453">
        <v>0</v>
      </c>
      <c r="Z614" s="453">
        <v>0</v>
      </c>
      <c r="AA614" s="453">
        <v>0</v>
      </c>
      <c r="AB614" s="453">
        <v>0</v>
      </c>
      <c r="AC614" s="453">
        <v>0</v>
      </c>
      <c r="AD614" s="453">
        <v>0</v>
      </c>
      <c r="AE614" s="453">
        <v>0</v>
      </c>
      <c r="AF614" s="453">
        <v>0</v>
      </c>
      <c r="AG614" s="453">
        <v>0</v>
      </c>
      <c r="AH614" s="453">
        <v>0</v>
      </c>
      <c r="AI614" s="453">
        <v>0</v>
      </c>
      <c r="AJ614" s="453">
        <v>0</v>
      </c>
      <c r="AK614" s="453">
        <v>0</v>
      </c>
      <c r="AL614" s="453">
        <v>0</v>
      </c>
      <c r="AM614" s="453">
        <v>0</v>
      </c>
      <c r="AN614" s="453">
        <v>0</v>
      </c>
      <c r="AO614" s="453">
        <v>0</v>
      </c>
      <c r="AP614" s="453">
        <v>0</v>
      </c>
      <c r="AQ614" s="453">
        <v>0</v>
      </c>
      <c r="AR614" s="453">
        <v>0</v>
      </c>
      <c r="AS614" s="453">
        <v>0</v>
      </c>
      <c r="AT614" s="453">
        <v>0</v>
      </c>
      <c r="AU614" s="453">
        <v>0</v>
      </c>
      <c r="AV614" s="453">
        <v>0</v>
      </c>
      <c r="AW614" s="453">
        <v>0</v>
      </c>
      <c r="AX614" s="453">
        <v>0</v>
      </c>
      <c r="AY614" s="453">
        <v>0</v>
      </c>
      <c r="AZ614" s="453">
        <v>0</v>
      </c>
      <c r="BA614" s="453">
        <v>0</v>
      </c>
      <c r="BB614" s="453">
        <v>0</v>
      </c>
      <c r="BC614" s="453">
        <v>0</v>
      </c>
      <c r="BD614" s="453">
        <v>0</v>
      </c>
      <c r="BE614" s="453">
        <v>0</v>
      </c>
      <c r="BF614" s="453">
        <v>0</v>
      </c>
      <c r="BG614" s="453">
        <v>0</v>
      </c>
      <c r="BH614" s="453">
        <v>0</v>
      </c>
      <c r="BI614" s="453">
        <v>0</v>
      </c>
      <c r="BJ614" s="453">
        <v>0</v>
      </c>
      <c r="BK614" s="453">
        <v>0</v>
      </c>
      <c r="BL614" s="453">
        <v>0</v>
      </c>
      <c r="BM614" s="453">
        <v>0</v>
      </c>
      <c r="BN614" s="453">
        <v>0</v>
      </c>
      <c r="BO614" s="453">
        <v>0</v>
      </c>
      <c r="BP614" s="453">
        <v>0</v>
      </c>
      <c r="BQ614" s="453">
        <v>0</v>
      </c>
      <c r="BR614" s="453">
        <v>0</v>
      </c>
      <c r="BS614" s="453">
        <v>0</v>
      </c>
      <c r="BT614" s="453">
        <v>0</v>
      </c>
      <c r="BU614" s="453">
        <v>0</v>
      </c>
      <c r="BV614" s="453">
        <v>0</v>
      </c>
      <c r="BW614" s="453">
        <v>0</v>
      </c>
      <c r="BX614" s="453">
        <v>0</v>
      </c>
      <c r="BY614" s="453">
        <v>0</v>
      </c>
      <c r="BZ614" s="453">
        <v>0</v>
      </c>
      <c r="CA614" s="453">
        <v>0</v>
      </c>
      <c r="CB614" s="453">
        <v>0</v>
      </c>
      <c r="CC614" s="336">
        <f t="shared" si="76"/>
        <v>15882320.5</v>
      </c>
    </row>
    <row r="615" spans="1:81" s="328" customFormat="1">
      <c r="A615" s="384"/>
      <c r="B615" s="383"/>
      <c r="C615" s="385"/>
      <c r="D615" s="385"/>
      <c r="E615" s="385"/>
      <c r="F615" s="386" t="s">
        <v>1690</v>
      </c>
      <c r="G615" s="387" t="s">
        <v>1691</v>
      </c>
      <c r="H615" s="335">
        <v>0</v>
      </c>
      <c r="I615" s="335">
        <v>0</v>
      </c>
      <c r="J615" s="335">
        <v>0</v>
      </c>
      <c r="K615" s="335">
        <v>0</v>
      </c>
      <c r="L615" s="335">
        <v>0</v>
      </c>
      <c r="M615" s="335">
        <v>0</v>
      </c>
      <c r="N615" s="335">
        <v>0</v>
      </c>
      <c r="O615" s="335">
        <v>0</v>
      </c>
      <c r="P615" s="335">
        <v>0</v>
      </c>
      <c r="Q615" s="335">
        <v>0</v>
      </c>
      <c r="R615" s="335">
        <v>0</v>
      </c>
      <c r="S615" s="335">
        <v>0</v>
      </c>
      <c r="T615" s="335">
        <v>0</v>
      </c>
      <c r="U615" s="335">
        <v>0</v>
      </c>
      <c r="V615" s="335">
        <v>0</v>
      </c>
      <c r="W615" s="335">
        <v>0</v>
      </c>
      <c r="X615" s="335">
        <v>0</v>
      </c>
      <c r="Y615" s="335">
        <v>0</v>
      </c>
      <c r="Z615" s="335">
        <v>0</v>
      </c>
      <c r="AA615" s="335">
        <v>0</v>
      </c>
      <c r="AB615" s="335">
        <v>0</v>
      </c>
      <c r="AC615" s="335">
        <v>0</v>
      </c>
      <c r="AD615" s="335">
        <v>0</v>
      </c>
      <c r="AE615" s="335">
        <v>0</v>
      </c>
      <c r="AF615" s="335">
        <v>0</v>
      </c>
      <c r="AG615" s="335">
        <v>0</v>
      </c>
      <c r="AH615" s="335">
        <v>0</v>
      </c>
      <c r="AI615" s="335">
        <v>0</v>
      </c>
      <c r="AJ615" s="335">
        <v>0</v>
      </c>
      <c r="AK615" s="335">
        <v>0</v>
      </c>
      <c r="AL615" s="335">
        <v>0</v>
      </c>
      <c r="AM615" s="335">
        <v>0</v>
      </c>
      <c r="AN615" s="335">
        <v>0</v>
      </c>
      <c r="AO615" s="335">
        <v>0</v>
      </c>
      <c r="AP615" s="335">
        <v>0</v>
      </c>
      <c r="AQ615" s="335">
        <v>0</v>
      </c>
      <c r="AR615" s="335">
        <v>0</v>
      </c>
      <c r="AS615" s="335">
        <v>0</v>
      </c>
      <c r="AT615" s="335">
        <v>0</v>
      </c>
      <c r="AU615" s="335">
        <v>0</v>
      </c>
      <c r="AV615" s="335">
        <v>0</v>
      </c>
      <c r="AW615" s="335">
        <v>0</v>
      </c>
      <c r="AX615" s="335">
        <v>0</v>
      </c>
      <c r="AY615" s="335">
        <v>0</v>
      </c>
      <c r="AZ615" s="335">
        <v>0</v>
      </c>
      <c r="BA615" s="335">
        <v>0</v>
      </c>
      <c r="BB615" s="335">
        <v>0</v>
      </c>
      <c r="BC615" s="335">
        <v>0</v>
      </c>
      <c r="BD615" s="335">
        <v>0</v>
      </c>
      <c r="BE615" s="335">
        <v>0</v>
      </c>
      <c r="BF615" s="335">
        <v>0</v>
      </c>
      <c r="BG615" s="335">
        <v>0</v>
      </c>
      <c r="BH615" s="335">
        <v>0</v>
      </c>
      <c r="BI615" s="335">
        <v>0</v>
      </c>
      <c r="BJ615" s="335">
        <v>0</v>
      </c>
      <c r="BK615" s="335">
        <v>0</v>
      </c>
      <c r="BL615" s="335">
        <v>0</v>
      </c>
      <c r="BM615" s="335">
        <v>0</v>
      </c>
      <c r="BN615" s="335">
        <v>0</v>
      </c>
      <c r="BO615" s="335">
        <v>0</v>
      </c>
      <c r="BP615" s="335">
        <v>0</v>
      </c>
      <c r="BQ615" s="335">
        <v>0</v>
      </c>
      <c r="BR615" s="335">
        <v>0</v>
      </c>
      <c r="BS615" s="335">
        <v>0</v>
      </c>
      <c r="BT615" s="335">
        <v>0</v>
      </c>
      <c r="BU615" s="335">
        <v>0</v>
      </c>
      <c r="BV615" s="335">
        <v>0</v>
      </c>
      <c r="BW615" s="335">
        <v>0</v>
      </c>
      <c r="BX615" s="335">
        <v>0</v>
      </c>
      <c r="BY615" s="335">
        <v>0</v>
      </c>
      <c r="BZ615" s="335">
        <v>0</v>
      </c>
      <c r="CA615" s="335">
        <v>0</v>
      </c>
      <c r="CB615" s="335">
        <v>0</v>
      </c>
      <c r="CC615" s="336">
        <f t="shared" si="76"/>
        <v>0</v>
      </c>
    </row>
    <row r="616" spans="1:81" s="328" customFormat="1">
      <c r="A616" s="384"/>
      <c r="B616" s="383"/>
      <c r="C616" s="385"/>
      <c r="D616" s="385"/>
      <c r="E616" s="385"/>
      <c r="F616" s="386" t="s">
        <v>1692</v>
      </c>
      <c r="G616" s="387" t="s">
        <v>1693</v>
      </c>
      <c r="H616" s="453">
        <v>0</v>
      </c>
      <c r="I616" s="453">
        <v>0</v>
      </c>
      <c r="J616" s="453">
        <v>0</v>
      </c>
      <c r="K616" s="453">
        <v>0</v>
      </c>
      <c r="L616" s="453">
        <v>0</v>
      </c>
      <c r="M616" s="453">
        <v>0</v>
      </c>
      <c r="N616" s="453">
        <v>0</v>
      </c>
      <c r="O616" s="453">
        <v>0</v>
      </c>
      <c r="P616" s="453">
        <v>0</v>
      </c>
      <c r="Q616" s="453">
        <v>0</v>
      </c>
      <c r="R616" s="453">
        <v>0</v>
      </c>
      <c r="S616" s="453">
        <v>0</v>
      </c>
      <c r="T616" s="453">
        <v>0</v>
      </c>
      <c r="U616" s="453">
        <v>0</v>
      </c>
      <c r="V616" s="453">
        <v>0</v>
      </c>
      <c r="W616" s="453">
        <v>0</v>
      </c>
      <c r="X616" s="453">
        <v>0</v>
      </c>
      <c r="Y616" s="453">
        <v>0</v>
      </c>
      <c r="Z616" s="453">
        <v>0</v>
      </c>
      <c r="AA616" s="453">
        <v>0</v>
      </c>
      <c r="AB616" s="453">
        <v>0</v>
      </c>
      <c r="AC616" s="453">
        <v>0</v>
      </c>
      <c r="AD616" s="453">
        <v>0</v>
      </c>
      <c r="AE616" s="453">
        <v>0</v>
      </c>
      <c r="AF616" s="453">
        <v>0</v>
      </c>
      <c r="AG616" s="453">
        <v>0</v>
      </c>
      <c r="AH616" s="453">
        <v>0</v>
      </c>
      <c r="AI616" s="453">
        <v>0</v>
      </c>
      <c r="AJ616" s="453">
        <v>0</v>
      </c>
      <c r="AK616" s="453">
        <v>0</v>
      </c>
      <c r="AL616" s="453">
        <v>0</v>
      </c>
      <c r="AM616" s="453">
        <v>0</v>
      </c>
      <c r="AN616" s="453">
        <v>0</v>
      </c>
      <c r="AO616" s="453">
        <v>0</v>
      </c>
      <c r="AP616" s="453">
        <v>0</v>
      </c>
      <c r="AQ616" s="453">
        <v>0</v>
      </c>
      <c r="AR616" s="453">
        <v>0</v>
      </c>
      <c r="AS616" s="453">
        <v>0</v>
      </c>
      <c r="AT616" s="453">
        <v>0</v>
      </c>
      <c r="AU616" s="453">
        <v>0</v>
      </c>
      <c r="AV616" s="453">
        <v>0</v>
      </c>
      <c r="AW616" s="453">
        <v>0</v>
      </c>
      <c r="AX616" s="453">
        <v>122280</v>
      </c>
      <c r="AY616" s="453">
        <v>244800</v>
      </c>
      <c r="AZ616" s="453">
        <v>0</v>
      </c>
      <c r="BA616" s="453">
        <v>0</v>
      </c>
      <c r="BB616" s="453">
        <v>0</v>
      </c>
      <c r="BC616" s="453">
        <v>0</v>
      </c>
      <c r="BD616" s="453">
        <v>0</v>
      </c>
      <c r="BE616" s="453">
        <v>0</v>
      </c>
      <c r="BF616" s="453">
        <v>0</v>
      </c>
      <c r="BG616" s="453">
        <v>0</v>
      </c>
      <c r="BH616" s="453">
        <v>0</v>
      </c>
      <c r="BI616" s="453">
        <v>0</v>
      </c>
      <c r="BJ616" s="453">
        <v>0</v>
      </c>
      <c r="BK616" s="453">
        <v>0</v>
      </c>
      <c r="BL616" s="453">
        <v>0</v>
      </c>
      <c r="BM616" s="453">
        <v>0</v>
      </c>
      <c r="BN616" s="453">
        <v>0</v>
      </c>
      <c r="BO616" s="453">
        <v>0</v>
      </c>
      <c r="BP616" s="453">
        <v>0</v>
      </c>
      <c r="BQ616" s="453">
        <v>0</v>
      </c>
      <c r="BR616" s="453">
        <v>0</v>
      </c>
      <c r="BS616" s="453">
        <v>0</v>
      </c>
      <c r="BT616" s="453">
        <v>0</v>
      </c>
      <c r="BU616" s="453">
        <v>0</v>
      </c>
      <c r="BV616" s="453">
        <v>0</v>
      </c>
      <c r="BW616" s="453">
        <v>0</v>
      </c>
      <c r="BX616" s="453">
        <v>0</v>
      </c>
      <c r="BY616" s="453">
        <v>0</v>
      </c>
      <c r="BZ616" s="453">
        <v>0</v>
      </c>
      <c r="CA616" s="453">
        <v>0</v>
      </c>
      <c r="CB616" s="453">
        <v>0</v>
      </c>
      <c r="CC616" s="336">
        <f t="shared" si="76"/>
        <v>367080</v>
      </c>
    </row>
    <row r="617" spans="1:81" s="328" customFormat="1">
      <c r="A617" s="384"/>
      <c r="B617" s="383"/>
      <c r="C617" s="385"/>
      <c r="D617" s="385"/>
      <c r="E617" s="385"/>
      <c r="F617" s="386" t="s">
        <v>1694</v>
      </c>
      <c r="G617" s="387" t="s">
        <v>1695</v>
      </c>
      <c r="H617" s="453">
        <v>0</v>
      </c>
      <c r="I617" s="453">
        <v>0</v>
      </c>
      <c r="J617" s="453">
        <v>0</v>
      </c>
      <c r="K617" s="453">
        <v>0</v>
      </c>
      <c r="L617" s="453">
        <v>0</v>
      </c>
      <c r="M617" s="453">
        <v>0</v>
      </c>
      <c r="N617" s="453">
        <v>0</v>
      </c>
      <c r="O617" s="453">
        <v>0</v>
      </c>
      <c r="P617" s="453">
        <v>0</v>
      </c>
      <c r="Q617" s="453">
        <v>0</v>
      </c>
      <c r="R617" s="453">
        <v>0</v>
      </c>
      <c r="S617" s="453">
        <v>0</v>
      </c>
      <c r="T617" s="453">
        <v>0</v>
      </c>
      <c r="U617" s="453">
        <v>0</v>
      </c>
      <c r="V617" s="453">
        <v>0</v>
      </c>
      <c r="W617" s="453">
        <v>0</v>
      </c>
      <c r="X617" s="453">
        <v>0</v>
      </c>
      <c r="Y617" s="453">
        <v>0</v>
      </c>
      <c r="Z617" s="453">
        <v>0</v>
      </c>
      <c r="AA617" s="453">
        <v>0</v>
      </c>
      <c r="AB617" s="453">
        <v>0</v>
      </c>
      <c r="AC617" s="453">
        <v>0</v>
      </c>
      <c r="AD617" s="453">
        <v>0</v>
      </c>
      <c r="AE617" s="453">
        <v>0</v>
      </c>
      <c r="AF617" s="453">
        <v>0</v>
      </c>
      <c r="AG617" s="453">
        <v>0</v>
      </c>
      <c r="AH617" s="453">
        <v>0</v>
      </c>
      <c r="AI617" s="453">
        <v>0</v>
      </c>
      <c r="AJ617" s="453">
        <v>0</v>
      </c>
      <c r="AK617" s="453">
        <v>0</v>
      </c>
      <c r="AL617" s="453">
        <v>0</v>
      </c>
      <c r="AM617" s="453">
        <v>0</v>
      </c>
      <c r="AN617" s="453">
        <v>0</v>
      </c>
      <c r="AO617" s="453">
        <v>0</v>
      </c>
      <c r="AP617" s="453">
        <v>0</v>
      </c>
      <c r="AQ617" s="453">
        <v>0</v>
      </c>
      <c r="AR617" s="453">
        <v>0</v>
      </c>
      <c r="AS617" s="453">
        <v>0</v>
      </c>
      <c r="AT617" s="453">
        <v>0</v>
      </c>
      <c r="AU617" s="453">
        <v>0</v>
      </c>
      <c r="AV617" s="453">
        <v>0</v>
      </c>
      <c r="AW617" s="453">
        <v>0</v>
      </c>
      <c r="AX617" s="453">
        <v>137020</v>
      </c>
      <c r="AY617" s="453">
        <v>0</v>
      </c>
      <c r="AZ617" s="453">
        <v>0</v>
      </c>
      <c r="BA617" s="453">
        <v>0</v>
      </c>
      <c r="BB617" s="453">
        <v>0</v>
      </c>
      <c r="BC617" s="453">
        <v>0</v>
      </c>
      <c r="BD617" s="453">
        <v>0</v>
      </c>
      <c r="BE617" s="453">
        <v>0</v>
      </c>
      <c r="BF617" s="453">
        <v>0</v>
      </c>
      <c r="BG617" s="453">
        <v>0</v>
      </c>
      <c r="BH617" s="453">
        <v>0</v>
      </c>
      <c r="BI617" s="453">
        <v>0</v>
      </c>
      <c r="BJ617" s="453">
        <v>0</v>
      </c>
      <c r="BK617" s="453">
        <v>0</v>
      </c>
      <c r="BL617" s="453">
        <v>0</v>
      </c>
      <c r="BM617" s="453">
        <v>0</v>
      </c>
      <c r="BN617" s="453">
        <v>0</v>
      </c>
      <c r="BO617" s="453">
        <v>0</v>
      </c>
      <c r="BP617" s="453">
        <v>0</v>
      </c>
      <c r="BQ617" s="453">
        <v>0</v>
      </c>
      <c r="BR617" s="453">
        <v>0</v>
      </c>
      <c r="BS617" s="453">
        <v>0</v>
      </c>
      <c r="BT617" s="453">
        <v>0</v>
      </c>
      <c r="BU617" s="453">
        <v>0</v>
      </c>
      <c r="BV617" s="453">
        <v>0</v>
      </c>
      <c r="BW617" s="453">
        <v>0</v>
      </c>
      <c r="BX617" s="453">
        <v>0</v>
      </c>
      <c r="BY617" s="453">
        <v>0</v>
      </c>
      <c r="BZ617" s="453">
        <v>0</v>
      </c>
      <c r="CA617" s="453">
        <v>0</v>
      </c>
      <c r="CB617" s="453">
        <v>0</v>
      </c>
      <c r="CC617" s="336">
        <f t="shared" si="76"/>
        <v>137020</v>
      </c>
    </row>
    <row r="618" spans="1:81" s="328" customFormat="1">
      <c r="A618" s="384"/>
      <c r="B618" s="383"/>
      <c r="C618" s="385"/>
      <c r="D618" s="385"/>
      <c r="E618" s="385"/>
      <c r="F618" s="386" t="s">
        <v>1696</v>
      </c>
      <c r="G618" s="387" t="s">
        <v>1697</v>
      </c>
      <c r="H618" s="453">
        <v>0</v>
      </c>
      <c r="I618" s="453">
        <v>0</v>
      </c>
      <c r="J618" s="453">
        <v>0</v>
      </c>
      <c r="K618" s="453">
        <v>0</v>
      </c>
      <c r="L618" s="453">
        <v>0</v>
      </c>
      <c r="M618" s="453">
        <v>0</v>
      </c>
      <c r="N618" s="453">
        <v>0</v>
      </c>
      <c r="O618" s="453">
        <v>0</v>
      </c>
      <c r="P618" s="453">
        <v>0</v>
      </c>
      <c r="Q618" s="453">
        <v>0</v>
      </c>
      <c r="R618" s="453">
        <v>0</v>
      </c>
      <c r="S618" s="453">
        <v>0</v>
      </c>
      <c r="T618" s="453">
        <v>0</v>
      </c>
      <c r="U618" s="453">
        <v>0</v>
      </c>
      <c r="V618" s="453">
        <v>0</v>
      </c>
      <c r="W618" s="453">
        <v>4520</v>
      </c>
      <c r="X618" s="453">
        <v>0</v>
      </c>
      <c r="Y618" s="453">
        <v>0</v>
      </c>
      <c r="Z618" s="453">
        <v>0</v>
      </c>
      <c r="AA618" s="453">
        <v>0</v>
      </c>
      <c r="AB618" s="453">
        <v>0</v>
      </c>
      <c r="AC618" s="453">
        <v>0</v>
      </c>
      <c r="AD618" s="453">
        <v>0</v>
      </c>
      <c r="AE618" s="453">
        <v>0</v>
      </c>
      <c r="AF618" s="453">
        <v>0</v>
      </c>
      <c r="AG618" s="453">
        <v>0</v>
      </c>
      <c r="AH618" s="453">
        <v>0</v>
      </c>
      <c r="AI618" s="453">
        <v>0</v>
      </c>
      <c r="AJ618" s="453">
        <v>0</v>
      </c>
      <c r="AK618" s="453">
        <v>0</v>
      </c>
      <c r="AL618" s="453">
        <v>0</v>
      </c>
      <c r="AM618" s="453">
        <v>0</v>
      </c>
      <c r="AN618" s="453">
        <v>0</v>
      </c>
      <c r="AO618" s="453">
        <v>0</v>
      </c>
      <c r="AP618" s="453">
        <v>0</v>
      </c>
      <c r="AQ618" s="453">
        <v>0</v>
      </c>
      <c r="AR618" s="453">
        <v>0</v>
      </c>
      <c r="AS618" s="453">
        <v>0</v>
      </c>
      <c r="AT618" s="453">
        <v>0</v>
      </c>
      <c r="AU618" s="453">
        <v>0</v>
      </c>
      <c r="AV618" s="453">
        <v>0</v>
      </c>
      <c r="AW618" s="453">
        <v>0</v>
      </c>
      <c r="AX618" s="453">
        <v>0</v>
      </c>
      <c r="AY618" s="453">
        <v>0</v>
      </c>
      <c r="AZ618" s="453">
        <v>0</v>
      </c>
      <c r="BA618" s="453">
        <v>0</v>
      </c>
      <c r="BB618" s="453">
        <v>0</v>
      </c>
      <c r="BC618" s="453">
        <v>0</v>
      </c>
      <c r="BD618" s="453">
        <v>0</v>
      </c>
      <c r="BE618" s="453">
        <v>0</v>
      </c>
      <c r="BF618" s="453">
        <v>0</v>
      </c>
      <c r="BG618" s="453">
        <v>0</v>
      </c>
      <c r="BH618" s="453">
        <v>0</v>
      </c>
      <c r="BI618" s="453">
        <v>0</v>
      </c>
      <c r="BJ618" s="453">
        <v>0</v>
      </c>
      <c r="BK618" s="453">
        <v>0</v>
      </c>
      <c r="BL618" s="453">
        <v>0</v>
      </c>
      <c r="BM618" s="453">
        <v>0</v>
      </c>
      <c r="BN618" s="453">
        <v>0</v>
      </c>
      <c r="BO618" s="453">
        <v>0</v>
      </c>
      <c r="BP618" s="453">
        <v>0</v>
      </c>
      <c r="BQ618" s="453">
        <v>0</v>
      </c>
      <c r="BR618" s="453">
        <v>0</v>
      </c>
      <c r="BS618" s="453">
        <v>0</v>
      </c>
      <c r="BT618" s="453">
        <v>0</v>
      </c>
      <c r="BU618" s="453">
        <v>0</v>
      </c>
      <c r="BV618" s="453">
        <v>0</v>
      </c>
      <c r="BW618" s="453">
        <v>0</v>
      </c>
      <c r="BX618" s="453">
        <v>0</v>
      </c>
      <c r="BY618" s="453">
        <v>0</v>
      </c>
      <c r="BZ618" s="453">
        <v>0</v>
      </c>
      <c r="CA618" s="453">
        <v>0</v>
      </c>
      <c r="CB618" s="453">
        <v>0</v>
      </c>
      <c r="CC618" s="336">
        <f t="shared" si="76"/>
        <v>4520</v>
      </c>
    </row>
    <row r="619" spans="1:81" s="328" customFormat="1">
      <c r="A619" s="384"/>
      <c r="B619" s="383"/>
      <c r="C619" s="385"/>
      <c r="D619" s="385"/>
      <c r="E619" s="385"/>
      <c r="F619" s="386" t="s">
        <v>1698</v>
      </c>
      <c r="G619" s="387" t="s">
        <v>1699</v>
      </c>
      <c r="H619" s="335">
        <v>0</v>
      </c>
      <c r="I619" s="335">
        <v>0</v>
      </c>
      <c r="J619" s="335">
        <v>0</v>
      </c>
      <c r="K619" s="335">
        <v>0</v>
      </c>
      <c r="L619" s="335">
        <v>0</v>
      </c>
      <c r="M619" s="335">
        <v>0</v>
      </c>
      <c r="N619" s="335">
        <v>0</v>
      </c>
      <c r="O619" s="335">
        <v>0</v>
      </c>
      <c r="P619" s="335">
        <v>0</v>
      </c>
      <c r="Q619" s="335">
        <v>0</v>
      </c>
      <c r="R619" s="335">
        <v>0</v>
      </c>
      <c r="S619" s="335">
        <v>0</v>
      </c>
      <c r="T619" s="335">
        <v>0</v>
      </c>
      <c r="U619" s="335">
        <v>0</v>
      </c>
      <c r="V619" s="335">
        <v>0</v>
      </c>
      <c r="W619" s="335">
        <v>0</v>
      </c>
      <c r="X619" s="335">
        <v>0</v>
      </c>
      <c r="Y619" s="335">
        <v>0</v>
      </c>
      <c r="Z619" s="335">
        <v>0</v>
      </c>
      <c r="AA619" s="335">
        <v>0</v>
      </c>
      <c r="AB619" s="335">
        <v>0</v>
      </c>
      <c r="AC619" s="335">
        <v>0</v>
      </c>
      <c r="AD619" s="335">
        <v>0</v>
      </c>
      <c r="AE619" s="335">
        <v>0</v>
      </c>
      <c r="AF619" s="335">
        <v>0</v>
      </c>
      <c r="AG619" s="335">
        <v>0</v>
      </c>
      <c r="AH619" s="335">
        <v>0</v>
      </c>
      <c r="AI619" s="335">
        <v>0</v>
      </c>
      <c r="AJ619" s="335">
        <v>0</v>
      </c>
      <c r="AK619" s="335">
        <v>0</v>
      </c>
      <c r="AL619" s="335">
        <v>0</v>
      </c>
      <c r="AM619" s="335">
        <v>0</v>
      </c>
      <c r="AN619" s="335">
        <v>0</v>
      </c>
      <c r="AO619" s="335">
        <v>0</v>
      </c>
      <c r="AP619" s="335">
        <v>0</v>
      </c>
      <c r="AQ619" s="335">
        <v>0</v>
      </c>
      <c r="AR619" s="335">
        <v>0</v>
      </c>
      <c r="AS619" s="335">
        <v>0</v>
      </c>
      <c r="AT619" s="335">
        <v>0</v>
      </c>
      <c r="AU619" s="335">
        <v>0</v>
      </c>
      <c r="AV619" s="335">
        <v>0</v>
      </c>
      <c r="AW619" s="335">
        <v>0</v>
      </c>
      <c r="AX619" s="335">
        <v>0</v>
      </c>
      <c r="AY619" s="335">
        <v>0</v>
      </c>
      <c r="AZ619" s="335">
        <v>0</v>
      </c>
      <c r="BA619" s="335">
        <v>0</v>
      </c>
      <c r="BB619" s="335">
        <v>0</v>
      </c>
      <c r="BC619" s="335">
        <v>0</v>
      </c>
      <c r="BD619" s="335">
        <v>0</v>
      </c>
      <c r="BE619" s="335">
        <v>0</v>
      </c>
      <c r="BF619" s="335">
        <v>0</v>
      </c>
      <c r="BG619" s="335">
        <v>0</v>
      </c>
      <c r="BH619" s="335">
        <v>0</v>
      </c>
      <c r="BI619" s="335">
        <v>0</v>
      </c>
      <c r="BJ619" s="335">
        <v>0</v>
      </c>
      <c r="BK619" s="335">
        <v>0</v>
      </c>
      <c r="BL619" s="335">
        <v>0</v>
      </c>
      <c r="BM619" s="335">
        <v>0</v>
      </c>
      <c r="BN619" s="335">
        <v>0</v>
      </c>
      <c r="BO619" s="335">
        <v>0</v>
      </c>
      <c r="BP619" s="335">
        <v>0</v>
      </c>
      <c r="BQ619" s="335">
        <v>0</v>
      </c>
      <c r="BR619" s="335">
        <v>0</v>
      </c>
      <c r="BS619" s="335">
        <v>0</v>
      </c>
      <c r="BT619" s="335">
        <v>0</v>
      </c>
      <c r="BU619" s="335">
        <v>0</v>
      </c>
      <c r="BV619" s="335">
        <v>0</v>
      </c>
      <c r="BW619" s="335">
        <v>0</v>
      </c>
      <c r="BX619" s="335">
        <v>0</v>
      </c>
      <c r="BY619" s="335">
        <v>0</v>
      </c>
      <c r="BZ619" s="335">
        <v>0</v>
      </c>
      <c r="CA619" s="335">
        <v>0</v>
      </c>
      <c r="CB619" s="335">
        <v>0</v>
      </c>
      <c r="CC619" s="336">
        <f t="shared" si="76"/>
        <v>0</v>
      </c>
    </row>
    <row r="620" spans="1:81" s="328" customFormat="1">
      <c r="A620" s="384"/>
      <c r="B620" s="383"/>
      <c r="C620" s="385"/>
      <c r="D620" s="385"/>
      <c r="E620" s="385"/>
      <c r="F620" s="386" t="s">
        <v>1700</v>
      </c>
      <c r="G620" s="387" t="s">
        <v>1701</v>
      </c>
      <c r="H620" s="335">
        <v>0</v>
      </c>
      <c r="I620" s="335">
        <v>0</v>
      </c>
      <c r="J620" s="335">
        <v>0</v>
      </c>
      <c r="K620" s="335">
        <v>0</v>
      </c>
      <c r="L620" s="335">
        <v>0</v>
      </c>
      <c r="M620" s="335">
        <v>0</v>
      </c>
      <c r="N620" s="335">
        <v>0</v>
      </c>
      <c r="O620" s="335">
        <v>0</v>
      </c>
      <c r="P620" s="335">
        <v>0</v>
      </c>
      <c r="Q620" s="335">
        <v>0</v>
      </c>
      <c r="R620" s="335">
        <v>0</v>
      </c>
      <c r="S620" s="335">
        <v>0</v>
      </c>
      <c r="T620" s="335">
        <v>0</v>
      </c>
      <c r="U620" s="335">
        <v>0</v>
      </c>
      <c r="V620" s="335">
        <v>0</v>
      </c>
      <c r="W620" s="335">
        <v>0</v>
      </c>
      <c r="X620" s="335">
        <v>0</v>
      </c>
      <c r="Y620" s="335">
        <v>0</v>
      </c>
      <c r="Z620" s="335">
        <v>0</v>
      </c>
      <c r="AA620" s="335">
        <v>0</v>
      </c>
      <c r="AB620" s="335">
        <v>0</v>
      </c>
      <c r="AC620" s="335">
        <v>0</v>
      </c>
      <c r="AD620" s="335">
        <v>0</v>
      </c>
      <c r="AE620" s="335">
        <v>0</v>
      </c>
      <c r="AF620" s="335">
        <v>0</v>
      </c>
      <c r="AG620" s="335">
        <v>0</v>
      </c>
      <c r="AH620" s="335">
        <v>0</v>
      </c>
      <c r="AI620" s="335">
        <v>0</v>
      </c>
      <c r="AJ620" s="335">
        <v>0</v>
      </c>
      <c r="AK620" s="335">
        <v>0</v>
      </c>
      <c r="AL620" s="335">
        <v>0</v>
      </c>
      <c r="AM620" s="335">
        <v>0</v>
      </c>
      <c r="AN620" s="335">
        <v>0</v>
      </c>
      <c r="AO620" s="335">
        <v>0</v>
      </c>
      <c r="AP620" s="335">
        <v>0</v>
      </c>
      <c r="AQ620" s="335">
        <v>0</v>
      </c>
      <c r="AR620" s="335">
        <v>0</v>
      </c>
      <c r="AS620" s="335">
        <v>0</v>
      </c>
      <c r="AT620" s="335">
        <v>0</v>
      </c>
      <c r="AU620" s="335">
        <v>0</v>
      </c>
      <c r="AV620" s="335">
        <v>0</v>
      </c>
      <c r="AW620" s="335">
        <v>0</v>
      </c>
      <c r="AX620" s="335">
        <v>0</v>
      </c>
      <c r="AY620" s="335">
        <v>0</v>
      </c>
      <c r="AZ620" s="335">
        <v>0</v>
      </c>
      <c r="BA620" s="335">
        <v>0</v>
      </c>
      <c r="BB620" s="335">
        <v>0</v>
      </c>
      <c r="BC620" s="335">
        <v>0</v>
      </c>
      <c r="BD620" s="335">
        <v>0</v>
      </c>
      <c r="BE620" s="335">
        <v>0</v>
      </c>
      <c r="BF620" s="335">
        <v>0</v>
      </c>
      <c r="BG620" s="335">
        <v>0</v>
      </c>
      <c r="BH620" s="335">
        <v>0</v>
      </c>
      <c r="BI620" s="335">
        <v>0</v>
      </c>
      <c r="BJ620" s="335">
        <v>0</v>
      </c>
      <c r="BK620" s="335">
        <v>0</v>
      </c>
      <c r="BL620" s="335">
        <v>0</v>
      </c>
      <c r="BM620" s="335">
        <v>0</v>
      </c>
      <c r="BN620" s="335">
        <v>0</v>
      </c>
      <c r="BO620" s="335">
        <v>0</v>
      </c>
      <c r="BP620" s="335">
        <v>0</v>
      </c>
      <c r="BQ620" s="335">
        <v>0</v>
      </c>
      <c r="BR620" s="335">
        <v>0</v>
      </c>
      <c r="BS620" s="335">
        <v>0</v>
      </c>
      <c r="BT620" s="335">
        <v>0</v>
      </c>
      <c r="BU620" s="335">
        <v>0</v>
      </c>
      <c r="BV620" s="335">
        <v>0</v>
      </c>
      <c r="BW620" s="335">
        <v>0</v>
      </c>
      <c r="BX620" s="335">
        <v>0</v>
      </c>
      <c r="BY620" s="335">
        <v>0</v>
      </c>
      <c r="BZ620" s="335">
        <v>0</v>
      </c>
      <c r="CA620" s="335">
        <v>0</v>
      </c>
      <c r="CB620" s="335">
        <v>0</v>
      </c>
      <c r="CC620" s="336">
        <f t="shared" si="76"/>
        <v>0</v>
      </c>
    </row>
    <row r="621" spans="1:81" s="328" customFormat="1">
      <c r="A621" s="384"/>
      <c r="B621" s="383"/>
      <c r="C621" s="385"/>
      <c r="D621" s="385"/>
      <c r="E621" s="385"/>
      <c r="F621" s="386" t="s">
        <v>1702</v>
      </c>
      <c r="G621" s="387" t="s">
        <v>1703</v>
      </c>
      <c r="H621" s="335">
        <v>0</v>
      </c>
      <c r="I621" s="335">
        <v>0</v>
      </c>
      <c r="J621" s="335">
        <v>0</v>
      </c>
      <c r="K621" s="335">
        <v>0</v>
      </c>
      <c r="L621" s="335">
        <v>0</v>
      </c>
      <c r="M621" s="335">
        <v>0</v>
      </c>
      <c r="N621" s="335">
        <v>0</v>
      </c>
      <c r="O621" s="335">
        <v>0</v>
      </c>
      <c r="P621" s="335">
        <v>0</v>
      </c>
      <c r="Q621" s="335">
        <v>0</v>
      </c>
      <c r="R621" s="335">
        <v>0</v>
      </c>
      <c r="S621" s="335">
        <v>0</v>
      </c>
      <c r="T621" s="335">
        <v>0</v>
      </c>
      <c r="U621" s="335">
        <v>0</v>
      </c>
      <c r="V621" s="335">
        <v>0</v>
      </c>
      <c r="W621" s="335">
        <v>0</v>
      </c>
      <c r="X621" s="335">
        <v>0</v>
      </c>
      <c r="Y621" s="335">
        <v>0</v>
      </c>
      <c r="Z621" s="335">
        <v>0</v>
      </c>
      <c r="AA621" s="335">
        <v>0</v>
      </c>
      <c r="AB621" s="335">
        <v>0</v>
      </c>
      <c r="AC621" s="335">
        <v>0</v>
      </c>
      <c r="AD621" s="335">
        <v>0</v>
      </c>
      <c r="AE621" s="335">
        <v>0</v>
      </c>
      <c r="AF621" s="335">
        <v>0</v>
      </c>
      <c r="AG621" s="335">
        <v>0</v>
      </c>
      <c r="AH621" s="335">
        <v>0</v>
      </c>
      <c r="AI621" s="335">
        <v>0</v>
      </c>
      <c r="AJ621" s="335">
        <v>0</v>
      </c>
      <c r="AK621" s="335">
        <v>0</v>
      </c>
      <c r="AL621" s="335">
        <v>0</v>
      </c>
      <c r="AM621" s="335">
        <v>0</v>
      </c>
      <c r="AN621" s="335">
        <v>0</v>
      </c>
      <c r="AO621" s="335">
        <v>0</v>
      </c>
      <c r="AP621" s="335">
        <v>0</v>
      </c>
      <c r="AQ621" s="335">
        <v>0</v>
      </c>
      <c r="AR621" s="335">
        <v>0</v>
      </c>
      <c r="AS621" s="335">
        <v>0</v>
      </c>
      <c r="AT621" s="335">
        <v>0</v>
      </c>
      <c r="AU621" s="335">
        <v>0</v>
      </c>
      <c r="AV621" s="335">
        <v>0</v>
      </c>
      <c r="AW621" s="335">
        <v>0</v>
      </c>
      <c r="AX621" s="335">
        <v>0</v>
      </c>
      <c r="AY621" s="335">
        <v>0</v>
      </c>
      <c r="AZ621" s="335">
        <v>0</v>
      </c>
      <c r="BA621" s="335">
        <v>0</v>
      </c>
      <c r="BB621" s="335">
        <v>0</v>
      </c>
      <c r="BC621" s="335">
        <v>0</v>
      </c>
      <c r="BD621" s="335">
        <v>0</v>
      </c>
      <c r="BE621" s="335">
        <v>0</v>
      </c>
      <c r="BF621" s="335">
        <v>0</v>
      </c>
      <c r="BG621" s="335">
        <v>0</v>
      </c>
      <c r="BH621" s="335">
        <v>0</v>
      </c>
      <c r="BI621" s="335">
        <v>0</v>
      </c>
      <c r="BJ621" s="335">
        <v>0</v>
      </c>
      <c r="BK621" s="335">
        <v>0</v>
      </c>
      <c r="BL621" s="335">
        <v>0</v>
      </c>
      <c r="BM621" s="335">
        <v>0</v>
      </c>
      <c r="BN621" s="335">
        <v>0</v>
      </c>
      <c r="BO621" s="335">
        <v>0</v>
      </c>
      <c r="BP621" s="335">
        <v>0</v>
      </c>
      <c r="BQ621" s="335">
        <v>0</v>
      </c>
      <c r="BR621" s="335">
        <v>0</v>
      </c>
      <c r="BS621" s="335">
        <v>0</v>
      </c>
      <c r="BT621" s="335">
        <v>0</v>
      </c>
      <c r="BU621" s="335">
        <v>0</v>
      </c>
      <c r="BV621" s="335">
        <v>0</v>
      </c>
      <c r="BW621" s="335">
        <v>0</v>
      </c>
      <c r="BX621" s="335">
        <v>0</v>
      </c>
      <c r="BY621" s="335">
        <v>0</v>
      </c>
      <c r="BZ621" s="335">
        <v>0</v>
      </c>
      <c r="CA621" s="335">
        <v>0</v>
      </c>
      <c r="CB621" s="335">
        <v>0</v>
      </c>
      <c r="CC621" s="336">
        <f t="shared" si="76"/>
        <v>0</v>
      </c>
    </row>
    <row r="622" spans="1:81" s="328" customFormat="1">
      <c r="A622" s="384"/>
      <c r="B622" s="383"/>
      <c r="C622" s="385"/>
      <c r="D622" s="385"/>
      <c r="E622" s="385"/>
      <c r="F622" s="386" t="s">
        <v>1704</v>
      </c>
      <c r="G622" s="387" t="s">
        <v>1705</v>
      </c>
      <c r="H622" s="453">
        <v>24426584.600000001</v>
      </c>
      <c r="I622" s="453">
        <v>14903573.24</v>
      </c>
      <c r="J622" s="453">
        <v>33607333.539999999</v>
      </c>
      <c r="K622" s="453">
        <v>12466479.640000001</v>
      </c>
      <c r="L622" s="453">
        <v>9140686.7200000007</v>
      </c>
      <c r="M622" s="453">
        <v>3426343.28</v>
      </c>
      <c r="N622" s="453">
        <v>5875847.8300000001</v>
      </c>
      <c r="O622" s="453">
        <v>4954409.41</v>
      </c>
      <c r="P622" s="453">
        <v>1704795.87</v>
      </c>
      <c r="Q622" s="453">
        <v>51340347.289999999</v>
      </c>
      <c r="R622" s="453">
        <v>3173561.41</v>
      </c>
      <c r="S622" s="453">
        <v>5038682.3899999997</v>
      </c>
      <c r="T622" s="453">
        <v>22504985.989999998</v>
      </c>
      <c r="U622" s="453">
        <v>15389574.609999999</v>
      </c>
      <c r="V622" s="453">
        <v>840217.94</v>
      </c>
      <c r="W622" s="453">
        <v>4431661.8</v>
      </c>
      <c r="X622" s="453">
        <v>1805264.97</v>
      </c>
      <c r="Y622" s="453">
        <v>4399622.8899999997</v>
      </c>
      <c r="Z622" s="453">
        <v>25038535.010000002</v>
      </c>
      <c r="AA622" s="453">
        <v>35847590.609999999</v>
      </c>
      <c r="AB622" s="453">
        <v>2560728.4900000002</v>
      </c>
      <c r="AC622" s="453">
        <v>19477890.899999999</v>
      </c>
      <c r="AD622" s="453">
        <v>2586372.0099999998</v>
      </c>
      <c r="AE622" s="453">
        <v>3433950.72</v>
      </c>
      <c r="AF622" s="453">
        <v>20469499.91</v>
      </c>
      <c r="AG622" s="453">
        <v>4336401.9800000004</v>
      </c>
      <c r="AH622" s="453">
        <v>8250371.4299999997</v>
      </c>
      <c r="AI622" s="453">
        <v>143863419.56999999</v>
      </c>
      <c r="AJ622" s="453">
        <v>4367098.55</v>
      </c>
      <c r="AK622" s="453">
        <v>2911926.49</v>
      </c>
      <c r="AL622" s="453">
        <v>1066447.26</v>
      </c>
      <c r="AM622" s="453">
        <v>1175941.1299999999</v>
      </c>
      <c r="AN622" s="453">
        <v>2359363.0099999998</v>
      </c>
      <c r="AO622" s="453">
        <v>4773406.7300000004</v>
      </c>
      <c r="AP622" s="453">
        <v>2639209.59</v>
      </c>
      <c r="AQ622" s="453">
        <v>6979984.5999999996</v>
      </c>
      <c r="AR622" s="453">
        <v>3295474.73</v>
      </c>
      <c r="AS622" s="453">
        <v>2094124.02</v>
      </c>
      <c r="AT622" s="453">
        <v>3506008.39</v>
      </c>
      <c r="AU622" s="453">
        <v>12100898.279999999</v>
      </c>
      <c r="AV622" s="453">
        <v>2151572.64</v>
      </c>
      <c r="AW622" s="453">
        <v>1931777.48</v>
      </c>
      <c r="AX622" s="453">
        <v>1509659.2</v>
      </c>
      <c r="AY622" s="453">
        <v>713825.78</v>
      </c>
      <c r="AZ622" s="453">
        <v>149848.54999999999</v>
      </c>
      <c r="BA622" s="453">
        <v>443894.31</v>
      </c>
      <c r="BB622" s="453">
        <v>5462594.5</v>
      </c>
      <c r="BC622" s="453">
        <v>5442845.7400000002</v>
      </c>
      <c r="BD622" s="453">
        <v>4382905.51</v>
      </c>
      <c r="BE622" s="453">
        <v>14530930.289999999</v>
      </c>
      <c r="BF622" s="453">
        <v>10896463.98</v>
      </c>
      <c r="BG622" s="453">
        <v>9515254.0899999999</v>
      </c>
      <c r="BH622" s="453">
        <v>7080604.2702000001</v>
      </c>
      <c r="BI622" s="453">
        <v>13417615.49</v>
      </c>
      <c r="BJ622" s="453">
        <v>4398478.42</v>
      </c>
      <c r="BK622" s="453">
        <v>4490382.1399999997</v>
      </c>
      <c r="BL622" s="453">
        <v>644206.91</v>
      </c>
      <c r="BM622" s="453">
        <v>6605157.5999999996</v>
      </c>
      <c r="BN622" s="453">
        <v>16427837.710000001</v>
      </c>
      <c r="BO622" s="453">
        <v>2999254</v>
      </c>
      <c r="BP622" s="453">
        <v>4008338.6</v>
      </c>
      <c r="BQ622" s="453">
        <v>2753941.08</v>
      </c>
      <c r="BR622" s="453">
        <v>4566874.3</v>
      </c>
      <c r="BS622" s="453">
        <v>4100331.68</v>
      </c>
      <c r="BT622" s="453">
        <v>4465095.26</v>
      </c>
      <c r="BU622" s="453">
        <v>2862263.55</v>
      </c>
      <c r="BV622" s="453">
        <v>929266.51</v>
      </c>
      <c r="BW622" s="453">
        <v>2460625.4</v>
      </c>
      <c r="BX622" s="453">
        <v>3052415.59</v>
      </c>
      <c r="BY622" s="453">
        <v>21494263.629999999</v>
      </c>
      <c r="BZ622" s="453">
        <v>3563810.21</v>
      </c>
      <c r="CA622" s="453">
        <v>1722704.52</v>
      </c>
      <c r="CB622" s="453">
        <v>1816978.31</v>
      </c>
      <c r="CC622" s="336">
        <f t="shared" si="76"/>
        <v>703556634.08019972</v>
      </c>
    </row>
    <row r="623" spans="1:81" s="328" customFormat="1">
      <c r="A623" s="384"/>
      <c r="B623" s="383"/>
      <c r="C623" s="385"/>
      <c r="D623" s="385"/>
      <c r="E623" s="385"/>
      <c r="F623" s="386" t="s">
        <v>1706</v>
      </c>
      <c r="G623" s="387" t="s">
        <v>1707</v>
      </c>
      <c r="H623" s="453">
        <v>3501753.55</v>
      </c>
      <c r="I623" s="453">
        <v>6287177.5999999996</v>
      </c>
      <c r="J623" s="453">
        <v>11951853.369999999</v>
      </c>
      <c r="K623" s="453">
        <v>3738488.59</v>
      </c>
      <c r="L623" s="453">
        <v>3065703.3</v>
      </c>
      <c r="M623" s="453">
        <v>2748457.56</v>
      </c>
      <c r="N623" s="453">
        <v>572357</v>
      </c>
      <c r="O623" s="453">
        <v>1093624.99</v>
      </c>
      <c r="P623" s="453">
        <v>615116.30000000005</v>
      </c>
      <c r="Q623" s="453">
        <v>35781876.43</v>
      </c>
      <c r="R623" s="453">
        <v>1262075.58</v>
      </c>
      <c r="S623" s="453">
        <v>2542094.9900000002</v>
      </c>
      <c r="T623" s="453">
        <v>14423242.92</v>
      </c>
      <c r="U623" s="453">
        <v>8429867.8200000003</v>
      </c>
      <c r="V623" s="453">
        <v>95881.5</v>
      </c>
      <c r="W623" s="453">
        <v>770706.81</v>
      </c>
      <c r="X623" s="453">
        <v>88969</v>
      </c>
      <c r="Y623" s="453">
        <v>1894427.98</v>
      </c>
      <c r="Z623" s="453">
        <v>9686582.6400000006</v>
      </c>
      <c r="AA623" s="453">
        <v>20159784</v>
      </c>
      <c r="AB623" s="453">
        <v>879220.59</v>
      </c>
      <c r="AC623" s="453">
        <v>10110345.279999999</v>
      </c>
      <c r="AD623" s="453">
        <v>1113227.3500000001</v>
      </c>
      <c r="AE623" s="453">
        <v>2401112.9500000002</v>
      </c>
      <c r="AF623" s="453">
        <v>8910255.4800000004</v>
      </c>
      <c r="AG623" s="453">
        <v>595996.25</v>
      </c>
      <c r="AH623" s="453">
        <v>1437913.95</v>
      </c>
      <c r="AI623" s="453">
        <v>105702742.13</v>
      </c>
      <c r="AJ623" s="453">
        <v>1825940.8</v>
      </c>
      <c r="AK623" s="453">
        <v>496544.66</v>
      </c>
      <c r="AL623" s="453">
        <v>492987.14</v>
      </c>
      <c r="AM623" s="453">
        <v>553296.04</v>
      </c>
      <c r="AN623" s="453">
        <v>1514854.54</v>
      </c>
      <c r="AO623" s="453">
        <v>1732028.07</v>
      </c>
      <c r="AP623" s="453">
        <v>817837.35</v>
      </c>
      <c r="AQ623" s="453">
        <v>3800342.36</v>
      </c>
      <c r="AR623" s="453">
        <v>1274203.4099999999</v>
      </c>
      <c r="AS623" s="453">
        <v>155738.4</v>
      </c>
      <c r="AT623" s="453">
        <v>81980</v>
      </c>
      <c r="AU623" s="453">
        <v>6426669.1900000004</v>
      </c>
      <c r="AV623" s="453">
        <v>160163.6</v>
      </c>
      <c r="AW623" s="453">
        <v>545841.5</v>
      </c>
      <c r="AX623" s="453">
        <v>634488.02</v>
      </c>
      <c r="AY623" s="453">
        <v>183637.57</v>
      </c>
      <c r="AZ623" s="453">
        <v>100198.15</v>
      </c>
      <c r="BA623" s="453">
        <v>552399.31000000006</v>
      </c>
      <c r="BB623" s="453">
        <v>217800</v>
      </c>
      <c r="BC623" s="453">
        <v>1975605.68</v>
      </c>
      <c r="BD623" s="453">
        <v>2177612.7000000002</v>
      </c>
      <c r="BE623" s="453">
        <v>6106553.71</v>
      </c>
      <c r="BF623" s="453">
        <v>7807110.0599999996</v>
      </c>
      <c r="BG623" s="453">
        <v>1908001.98</v>
      </c>
      <c r="BH623" s="453">
        <v>2249431.4997</v>
      </c>
      <c r="BI623" s="453">
        <v>7269514.4699999997</v>
      </c>
      <c r="BJ623" s="453">
        <v>713455.84</v>
      </c>
      <c r="BK623" s="453">
        <v>964794.62</v>
      </c>
      <c r="BL623" s="453">
        <v>285011.3</v>
      </c>
      <c r="BM623" s="453">
        <v>12420</v>
      </c>
      <c r="BN623" s="453">
        <v>5956607.8399999999</v>
      </c>
      <c r="BO623" s="453">
        <v>1117021.24</v>
      </c>
      <c r="BP623" s="453">
        <v>1235724.48</v>
      </c>
      <c r="BQ623" s="453">
        <v>1431645.2</v>
      </c>
      <c r="BR623" s="453">
        <v>2534228.7200000002</v>
      </c>
      <c r="BS623" s="453">
        <v>761509.08</v>
      </c>
      <c r="BT623" s="453">
        <v>738040.15</v>
      </c>
      <c r="BU623" s="453">
        <v>1012251.85</v>
      </c>
      <c r="BV623" s="453">
        <v>731035.15</v>
      </c>
      <c r="BW623" s="453">
        <v>458007.2</v>
      </c>
      <c r="BX623" s="453">
        <v>1234201.8</v>
      </c>
      <c r="BY623" s="453">
        <v>7670654.46</v>
      </c>
      <c r="BZ623" s="453">
        <v>565023.21</v>
      </c>
      <c r="CA623" s="453">
        <v>611772.76</v>
      </c>
      <c r="CB623" s="453">
        <v>176693</v>
      </c>
      <c r="CC623" s="336">
        <f t="shared" si="76"/>
        <v>339131734.01969987</v>
      </c>
    </row>
    <row r="624" spans="1:81" s="328" customFormat="1">
      <c r="A624" s="384"/>
      <c r="B624" s="383"/>
      <c r="C624" s="385"/>
      <c r="D624" s="385"/>
      <c r="E624" s="385"/>
      <c r="F624" s="386" t="s">
        <v>1708</v>
      </c>
      <c r="G624" s="387" t="s">
        <v>1709</v>
      </c>
      <c r="H624" s="453">
        <v>3600</v>
      </c>
      <c r="I624" s="453">
        <v>4669268.3600000003</v>
      </c>
      <c r="J624" s="453">
        <v>9141456.0199999996</v>
      </c>
      <c r="K624" s="453">
        <v>4917721.32</v>
      </c>
      <c r="L624" s="453">
        <v>2004362.24</v>
      </c>
      <c r="M624" s="453">
        <v>1995774.64</v>
      </c>
      <c r="N624" s="453">
        <v>19363878.699999999</v>
      </c>
      <c r="O624" s="453">
        <v>2420818</v>
      </c>
      <c r="P624" s="453">
        <v>333151</v>
      </c>
      <c r="Q624" s="453">
        <v>130114586.2</v>
      </c>
      <c r="R624" s="453">
        <v>741150.35</v>
      </c>
      <c r="S624" s="453">
        <v>1091399</v>
      </c>
      <c r="T624" s="453">
        <v>3508422.67</v>
      </c>
      <c r="U624" s="453">
        <v>4458390.18</v>
      </c>
      <c r="V624" s="453">
        <v>62440</v>
      </c>
      <c r="W624" s="453">
        <v>2447597.29</v>
      </c>
      <c r="X624" s="453">
        <v>1189230.1499999999</v>
      </c>
      <c r="Y624" s="453">
        <v>817351</v>
      </c>
      <c r="Z624" s="453">
        <v>18509798</v>
      </c>
      <c r="AA624" s="453">
        <v>8599074.6999999993</v>
      </c>
      <c r="AB624" s="453">
        <v>941638</v>
      </c>
      <c r="AC624" s="453">
        <v>9722295.6199999992</v>
      </c>
      <c r="AD624" s="453">
        <v>1427315</v>
      </c>
      <c r="AE624" s="453">
        <v>2076438.74</v>
      </c>
      <c r="AF624" s="453">
        <v>7391940.7699999996</v>
      </c>
      <c r="AG624" s="453">
        <v>2174311</v>
      </c>
      <c r="AH624" s="453">
        <v>3163316.8</v>
      </c>
      <c r="AI624" s="453">
        <v>78976744.549999997</v>
      </c>
      <c r="AJ624" s="453">
        <v>1284353.54</v>
      </c>
      <c r="AK624" s="453">
        <v>691316.1</v>
      </c>
      <c r="AL624" s="453">
        <v>956835</v>
      </c>
      <c r="AM624" s="453">
        <v>435391.5</v>
      </c>
      <c r="AN624" s="453">
        <v>3901909.6</v>
      </c>
      <c r="AO624" s="453">
        <v>1015910.5</v>
      </c>
      <c r="AP624" s="453">
        <v>562649.18999999994</v>
      </c>
      <c r="AQ624" s="453">
        <v>2461055.2400000002</v>
      </c>
      <c r="AR624" s="453">
        <v>843679</v>
      </c>
      <c r="AS624" s="453">
        <v>817065</v>
      </c>
      <c r="AT624" s="453">
        <v>469813</v>
      </c>
      <c r="AU624" s="453">
        <v>3585823.65</v>
      </c>
      <c r="AV624" s="453">
        <v>419282.2</v>
      </c>
      <c r="AW624" s="453">
        <v>492179.25</v>
      </c>
      <c r="AX624" s="453">
        <v>636849</v>
      </c>
      <c r="AY624" s="453">
        <v>95500</v>
      </c>
      <c r="AZ624" s="453">
        <v>0</v>
      </c>
      <c r="BA624" s="453">
        <v>220745</v>
      </c>
      <c r="BB624" s="453">
        <v>4000</v>
      </c>
      <c r="BC624" s="453">
        <v>1670409</v>
      </c>
      <c r="BD624" s="453">
        <v>640510</v>
      </c>
      <c r="BE624" s="453">
        <v>2195456.9500000002</v>
      </c>
      <c r="BF624" s="453">
        <v>3224961.1</v>
      </c>
      <c r="BG624" s="453">
        <v>1542065.28</v>
      </c>
      <c r="BH624" s="453">
        <v>1648318.45</v>
      </c>
      <c r="BI624" s="453">
        <v>2586527.5</v>
      </c>
      <c r="BJ624" s="453">
        <v>1223637.8999999999</v>
      </c>
      <c r="BK624" s="453">
        <v>765967</v>
      </c>
      <c r="BL624" s="453">
        <v>226521.3</v>
      </c>
      <c r="BM624" s="453">
        <v>13779543</v>
      </c>
      <c r="BN624" s="453">
        <v>8272127</v>
      </c>
      <c r="BO624" s="453">
        <v>1553844.06</v>
      </c>
      <c r="BP624" s="453">
        <v>2129414.9900000002</v>
      </c>
      <c r="BQ624" s="453">
        <v>1198332</v>
      </c>
      <c r="BR624" s="453">
        <v>1650275.1</v>
      </c>
      <c r="BS624" s="453">
        <v>720065.7</v>
      </c>
      <c r="BT624" s="453">
        <v>19168755</v>
      </c>
      <c r="BU624" s="453">
        <v>541168.4</v>
      </c>
      <c r="BV624" s="453">
        <v>275185.5</v>
      </c>
      <c r="BW624" s="453">
        <v>1491783.9</v>
      </c>
      <c r="BX624" s="453">
        <v>595719.1</v>
      </c>
      <c r="BY624" s="453">
        <v>3893993.56</v>
      </c>
      <c r="BZ624" s="453">
        <v>705891.13</v>
      </c>
      <c r="CA624" s="453">
        <v>114165.2</v>
      </c>
      <c r="CB624" s="453">
        <v>679097</v>
      </c>
      <c r="CC624" s="336">
        <f t="shared" si="76"/>
        <v>413651562.19</v>
      </c>
    </row>
    <row r="625" spans="1:81" s="328" customFormat="1">
      <c r="A625" s="384"/>
      <c r="B625" s="383"/>
      <c r="C625" s="385"/>
      <c r="D625" s="385"/>
      <c r="E625" s="385"/>
      <c r="F625" s="386" t="s">
        <v>1710</v>
      </c>
      <c r="G625" s="387" t="s">
        <v>1711</v>
      </c>
      <c r="H625" s="453">
        <v>461685.61</v>
      </c>
      <c r="I625" s="453">
        <v>1935756.28</v>
      </c>
      <c r="J625" s="453">
        <v>5013937.37</v>
      </c>
      <c r="K625" s="453">
        <v>2080204.22</v>
      </c>
      <c r="L625" s="453">
        <v>883722.69</v>
      </c>
      <c r="M625" s="453">
        <v>666315.04</v>
      </c>
      <c r="N625" s="453">
        <v>1209161.19</v>
      </c>
      <c r="O625" s="453">
        <v>162264</v>
      </c>
      <c r="P625" s="453">
        <v>908622.69</v>
      </c>
      <c r="Q625" s="453">
        <v>7133266.6100000003</v>
      </c>
      <c r="R625" s="453">
        <v>608621.17000000004</v>
      </c>
      <c r="S625" s="453">
        <v>2357876.21</v>
      </c>
      <c r="T625" s="453">
        <v>2874787.89</v>
      </c>
      <c r="U625" s="453">
        <v>2598407.35</v>
      </c>
      <c r="V625" s="453">
        <v>93539.58</v>
      </c>
      <c r="W625" s="453">
        <v>960953.87</v>
      </c>
      <c r="X625" s="453">
        <v>315277.26</v>
      </c>
      <c r="Y625" s="453">
        <v>2048587.3</v>
      </c>
      <c r="Z625" s="453">
        <v>1692998.24</v>
      </c>
      <c r="AA625" s="453">
        <v>9204510.2300000004</v>
      </c>
      <c r="AB625" s="453">
        <v>1183067.69</v>
      </c>
      <c r="AC625" s="453">
        <v>5747749.8399999999</v>
      </c>
      <c r="AD625" s="453">
        <v>700414.27</v>
      </c>
      <c r="AE625" s="453">
        <v>2628659.4900000002</v>
      </c>
      <c r="AF625" s="453">
        <v>3882585.22</v>
      </c>
      <c r="AG625" s="453">
        <v>594514.15</v>
      </c>
      <c r="AH625" s="453">
        <v>1819829.72</v>
      </c>
      <c r="AI625" s="453">
        <v>8778173.9299999997</v>
      </c>
      <c r="AJ625" s="453">
        <v>843988.4</v>
      </c>
      <c r="AK625" s="453">
        <v>242448</v>
      </c>
      <c r="AL625" s="453">
        <v>226763</v>
      </c>
      <c r="AM625" s="453">
        <v>243077</v>
      </c>
      <c r="AN625" s="453">
        <v>807604.96</v>
      </c>
      <c r="AO625" s="453">
        <v>526490.15</v>
      </c>
      <c r="AP625" s="453">
        <v>661858</v>
      </c>
      <c r="AQ625" s="453">
        <v>1198113.05</v>
      </c>
      <c r="AR625" s="453">
        <v>320690.75</v>
      </c>
      <c r="AS625" s="453">
        <v>498631.62</v>
      </c>
      <c r="AT625" s="453">
        <v>348716</v>
      </c>
      <c r="AU625" s="453">
        <v>2148619.2400000002</v>
      </c>
      <c r="AV625" s="453">
        <v>331372.59999999998</v>
      </c>
      <c r="AW625" s="453">
        <v>626596.5</v>
      </c>
      <c r="AX625" s="453">
        <v>575549.13</v>
      </c>
      <c r="AY625" s="453">
        <v>206623.4</v>
      </c>
      <c r="AZ625" s="453">
        <v>164501</v>
      </c>
      <c r="BA625" s="453">
        <v>28475</v>
      </c>
      <c r="BB625" s="453">
        <v>671186</v>
      </c>
      <c r="BC625" s="453">
        <v>696003.17</v>
      </c>
      <c r="BD625" s="453">
        <v>430544.1</v>
      </c>
      <c r="BE625" s="453">
        <v>2595485.29</v>
      </c>
      <c r="BF625" s="453">
        <v>3621606.14</v>
      </c>
      <c r="BG625" s="453">
        <v>781755.26</v>
      </c>
      <c r="BH625" s="453">
        <v>2055542.3500999999</v>
      </c>
      <c r="BI625" s="453">
        <v>2470161.1</v>
      </c>
      <c r="BJ625" s="453">
        <v>869417.8</v>
      </c>
      <c r="BK625" s="453">
        <v>499034.5</v>
      </c>
      <c r="BL625" s="453">
        <v>189058.89</v>
      </c>
      <c r="BM625" s="453">
        <v>818798.73</v>
      </c>
      <c r="BN625" s="453">
        <v>4400854.91</v>
      </c>
      <c r="BO625" s="453">
        <v>920482.56</v>
      </c>
      <c r="BP625" s="453">
        <v>295127.8</v>
      </c>
      <c r="BQ625" s="453">
        <v>86168</v>
      </c>
      <c r="BR625" s="453">
        <v>1458500.37</v>
      </c>
      <c r="BS625" s="453">
        <v>562986.88</v>
      </c>
      <c r="BT625" s="453">
        <v>209161.81</v>
      </c>
      <c r="BU625" s="453">
        <v>769674.5</v>
      </c>
      <c r="BV625" s="453">
        <v>688436.5</v>
      </c>
      <c r="BW625" s="453">
        <v>611764.92000000004</v>
      </c>
      <c r="BX625" s="453">
        <v>1027176.6</v>
      </c>
      <c r="BY625" s="453">
        <v>2539209.0499999998</v>
      </c>
      <c r="BZ625" s="453">
        <v>396406.4</v>
      </c>
      <c r="CA625" s="453">
        <v>572132</v>
      </c>
      <c r="CB625" s="453">
        <v>1166232.8999999999</v>
      </c>
      <c r="CC625" s="336">
        <f t="shared" si="76"/>
        <v>109948515.44010001</v>
      </c>
    </row>
    <row r="626" spans="1:81" s="328" customFormat="1">
      <c r="A626" s="384"/>
      <c r="B626" s="383"/>
      <c r="C626" s="385"/>
      <c r="D626" s="385"/>
      <c r="E626" s="385"/>
      <c r="F626" s="386" t="s">
        <v>1712</v>
      </c>
      <c r="G626" s="387" t="s">
        <v>1713</v>
      </c>
      <c r="H626" s="453">
        <v>13101729.1</v>
      </c>
      <c r="I626" s="453">
        <v>2661102.25</v>
      </c>
      <c r="J626" s="453">
        <v>11564777.960000001</v>
      </c>
      <c r="K626" s="453">
        <v>3001851.74</v>
      </c>
      <c r="L626" s="453">
        <v>1451728.91</v>
      </c>
      <c r="M626" s="453">
        <v>555068.91</v>
      </c>
      <c r="N626" s="453">
        <v>5559288.6699999999</v>
      </c>
      <c r="O626" s="453">
        <v>2864489.16</v>
      </c>
      <c r="P626" s="453">
        <v>1263650.01</v>
      </c>
      <c r="Q626" s="453">
        <v>20228297.399999999</v>
      </c>
      <c r="R626" s="453">
        <v>644907.89</v>
      </c>
      <c r="S626" s="453">
        <v>2408236.88</v>
      </c>
      <c r="T626" s="453">
        <v>1165437.42</v>
      </c>
      <c r="U626" s="453">
        <v>3186139.99</v>
      </c>
      <c r="V626" s="453">
        <v>216791.72</v>
      </c>
      <c r="W626" s="453">
        <v>5165043.84</v>
      </c>
      <c r="X626" s="453">
        <v>544442.24</v>
      </c>
      <c r="Y626" s="453">
        <v>1753617.0009999999</v>
      </c>
      <c r="Z626" s="453">
        <v>12338321.66</v>
      </c>
      <c r="AA626" s="453">
        <v>10992119.15</v>
      </c>
      <c r="AB626" s="453">
        <v>476435.94</v>
      </c>
      <c r="AC626" s="453">
        <v>7786879.0700000003</v>
      </c>
      <c r="AD626" s="453">
        <v>542753.1</v>
      </c>
      <c r="AE626" s="453">
        <v>1123038.3</v>
      </c>
      <c r="AF626" s="453">
        <v>1869075.84</v>
      </c>
      <c r="AG626" s="453">
        <v>100060.2</v>
      </c>
      <c r="AH626" s="453">
        <v>798961.16</v>
      </c>
      <c r="AI626" s="453">
        <v>14471908.65</v>
      </c>
      <c r="AJ626" s="453">
        <v>522822.77</v>
      </c>
      <c r="AK626" s="453">
        <v>395165.58</v>
      </c>
      <c r="AL626" s="453">
        <v>212766</v>
      </c>
      <c r="AM626" s="453">
        <v>707089</v>
      </c>
      <c r="AN626" s="453">
        <v>756759.76</v>
      </c>
      <c r="AO626" s="453">
        <v>803112.21</v>
      </c>
      <c r="AP626" s="453">
        <v>54390</v>
      </c>
      <c r="AQ626" s="453">
        <v>887430.49</v>
      </c>
      <c r="AR626" s="453">
        <v>264446.34000000003</v>
      </c>
      <c r="AS626" s="453">
        <v>614993.35</v>
      </c>
      <c r="AT626" s="453">
        <v>74905.2</v>
      </c>
      <c r="AU626" s="453">
        <v>1711331.73</v>
      </c>
      <c r="AV626" s="453">
        <v>217082.5</v>
      </c>
      <c r="AW626" s="453">
        <v>416623.34</v>
      </c>
      <c r="AX626" s="453">
        <v>217538</v>
      </c>
      <c r="AY626" s="453">
        <v>32478.400000000001</v>
      </c>
      <c r="AZ626" s="453">
        <v>293895.37</v>
      </c>
      <c r="BA626" s="453">
        <v>119339</v>
      </c>
      <c r="BB626" s="453">
        <v>4238748.9000000004</v>
      </c>
      <c r="BC626" s="453">
        <v>1137863.75</v>
      </c>
      <c r="BD626" s="453">
        <v>467681</v>
      </c>
      <c r="BE626" s="453">
        <v>3183639.63</v>
      </c>
      <c r="BF626" s="453">
        <v>2024286.36</v>
      </c>
      <c r="BG626" s="453">
        <v>915747.08</v>
      </c>
      <c r="BH626" s="453">
        <v>3317977.96</v>
      </c>
      <c r="BI626" s="453">
        <v>5006384.92</v>
      </c>
      <c r="BJ626" s="453">
        <v>677536.17</v>
      </c>
      <c r="BK626" s="453">
        <v>291300.31</v>
      </c>
      <c r="BL626" s="453">
        <v>405617.2</v>
      </c>
      <c r="BM626" s="453">
        <v>2912806.74</v>
      </c>
      <c r="BN626" s="453">
        <v>3145646.73</v>
      </c>
      <c r="BO626" s="453">
        <v>1508933</v>
      </c>
      <c r="BP626" s="453">
        <v>212108.15</v>
      </c>
      <c r="BQ626" s="453">
        <v>224945.6</v>
      </c>
      <c r="BR626" s="453">
        <v>1343040.16</v>
      </c>
      <c r="BS626" s="453">
        <v>695922.66</v>
      </c>
      <c r="BT626" s="453">
        <v>885010.28</v>
      </c>
      <c r="BU626" s="453">
        <v>114911.54</v>
      </c>
      <c r="BV626" s="453">
        <v>596292.69999999995</v>
      </c>
      <c r="BW626" s="453">
        <v>838255.61</v>
      </c>
      <c r="BX626" s="453">
        <v>331515.86</v>
      </c>
      <c r="BY626" s="453">
        <v>544496.38</v>
      </c>
      <c r="BZ626" s="453">
        <v>1300688.58</v>
      </c>
      <c r="CA626" s="453">
        <v>123082.6</v>
      </c>
      <c r="CB626" s="453">
        <v>527872.89</v>
      </c>
      <c r="CC626" s="336">
        <f t="shared" si="76"/>
        <v>173110635.961</v>
      </c>
    </row>
    <row r="627" spans="1:81" s="328" customFormat="1">
      <c r="A627" s="384"/>
      <c r="B627" s="383"/>
      <c r="C627" s="385"/>
      <c r="D627" s="385"/>
      <c r="E627" s="385"/>
      <c r="F627" s="386" t="s">
        <v>1714</v>
      </c>
      <c r="G627" s="387" t="s">
        <v>1715</v>
      </c>
      <c r="H627" s="453">
        <v>863160</v>
      </c>
      <c r="I627" s="453">
        <v>3668244.91</v>
      </c>
      <c r="J627" s="453">
        <v>6451763.5999999996</v>
      </c>
      <c r="K627" s="453">
        <v>775230</v>
      </c>
      <c r="L627" s="453">
        <v>47713</v>
      </c>
      <c r="M627" s="453">
        <v>496100</v>
      </c>
      <c r="N627" s="453">
        <v>1219133.8</v>
      </c>
      <c r="O627" s="453">
        <v>2603311</v>
      </c>
      <c r="P627" s="453">
        <v>761684.4</v>
      </c>
      <c r="Q627" s="453">
        <v>19258375.879999999</v>
      </c>
      <c r="R627" s="453">
        <v>34999.910000000003</v>
      </c>
      <c r="S627" s="453">
        <v>640962</v>
      </c>
      <c r="T627" s="453">
        <v>6460829.6600000001</v>
      </c>
      <c r="U627" s="453">
        <v>1582161.1</v>
      </c>
      <c r="V627" s="453">
        <v>58125.55</v>
      </c>
      <c r="W627" s="453">
        <v>418891.01</v>
      </c>
      <c r="X627" s="453">
        <v>59800</v>
      </c>
      <c r="Y627" s="453">
        <v>137412.98000000001</v>
      </c>
      <c r="Z627" s="453">
        <v>1165728.3</v>
      </c>
      <c r="AA627" s="453">
        <v>17489761.399999999</v>
      </c>
      <c r="AB627" s="453">
        <v>431859.20000000001</v>
      </c>
      <c r="AC627" s="453">
        <v>12650833.43</v>
      </c>
      <c r="AD627" s="453">
        <v>81588.100000000006</v>
      </c>
      <c r="AE627" s="453">
        <v>2038654.35</v>
      </c>
      <c r="AF627" s="453">
        <v>4046050.03</v>
      </c>
      <c r="AG627" s="453">
        <v>74875.17</v>
      </c>
      <c r="AH627" s="453">
        <v>3236199.99</v>
      </c>
      <c r="AI627" s="453">
        <v>7819142</v>
      </c>
      <c r="AJ627" s="453">
        <v>224300</v>
      </c>
      <c r="AK627" s="453">
        <v>469958.1</v>
      </c>
      <c r="AL627" s="453">
        <v>141630</v>
      </c>
      <c r="AM627" s="453">
        <v>430650</v>
      </c>
      <c r="AN627" s="453">
        <v>391840</v>
      </c>
      <c r="AO627" s="453">
        <v>351413</v>
      </c>
      <c r="AP627" s="453">
        <v>86900</v>
      </c>
      <c r="AQ627" s="453">
        <v>296428.79999999999</v>
      </c>
      <c r="AR627" s="453">
        <v>274550</v>
      </c>
      <c r="AS627" s="453">
        <v>194344.43</v>
      </c>
      <c r="AT627" s="453">
        <v>11500</v>
      </c>
      <c r="AU627" s="453">
        <v>0</v>
      </c>
      <c r="AV627" s="453">
        <v>13590</v>
      </c>
      <c r="AW627" s="453">
        <v>221952</v>
      </c>
      <c r="AX627" s="453">
        <v>320848</v>
      </c>
      <c r="AY627" s="453">
        <v>13929</v>
      </c>
      <c r="AZ627" s="453">
        <v>59295</v>
      </c>
      <c r="BA627" s="453">
        <v>50500</v>
      </c>
      <c r="BB627" s="453">
        <v>4283180.5</v>
      </c>
      <c r="BC627" s="453">
        <v>708670</v>
      </c>
      <c r="BD627" s="453">
        <v>766210</v>
      </c>
      <c r="BE627" s="453">
        <v>2001418.43</v>
      </c>
      <c r="BF627" s="453">
        <v>927928.46</v>
      </c>
      <c r="BG627" s="453">
        <v>2143366</v>
      </c>
      <c r="BH627" s="453">
        <v>1748833.65</v>
      </c>
      <c r="BI627" s="453">
        <v>80000</v>
      </c>
      <c r="BJ627" s="453">
        <v>496407.88</v>
      </c>
      <c r="BK627" s="453">
        <v>876950.6</v>
      </c>
      <c r="BL627" s="453">
        <v>30635</v>
      </c>
      <c r="BM627" s="453">
        <v>8142682.9000000004</v>
      </c>
      <c r="BN627" s="453">
        <v>9833578</v>
      </c>
      <c r="BO627" s="453">
        <v>1239232.42</v>
      </c>
      <c r="BP627" s="453">
        <v>584900</v>
      </c>
      <c r="BQ627" s="453">
        <v>302100</v>
      </c>
      <c r="BR627" s="453">
        <v>105900</v>
      </c>
      <c r="BS627" s="453">
        <v>453599</v>
      </c>
      <c r="BT627" s="453">
        <v>13538900</v>
      </c>
      <c r="BU627" s="453">
        <v>270350</v>
      </c>
      <c r="BV627" s="453">
        <v>197994</v>
      </c>
      <c r="BW627" s="453">
        <v>27600</v>
      </c>
      <c r="BX627" s="453">
        <v>417890</v>
      </c>
      <c r="BY627" s="453">
        <v>920855.2</v>
      </c>
      <c r="BZ627" s="453">
        <v>229942</v>
      </c>
      <c r="CA627" s="453">
        <v>149710</v>
      </c>
      <c r="CB627" s="453">
        <v>455000</v>
      </c>
      <c r="CC627" s="336">
        <f t="shared" si="76"/>
        <v>149060053.13999999</v>
      </c>
    </row>
    <row r="628" spans="1:81" s="328" customFormat="1">
      <c r="A628" s="384"/>
      <c r="B628" s="383"/>
      <c r="C628" s="385"/>
      <c r="D628" s="385"/>
      <c r="E628" s="385"/>
      <c r="F628" s="386" t="s">
        <v>1716</v>
      </c>
      <c r="G628" s="387" t="s">
        <v>1717</v>
      </c>
      <c r="H628" s="453">
        <v>0</v>
      </c>
      <c r="I628" s="453">
        <v>0</v>
      </c>
      <c r="J628" s="453">
        <v>0</v>
      </c>
      <c r="K628" s="453">
        <v>0</v>
      </c>
      <c r="L628" s="453">
        <v>0</v>
      </c>
      <c r="M628" s="453">
        <v>0</v>
      </c>
      <c r="N628" s="453">
        <v>0</v>
      </c>
      <c r="O628" s="453">
        <v>0</v>
      </c>
      <c r="P628" s="453">
        <v>0</v>
      </c>
      <c r="Q628" s="453">
        <v>52844200</v>
      </c>
      <c r="R628" s="453">
        <v>0</v>
      </c>
      <c r="S628" s="453">
        <v>0</v>
      </c>
      <c r="T628" s="453">
        <v>0</v>
      </c>
      <c r="U628" s="453">
        <v>0</v>
      </c>
      <c r="V628" s="453">
        <v>0</v>
      </c>
      <c r="W628" s="453">
        <v>0</v>
      </c>
      <c r="X628" s="453">
        <v>0</v>
      </c>
      <c r="Y628" s="453">
        <v>0</v>
      </c>
      <c r="Z628" s="453">
        <v>12825000</v>
      </c>
      <c r="AA628" s="453">
        <v>0</v>
      </c>
      <c r="AB628" s="453">
        <v>0</v>
      </c>
      <c r="AC628" s="453">
        <v>0</v>
      </c>
      <c r="AD628" s="453">
        <v>0</v>
      </c>
      <c r="AE628" s="453">
        <v>0</v>
      </c>
      <c r="AF628" s="453">
        <v>0</v>
      </c>
      <c r="AG628" s="453">
        <v>61860</v>
      </c>
      <c r="AH628" s="453">
        <v>0</v>
      </c>
      <c r="AI628" s="453">
        <v>0</v>
      </c>
      <c r="AJ628" s="453">
        <v>0</v>
      </c>
      <c r="AK628" s="453">
        <v>144000</v>
      </c>
      <c r="AL628" s="453">
        <v>0</v>
      </c>
      <c r="AM628" s="453">
        <v>0</v>
      </c>
      <c r="AN628" s="453">
        <v>0</v>
      </c>
      <c r="AO628" s="453">
        <v>0</v>
      </c>
      <c r="AP628" s="453">
        <v>0</v>
      </c>
      <c r="AQ628" s="453">
        <v>0</v>
      </c>
      <c r="AR628" s="453">
        <v>0</v>
      </c>
      <c r="AS628" s="453">
        <v>0</v>
      </c>
      <c r="AT628" s="453">
        <v>0</v>
      </c>
      <c r="AU628" s="453">
        <v>0</v>
      </c>
      <c r="AV628" s="453">
        <v>0</v>
      </c>
      <c r="AW628" s="453">
        <v>0</v>
      </c>
      <c r="AX628" s="453">
        <v>0</v>
      </c>
      <c r="AY628" s="453">
        <v>0</v>
      </c>
      <c r="AZ628" s="453">
        <v>0</v>
      </c>
      <c r="BA628" s="453">
        <v>0</v>
      </c>
      <c r="BB628" s="453">
        <v>0</v>
      </c>
      <c r="BC628" s="453">
        <v>0</v>
      </c>
      <c r="BD628" s="453">
        <v>0</v>
      </c>
      <c r="BE628" s="453">
        <v>0</v>
      </c>
      <c r="BF628" s="453">
        <v>0</v>
      </c>
      <c r="BG628" s="453">
        <v>0</v>
      </c>
      <c r="BH628" s="453">
        <v>321000</v>
      </c>
      <c r="BI628" s="453">
        <v>0</v>
      </c>
      <c r="BJ628" s="453">
        <v>0</v>
      </c>
      <c r="BK628" s="453">
        <v>0</v>
      </c>
      <c r="BL628" s="453">
        <v>449000</v>
      </c>
      <c r="BM628" s="453">
        <v>0</v>
      </c>
      <c r="BN628" s="453">
        <v>0</v>
      </c>
      <c r="BO628" s="453">
        <v>0</v>
      </c>
      <c r="BP628" s="453">
        <v>0</v>
      </c>
      <c r="BQ628" s="453">
        <v>0</v>
      </c>
      <c r="BR628" s="453">
        <v>0</v>
      </c>
      <c r="BS628" s="453">
        <v>0</v>
      </c>
      <c r="BT628" s="453">
        <v>0</v>
      </c>
      <c r="BU628" s="453">
        <v>0</v>
      </c>
      <c r="BV628" s="453">
        <v>0</v>
      </c>
      <c r="BW628" s="453">
        <v>0</v>
      </c>
      <c r="BX628" s="453">
        <v>0</v>
      </c>
      <c r="BY628" s="453">
        <v>0</v>
      </c>
      <c r="BZ628" s="453">
        <v>0</v>
      </c>
      <c r="CA628" s="453">
        <v>0</v>
      </c>
      <c r="CB628" s="453">
        <v>0</v>
      </c>
      <c r="CC628" s="336">
        <f t="shared" si="76"/>
        <v>66645060</v>
      </c>
    </row>
    <row r="629" spans="1:81" s="328" customFormat="1">
      <c r="A629" s="384"/>
      <c r="B629" s="383"/>
      <c r="C629" s="385"/>
      <c r="D629" s="385"/>
      <c r="E629" s="385"/>
      <c r="F629" s="386" t="s">
        <v>1718</v>
      </c>
      <c r="G629" s="387" t="s">
        <v>1719</v>
      </c>
      <c r="H629" s="453">
        <v>0</v>
      </c>
      <c r="I629" s="453">
        <v>0</v>
      </c>
      <c r="J629" s="453">
        <v>0</v>
      </c>
      <c r="K629" s="453">
        <v>0</v>
      </c>
      <c r="L629" s="453">
        <v>0</v>
      </c>
      <c r="M629" s="453">
        <v>0</v>
      </c>
      <c r="N629" s="453">
        <v>0</v>
      </c>
      <c r="O629" s="453">
        <v>0</v>
      </c>
      <c r="P629" s="453">
        <v>0</v>
      </c>
      <c r="Q629" s="453">
        <v>0</v>
      </c>
      <c r="R629" s="453">
        <v>0</v>
      </c>
      <c r="S629" s="453">
        <v>0</v>
      </c>
      <c r="T629" s="453">
        <v>22890</v>
      </c>
      <c r="U629" s="453">
        <v>0</v>
      </c>
      <c r="V629" s="453">
        <v>0</v>
      </c>
      <c r="W629" s="453">
        <v>0</v>
      </c>
      <c r="X629" s="453">
        <v>0</v>
      </c>
      <c r="Y629" s="453">
        <v>0</v>
      </c>
      <c r="Z629" s="453">
        <v>0</v>
      </c>
      <c r="AA629" s="453">
        <v>0</v>
      </c>
      <c r="AB629" s="453">
        <v>0</v>
      </c>
      <c r="AC629" s="453">
        <v>0</v>
      </c>
      <c r="AD629" s="453">
        <v>0</v>
      </c>
      <c r="AE629" s="453">
        <v>0</v>
      </c>
      <c r="AF629" s="453">
        <v>0</v>
      </c>
      <c r="AG629" s="453">
        <v>0</v>
      </c>
      <c r="AH629" s="453">
        <v>0</v>
      </c>
      <c r="AI629" s="453">
        <v>0</v>
      </c>
      <c r="AJ629" s="453">
        <v>0</v>
      </c>
      <c r="AK629" s="453">
        <v>0</v>
      </c>
      <c r="AL629" s="453">
        <v>0</v>
      </c>
      <c r="AM629" s="453">
        <v>0</v>
      </c>
      <c r="AN629" s="453">
        <v>0</v>
      </c>
      <c r="AO629" s="453">
        <v>0</v>
      </c>
      <c r="AP629" s="453">
        <v>0</v>
      </c>
      <c r="AQ629" s="453">
        <v>0</v>
      </c>
      <c r="AR629" s="453">
        <v>0</v>
      </c>
      <c r="AS629" s="453">
        <v>0</v>
      </c>
      <c r="AT629" s="453">
        <v>483653.6</v>
      </c>
      <c r="AU629" s="453">
        <v>0</v>
      </c>
      <c r="AV629" s="453">
        <v>0</v>
      </c>
      <c r="AW629" s="453">
        <v>0</v>
      </c>
      <c r="AX629" s="453">
        <v>0</v>
      </c>
      <c r="AY629" s="453">
        <v>0</v>
      </c>
      <c r="AZ629" s="453">
        <v>0</v>
      </c>
      <c r="BA629" s="453">
        <v>0</v>
      </c>
      <c r="BB629" s="453">
        <v>0</v>
      </c>
      <c r="BC629" s="453">
        <v>0</v>
      </c>
      <c r="BD629" s="453">
        <v>0</v>
      </c>
      <c r="BE629" s="453">
        <v>0</v>
      </c>
      <c r="BF629" s="453">
        <v>0</v>
      </c>
      <c r="BG629" s="453">
        <v>0</v>
      </c>
      <c r="BH629" s="453">
        <v>0</v>
      </c>
      <c r="BI629" s="453">
        <v>0</v>
      </c>
      <c r="BJ629" s="453">
        <v>0</v>
      </c>
      <c r="BK629" s="453">
        <v>0</v>
      </c>
      <c r="BL629" s="453">
        <v>0</v>
      </c>
      <c r="BM629" s="453">
        <v>10153.4</v>
      </c>
      <c r="BN629" s="453">
        <v>0</v>
      </c>
      <c r="BO629" s="453">
        <v>9670</v>
      </c>
      <c r="BP629" s="453">
        <v>0</v>
      </c>
      <c r="BQ629" s="453">
        <v>0</v>
      </c>
      <c r="BR629" s="453">
        <v>0</v>
      </c>
      <c r="BS629" s="453">
        <v>0</v>
      </c>
      <c r="BT629" s="453">
        <v>0</v>
      </c>
      <c r="BU629" s="453">
        <v>0</v>
      </c>
      <c r="BV629" s="453">
        <v>0</v>
      </c>
      <c r="BW629" s="453">
        <v>156318.70000000001</v>
      </c>
      <c r="BX629" s="453">
        <v>0</v>
      </c>
      <c r="BY629" s="453">
        <v>0</v>
      </c>
      <c r="BZ629" s="453">
        <v>0</v>
      </c>
      <c r="CA629" s="453">
        <v>0</v>
      </c>
      <c r="CB629" s="453">
        <v>0</v>
      </c>
      <c r="CC629" s="336">
        <f t="shared" si="76"/>
        <v>682685.7</v>
      </c>
    </row>
    <row r="630" spans="1:81" s="328" customFormat="1">
      <c r="A630" s="384"/>
      <c r="B630" s="383"/>
      <c r="C630" s="385"/>
      <c r="D630" s="385"/>
      <c r="E630" s="385"/>
      <c r="F630" s="386" t="s">
        <v>1720</v>
      </c>
      <c r="G630" s="387" t="s">
        <v>1721</v>
      </c>
      <c r="H630" s="453">
        <v>0</v>
      </c>
      <c r="I630" s="453">
        <v>0</v>
      </c>
      <c r="J630" s="453">
        <v>0</v>
      </c>
      <c r="K630" s="453">
        <v>0</v>
      </c>
      <c r="L630" s="453">
        <v>0</v>
      </c>
      <c r="M630" s="453">
        <v>0</v>
      </c>
      <c r="N630" s="453">
        <v>0</v>
      </c>
      <c r="O630" s="453">
        <v>0</v>
      </c>
      <c r="P630" s="453">
        <v>0</v>
      </c>
      <c r="Q630" s="453">
        <v>0</v>
      </c>
      <c r="R630" s="453">
        <v>0</v>
      </c>
      <c r="S630" s="453">
        <v>0</v>
      </c>
      <c r="T630" s="453">
        <v>0</v>
      </c>
      <c r="U630" s="453">
        <v>0</v>
      </c>
      <c r="V630" s="453">
        <v>0</v>
      </c>
      <c r="W630" s="453">
        <v>0</v>
      </c>
      <c r="X630" s="453">
        <v>0</v>
      </c>
      <c r="Y630" s="453">
        <v>0</v>
      </c>
      <c r="Z630" s="453">
        <v>0</v>
      </c>
      <c r="AA630" s="453">
        <v>0</v>
      </c>
      <c r="AB630" s="453">
        <v>0</v>
      </c>
      <c r="AC630" s="453">
        <v>0</v>
      </c>
      <c r="AD630" s="453">
        <v>0</v>
      </c>
      <c r="AE630" s="453">
        <v>0</v>
      </c>
      <c r="AF630" s="453">
        <v>0</v>
      </c>
      <c r="AG630" s="453">
        <v>0</v>
      </c>
      <c r="AH630" s="453">
        <v>0</v>
      </c>
      <c r="AI630" s="453">
        <v>0</v>
      </c>
      <c r="AJ630" s="453">
        <v>0</v>
      </c>
      <c r="AK630" s="453">
        <v>0</v>
      </c>
      <c r="AL630" s="453">
        <v>0</v>
      </c>
      <c r="AM630" s="453">
        <v>0</v>
      </c>
      <c r="AN630" s="453">
        <v>0</v>
      </c>
      <c r="AO630" s="453">
        <v>0</v>
      </c>
      <c r="AP630" s="453">
        <v>0</v>
      </c>
      <c r="AQ630" s="453">
        <v>0</v>
      </c>
      <c r="AR630" s="453">
        <v>0</v>
      </c>
      <c r="AS630" s="453">
        <v>0</v>
      </c>
      <c r="AT630" s="453">
        <v>0</v>
      </c>
      <c r="AU630" s="453">
        <v>0</v>
      </c>
      <c r="AV630" s="453">
        <v>0</v>
      </c>
      <c r="AW630" s="453">
        <v>0</v>
      </c>
      <c r="AX630" s="453">
        <v>0</v>
      </c>
      <c r="AY630" s="453">
        <v>0</v>
      </c>
      <c r="AZ630" s="453">
        <v>0</v>
      </c>
      <c r="BA630" s="453">
        <v>0</v>
      </c>
      <c r="BB630" s="453">
        <v>0</v>
      </c>
      <c r="BC630" s="453">
        <v>0</v>
      </c>
      <c r="BD630" s="453">
        <v>0</v>
      </c>
      <c r="BE630" s="453">
        <v>0</v>
      </c>
      <c r="BF630" s="453">
        <v>0</v>
      </c>
      <c r="BG630" s="453">
        <v>0</v>
      </c>
      <c r="BH630" s="453">
        <v>0</v>
      </c>
      <c r="BI630" s="453">
        <v>0</v>
      </c>
      <c r="BJ630" s="453">
        <v>0</v>
      </c>
      <c r="BK630" s="453">
        <v>0</v>
      </c>
      <c r="BL630" s="453">
        <v>0</v>
      </c>
      <c r="BM630" s="453">
        <v>0</v>
      </c>
      <c r="BN630" s="453">
        <v>0</v>
      </c>
      <c r="BO630" s="453">
        <v>0</v>
      </c>
      <c r="BP630" s="453">
        <v>0</v>
      </c>
      <c r="BQ630" s="453">
        <v>0</v>
      </c>
      <c r="BR630" s="453">
        <v>0</v>
      </c>
      <c r="BS630" s="453">
        <v>0</v>
      </c>
      <c r="BT630" s="453">
        <v>0</v>
      </c>
      <c r="BU630" s="453">
        <v>0</v>
      </c>
      <c r="BV630" s="453">
        <v>0</v>
      </c>
      <c r="BW630" s="453">
        <v>0</v>
      </c>
      <c r="BX630" s="453">
        <v>0</v>
      </c>
      <c r="BY630" s="453">
        <v>0</v>
      </c>
      <c r="BZ630" s="453">
        <v>0</v>
      </c>
      <c r="CA630" s="453">
        <v>0</v>
      </c>
      <c r="CB630" s="453">
        <v>0</v>
      </c>
      <c r="CC630" s="336">
        <f t="shared" si="76"/>
        <v>0</v>
      </c>
    </row>
    <row r="631" spans="1:81" s="328" customFormat="1">
      <c r="A631" s="384"/>
      <c r="B631" s="383"/>
      <c r="C631" s="385"/>
      <c r="D631" s="385"/>
      <c r="E631" s="385"/>
      <c r="F631" s="386" t="s">
        <v>1722</v>
      </c>
      <c r="G631" s="387" t="s">
        <v>1723</v>
      </c>
      <c r="H631" s="453">
        <v>4225719.46</v>
      </c>
      <c r="I631" s="453">
        <v>369873.37</v>
      </c>
      <c r="J631" s="453">
        <v>10685660.210000001</v>
      </c>
      <c r="K631" s="453">
        <v>0</v>
      </c>
      <c r="L631" s="453">
        <v>0</v>
      </c>
      <c r="M631" s="453">
        <v>0</v>
      </c>
      <c r="N631" s="453">
        <v>176068.8</v>
      </c>
      <c r="O631" s="453">
        <v>2507379.67</v>
      </c>
      <c r="P631" s="453">
        <v>502513.05</v>
      </c>
      <c r="Q631" s="453">
        <v>568940.1</v>
      </c>
      <c r="R631" s="453">
        <v>0</v>
      </c>
      <c r="S631" s="453">
        <v>35566.800000000003</v>
      </c>
      <c r="T631" s="453">
        <v>1298041.8799999999</v>
      </c>
      <c r="U631" s="453">
        <v>79189.899999999994</v>
      </c>
      <c r="V631" s="453">
        <v>329312.65000000002</v>
      </c>
      <c r="W631" s="453">
        <v>1910258.04</v>
      </c>
      <c r="X631" s="453">
        <v>1660387.36</v>
      </c>
      <c r="Y631" s="453">
        <v>1926214.79</v>
      </c>
      <c r="Z631" s="453">
        <v>27148.400000000001</v>
      </c>
      <c r="AA631" s="453">
        <v>119683.95</v>
      </c>
      <c r="AB631" s="453">
        <v>1034785.67</v>
      </c>
      <c r="AC631" s="453">
        <v>263839.48</v>
      </c>
      <c r="AD631" s="453">
        <v>0</v>
      </c>
      <c r="AE631" s="453">
        <v>438015.93</v>
      </c>
      <c r="AF631" s="453">
        <v>0</v>
      </c>
      <c r="AG631" s="453">
        <v>0</v>
      </c>
      <c r="AH631" s="453">
        <v>0</v>
      </c>
      <c r="AI631" s="453">
        <v>1261007.95</v>
      </c>
      <c r="AJ631" s="453">
        <v>186980</v>
      </c>
      <c r="AK631" s="453">
        <v>1096572.28</v>
      </c>
      <c r="AL631" s="453">
        <v>0</v>
      </c>
      <c r="AM631" s="453">
        <v>14374.6</v>
      </c>
      <c r="AN631" s="453">
        <v>60161.84</v>
      </c>
      <c r="AO631" s="453">
        <v>57595</v>
      </c>
      <c r="AP631" s="453">
        <v>0</v>
      </c>
      <c r="AQ631" s="453">
        <v>22970</v>
      </c>
      <c r="AR631" s="453">
        <v>67650</v>
      </c>
      <c r="AS631" s="453">
        <v>816128.57</v>
      </c>
      <c r="AT631" s="453">
        <v>1242077.75</v>
      </c>
      <c r="AU631" s="453">
        <v>0</v>
      </c>
      <c r="AV631" s="453">
        <v>0</v>
      </c>
      <c r="AW631" s="453">
        <v>0</v>
      </c>
      <c r="AX631" s="453">
        <v>0</v>
      </c>
      <c r="AY631" s="453">
        <v>0</v>
      </c>
      <c r="AZ631" s="453">
        <v>0</v>
      </c>
      <c r="BA631" s="453">
        <v>0</v>
      </c>
      <c r="BB631" s="453">
        <v>0</v>
      </c>
      <c r="BC631" s="453">
        <v>0</v>
      </c>
      <c r="BD631" s="453">
        <v>0</v>
      </c>
      <c r="BE631" s="453">
        <v>0</v>
      </c>
      <c r="BF631" s="453">
        <v>0</v>
      </c>
      <c r="BG631" s="453">
        <v>0</v>
      </c>
      <c r="BH631" s="453">
        <v>1370905.2001</v>
      </c>
      <c r="BI631" s="453">
        <v>159250</v>
      </c>
      <c r="BJ631" s="453">
        <v>120250.8</v>
      </c>
      <c r="BK631" s="453">
        <v>103275</v>
      </c>
      <c r="BL631" s="453">
        <v>0</v>
      </c>
      <c r="BM631" s="453">
        <v>1093458.17</v>
      </c>
      <c r="BN631" s="453">
        <v>11030103.050000001</v>
      </c>
      <c r="BO631" s="453">
        <v>808885.89</v>
      </c>
      <c r="BP631" s="453">
        <v>0</v>
      </c>
      <c r="BQ631" s="453">
        <v>124040</v>
      </c>
      <c r="BR631" s="453">
        <v>0</v>
      </c>
      <c r="BS631" s="453">
        <v>0</v>
      </c>
      <c r="BT631" s="453">
        <v>7780</v>
      </c>
      <c r="BU631" s="453">
        <v>29100</v>
      </c>
      <c r="BV631" s="453">
        <v>45100</v>
      </c>
      <c r="BW631" s="453">
        <v>0</v>
      </c>
      <c r="BX631" s="453">
        <v>74485</v>
      </c>
      <c r="BY631" s="453">
        <v>381016.3</v>
      </c>
      <c r="BZ631" s="453">
        <v>49700</v>
      </c>
      <c r="CA631" s="453">
        <v>0</v>
      </c>
      <c r="CB631" s="453">
        <v>650360.14</v>
      </c>
      <c r="CC631" s="336">
        <f t="shared" si="76"/>
        <v>49031827.050099999</v>
      </c>
    </row>
    <row r="632" spans="1:81" s="328" customFormat="1">
      <c r="A632" s="384"/>
      <c r="B632" s="383"/>
      <c r="C632" s="385"/>
      <c r="D632" s="385"/>
      <c r="E632" s="385"/>
      <c r="F632" s="386" t="s">
        <v>1724</v>
      </c>
      <c r="G632" s="387" t="s">
        <v>1725</v>
      </c>
      <c r="H632" s="453">
        <v>47197.5</v>
      </c>
      <c r="I632" s="453">
        <v>13350</v>
      </c>
      <c r="J632" s="453">
        <v>579995.07999999996</v>
      </c>
      <c r="K632" s="453">
        <v>38605</v>
      </c>
      <c r="L632" s="453">
        <v>4160</v>
      </c>
      <c r="M632" s="453">
        <v>69093.97</v>
      </c>
      <c r="N632" s="453">
        <v>55038.9</v>
      </c>
      <c r="O632" s="453">
        <v>32320</v>
      </c>
      <c r="P632" s="453">
        <v>284685.42</v>
      </c>
      <c r="Q632" s="453">
        <v>506412.85</v>
      </c>
      <c r="R632" s="453">
        <v>32635</v>
      </c>
      <c r="S632" s="453">
        <v>169286.39999999999</v>
      </c>
      <c r="T632" s="453">
        <v>597200.1</v>
      </c>
      <c r="U632" s="453">
        <v>192742.8</v>
      </c>
      <c r="V632" s="453">
        <v>38502.44</v>
      </c>
      <c r="W632" s="453">
        <v>305692.28000000003</v>
      </c>
      <c r="X632" s="453">
        <v>127600.79</v>
      </c>
      <c r="Y632" s="453">
        <v>90781.34</v>
      </c>
      <c r="Z632" s="453">
        <v>3162.5</v>
      </c>
      <c r="AA632" s="453">
        <v>379142.45</v>
      </c>
      <c r="AB632" s="453">
        <v>189703.86</v>
      </c>
      <c r="AC632" s="453">
        <v>800184.6</v>
      </c>
      <c r="AD632" s="453">
        <v>82519.070000000007</v>
      </c>
      <c r="AE632" s="453">
        <v>216887.81</v>
      </c>
      <c r="AF632" s="453">
        <v>67572.2</v>
      </c>
      <c r="AG632" s="453">
        <v>70766.39</v>
      </c>
      <c r="AH632" s="453">
        <v>250506.6</v>
      </c>
      <c r="AI632" s="453">
        <v>984553.43</v>
      </c>
      <c r="AJ632" s="453">
        <v>290464.05</v>
      </c>
      <c r="AK632" s="453">
        <v>101977.94</v>
      </c>
      <c r="AL632" s="453">
        <v>85652.21</v>
      </c>
      <c r="AM632" s="453">
        <v>193511.06</v>
      </c>
      <c r="AN632" s="453">
        <v>203986.24</v>
      </c>
      <c r="AO632" s="453">
        <v>165419.96</v>
      </c>
      <c r="AP632" s="453">
        <v>134788.04999999999</v>
      </c>
      <c r="AQ632" s="453">
        <v>132720.79999999999</v>
      </c>
      <c r="AR632" s="453">
        <v>86110.6</v>
      </c>
      <c r="AS632" s="453">
        <v>21750</v>
      </c>
      <c r="AT632" s="453">
        <v>94375</v>
      </c>
      <c r="AU632" s="453">
        <v>1017150.35</v>
      </c>
      <c r="AV632" s="453">
        <v>0</v>
      </c>
      <c r="AW632" s="453">
        <v>234142.4</v>
      </c>
      <c r="AX632" s="453">
        <v>15836</v>
      </c>
      <c r="AY632" s="453">
        <v>1819</v>
      </c>
      <c r="AZ632" s="453">
        <v>15635</v>
      </c>
      <c r="BA632" s="453">
        <v>8357</v>
      </c>
      <c r="BB632" s="453">
        <v>12800</v>
      </c>
      <c r="BC632" s="453">
        <v>658708.69999999995</v>
      </c>
      <c r="BD632" s="453">
        <v>113023.9</v>
      </c>
      <c r="BE632" s="453">
        <v>250137</v>
      </c>
      <c r="BF632" s="453">
        <v>182699.05</v>
      </c>
      <c r="BG632" s="453">
        <v>98242.21</v>
      </c>
      <c r="BH632" s="453">
        <v>239533.81</v>
      </c>
      <c r="BI632" s="453">
        <v>152570.44</v>
      </c>
      <c r="BJ632" s="453">
        <v>77414</v>
      </c>
      <c r="BK632" s="453">
        <v>177528.53</v>
      </c>
      <c r="BL632" s="453">
        <v>1230</v>
      </c>
      <c r="BM632" s="453">
        <v>6343.7</v>
      </c>
      <c r="BN632" s="453">
        <v>120245</v>
      </c>
      <c r="BO632" s="453">
        <v>213276.08</v>
      </c>
      <c r="BP632" s="453">
        <v>61221.7</v>
      </c>
      <c r="BQ632" s="453">
        <v>21673.8</v>
      </c>
      <c r="BR632" s="453">
        <v>92748.1</v>
      </c>
      <c r="BS632" s="453">
        <v>248793.75</v>
      </c>
      <c r="BT632" s="453">
        <v>11552.5</v>
      </c>
      <c r="BU632" s="453">
        <v>178610.4</v>
      </c>
      <c r="BV632" s="453">
        <v>51261.05</v>
      </c>
      <c r="BW632" s="453">
        <v>133326</v>
      </c>
      <c r="BX632" s="453">
        <v>23696.240000000002</v>
      </c>
      <c r="BY632" s="453">
        <v>99258.6</v>
      </c>
      <c r="BZ632" s="453">
        <v>72837.42</v>
      </c>
      <c r="CA632" s="453">
        <v>92453</v>
      </c>
      <c r="CB632" s="453">
        <v>149224.75</v>
      </c>
      <c r="CC632" s="336">
        <f t="shared" si="76"/>
        <v>12574404.169999998</v>
      </c>
    </row>
    <row r="633" spans="1:81" s="328" customFormat="1">
      <c r="A633" s="384"/>
      <c r="B633" s="383"/>
      <c r="C633" s="385"/>
      <c r="D633" s="385"/>
      <c r="E633" s="385"/>
      <c r="F633" s="386" t="s">
        <v>1726</v>
      </c>
      <c r="G633" s="387" t="s">
        <v>1727</v>
      </c>
      <c r="H633" s="453">
        <v>0</v>
      </c>
      <c r="I633" s="453">
        <v>0</v>
      </c>
      <c r="J633" s="453">
        <v>0</v>
      </c>
      <c r="K633" s="453">
        <v>0</v>
      </c>
      <c r="L633" s="453">
        <v>0</v>
      </c>
      <c r="M633" s="453">
        <v>0</v>
      </c>
      <c r="N633" s="453">
        <v>0</v>
      </c>
      <c r="O633" s="453">
        <v>0</v>
      </c>
      <c r="P633" s="453">
        <v>0</v>
      </c>
      <c r="Q633" s="453">
        <v>0</v>
      </c>
      <c r="R633" s="453">
        <v>0</v>
      </c>
      <c r="S633" s="453">
        <v>0</v>
      </c>
      <c r="T633" s="453">
        <v>0</v>
      </c>
      <c r="U633" s="453">
        <v>0</v>
      </c>
      <c r="V633" s="453">
        <v>0</v>
      </c>
      <c r="W633" s="453">
        <v>0</v>
      </c>
      <c r="X633" s="453">
        <v>0</v>
      </c>
      <c r="Y633" s="453">
        <v>0</v>
      </c>
      <c r="Z633" s="453">
        <v>0</v>
      </c>
      <c r="AA633" s="453">
        <v>0</v>
      </c>
      <c r="AB633" s="453">
        <v>2600</v>
      </c>
      <c r="AC633" s="453">
        <v>0</v>
      </c>
      <c r="AD633" s="453">
        <v>0</v>
      </c>
      <c r="AE633" s="453">
        <v>1307.9000000000001</v>
      </c>
      <c r="AF633" s="453">
        <v>0</v>
      </c>
      <c r="AG633" s="453">
        <v>0</v>
      </c>
      <c r="AH633" s="453">
        <v>0</v>
      </c>
      <c r="AI633" s="453">
        <v>570544.5</v>
      </c>
      <c r="AJ633" s="453">
        <v>0</v>
      </c>
      <c r="AK633" s="453">
        <v>0</v>
      </c>
      <c r="AL633" s="453">
        <v>0</v>
      </c>
      <c r="AM633" s="453">
        <v>0</v>
      </c>
      <c r="AN633" s="453">
        <v>0</v>
      </c>
      <c r="AO633" s="453">
        <v>0</v>
      </c>
      <c r="AP633" s="453">
        <v>0</v>
      </c>
      <c r="AQ633" s="453">
        <v>0</v>
      </c>
      <c r="AR633" s="453">
        <v>0</v>
      </c>
      <c r="AS633" s="453">
        <v>0</v>
      </c>
      <c r="AT633" s="453">
        <v>0</v>
      </c>
      <c r="AU633" s="453">
        <v>0</v>
      </c>
      <c r="AV633" s="453">
        <v>0</v>
      </c>
      <c r="AW633" s="453">
        <v>0</v>
      </c>
      <c r="AX633" s="453">
        <v>0</v>
      </c>
      <c r="AY633" s="453">
        <v>0</v>
      </c>
      <c r="AZ633" s="453">
        <v>0</v>
      </c>
      <c r="BA633" s="453">
        <v>0</v>
      </c>
      <c r="BB633" s="453">
        <v>0</v>
      </c>
      <c r="BC633" s="453">
        <v>0</v>
      </c>
      <c r="BD633" s="453">
        <v>0</v>
      </c>
      <c r="BE633" s="453">
        <v>0</v>
      </c>
      <c r="BF633" s="453">
        <v>13125</v>
      </c>
      <c r="BG633" s="453">
        <v>0</v>
      </c>
      <c r="BH633" s="453">
        <v>0</v>
      </c>
      <c r="BI633" s="453">
        <v>0</v>
      </c>
      <c r="BJ633" s="453">
        <v>0</v>
      </c>
      <c r="BK633" s="453">
        <v>0</v>
      </c>
      <c r="BL633" s="453">
        <v>0</v>
      </c>
      <c r="BM633" s="453">
        <v>0</v>
      </c>
      <c r="BN633" s="453">
        <v>0</v>
      </c>
      <c r="BO633" s="453">
        <v>0</v>
      </c>
      <c r="BP633" s="453">
        <v>0</v>
      </c>
      <c r="BQ633" s="453">
        <v>52680</v>
      </c>
      <c r="BR633" s="453">
        <v>0</v>
      </c>
      <c r="BS633" s="453">
        <v>0</v>
      </c>
      <c r="BT633" s="453">
        <v>0</v>
      </c>
      <c r="BU633" s="453">
        <v>1200</v>
      </c>
      <c r="BV633" s="453">
        <v>0</v>
      </c>
      <c r="BW633" s="453">
        <v>0</v>
      </c>
      <c r="BX633" s="453">
        <v>0</v>
      </c>
      <c r="BY633" s="453">
        <v>0</v>
      </c>
      <c r="BZ633" s="453">
        <v>0</v>
      </c>
      <c r="CA633" s="453">
        <v>0</v>
      </c>
      <c r="CB633" s="453">
        <v>0</v>
      </c>
      <c r="CC633" s="336">
        <f t="shared" si="76"/>
        <v>641457.4</v>
      </c>
    </row>
    <row r="634" spans="1:81" s="328" customFormat="1">
      <c r="A634" s="384"/>
      <c r="B634" s="383"/>
      <c r="C634" s="385"/>
      <c r="D634" s="385"/>
      <c r="E634" s="385"/>
      <c r="F634" s="386" t="s">
        <v>1728</v>
      </c>
      <c r="G634" s="387" t="s">
        <v>1729</v>
      </c>
      <c r="H634" s="453">
        <v>464651.21</v>
      </c>
      <c r="I634" s="453">
        <v>214000</v>
      </c>
      <c r="J634" s="453">
        <v>37601495.909999996</v>
      </c>
      <c r="K634" s="453">
        <v>0</v>
      </c>
      <c r="L634" s="453">
        <v>12404.54</v>
      </c>
      <c r="M634" s="453">
        <v>19255</v>
      </c>
      <c r="N634" s="453">
        <v>1523500</v>
      </c>
      <c r="O634" s="453">
        <v>0</v>
      </c>
      <c r="P634" s="453">
        <v>0</v>
      </c>
      <c r="Q634" s="453">
        <v>19000</v>
      </c>
      <c r="R634" s="453">
        <v>0</v>
      </c>
      <c r="S634" s="453">
        <v>0</v>
      </c>
      <c r="T634" s="453">
        <v>0</v>
      </c>
      <c r="U634" s="453">
        <v>0</v>
      </c>
      <c r="V634" s="453">
        <v>0</v>
      </c>
      <c r="W634" s="453">
        <v>0</v>
      </c>
      <c r="X634" s="453">
        <v>0</v>
      </c>
      <c r="Y634" s="453">
        <v>0</v>
      </c>
      <c r="Z634" s="453">
        <v>0</v>
      </c>
      <c r="AA634" s="453">
        <v>0</v>
      </c>
      <c r="AB634" s="453">
        <v>0</v>
      </c>
      <c r="AC634" s="453">
        <v>1228736</v>
      </c>
      <c r="AD634" s="453">
        <v>466144.5</v>
      </c>
      <c r="AE634" s="453">
        <v>0</v>
      </c>
      <c r="AF634" s="453">
        <v>0</v>
      </c>
      <c r="AG634" s="453">
        <v>0</v>
      </c>
      <c r="AH634" s="453">
        <v>0</v>
      </c>
      <c r="AI634" s="453">
        <v>243000</v>
      </c>
      <c r="AJ634" s="453">
        <v>0</v>
      </c>
      <c r="AK634" s="453">
        <v>0</v>
      </c>
      <c r="AL634" s="453">
        <v>0</v>
      </c>
      <c r="AM634" s="453">
        <v>25277.599999999999</v>
      </c>
      <c r="AN634" s="453">
        <v>0</v>
      </c>
      <c r="AO634" s="453">
        <v>0</v>
      </c>
      <c r="AP634" s="453">
        <v>57974</v>
      </c>
      <c r="AQ634" s="453">
        <v>0</v>
      </c>
      <c r="AR634" s="453">
        <v>0</v>
      </c>
      <c r="AS634" s="453">
        <v>0</v>
      </c>
      <c r="AT634" s="453">
        <v>0</v>
      </c>
      <c r="AU634" s="453">
        <v>64270.5</v>
      </c>
      <c r="AV634" s="453">
        <v>0</v>
      </c>
      <c r="AW634" s="453">
        <v>0</v>
      </c>
      <c r="AX634" s="453">
        <v>4140</v>
      </c>
      <c r="AY634" s="453">
        <v>0</v>
      </c>
      <c r="AZ634" s="453">
        <v>0</v>
      </c>
      <c r="BA634" s="453">
        <v>0</v>
      </c>
      <c r="BB634" s="453">
        <v>0</v>
      </c>
      <c r="BC634" s="453">
        <v>0</v>
      </c>
      <c r="BD634" s="453">
        <v>0</v>
      </c>
      <c r="BE634" s="453">
        <v>0</v>
      </c>
      <c r="BF634" s="453">
        <v>146900</v>
      </c>
      <c r="BG634" s="453">
        <v>0</v>
      </c>
      <c r="BH634" s="453">
        <v>32215</v>
      </c>
      <c r="BI634" s="453">
        <v>0</v>
      </c>
      <c r="BJ634" s="453">
        <v>0</v>
      </c>
      <c r="BK634" s="453">
        <v>0</v>
      </c>
      <c r="BL634" s="453">
        <v>0</v>
      </c>
      <c r="BM634" s="453">
        <v>0</v>
      </c>
      <c r="BN634" s="453">
        <v>0</v>
      </c>
      <c r="BO634" s="453">
        <v>0</v>
      </c>
      <c r="BP634" s="453">
        <v>0</v>
      </c>
      <c r="BQ634" s="453">
        <v>0</v>
      </c>
      <c r="BR634" s="453">
        <v>0</v>
      </c>
      <c r="BS634" s="453">
        <v>0</v>
      </c>
      <c r="BT634" s="453">
        <v>0</v>
      </c>
      <c r="BU634" s="453">
        <v>161134</v>
      </c>
      <c r="BV634" s="453">
        <v>0</v>
      </c>
      <c r="BW634" s="453">
        <v>0</v>
      </c>
      <c r="BX634" s="453">
        <v>0</v>
      </c>
      <c r="BY634" s="453">
        <v>3589925</v>
      </c>
      <c r="BZ634" s="453">
        <v>0</v>
      </c>
      <c r="CA634" s="453">
        <v>181170.48</v>
      </c>
      <c r="CB634" s="453">
        <v>0</v>
      </c>
      <c r="CC634" s="336">
        <f t="shared" si="76"/>
        <v>46055193.739999995</v>
      </c>
    </row>
    <row r="635" spans="1:81" s="328" customFormat="1">
      <c r="A635" s="384"/>
      <c r="B635" s="383"/>
      <c r="C635" s="385"/>
      <c r="D635" s="385"/>
      <c r="E635" s="385"/>
      <c r="F635" s="386" t="s">
        <v>1730</v>
      </c>
      <c r="G635" s="387" t="s">
        <v>1731</v>
      </c>
      <c r="H635" s="453">
        <v>1158950</v>
      </c>
      <c r="I635" s="453">
        <v>10630769.42</v>
      </c>
      <c r="J635" s="453">
        <v>7007228.9000000004</v>
      </c>
      <c r="K635" s="453">
        <v>404363.8</v>
      </c>
      <c r="L635" s="453">
        <v>766055</v>
      </c>
      <c r="M635" s="453">
        <v>516301</v>
      </c>
      <c r="N635" s="453">
        <v>4090295</v>
      </c>
      <c r="O635" s="453">
        <v>285240</v>
      </c>
      <c r="P635" s="453">
        <v>59250</v>
      </c>
      <c r="Q635" s="453">
        <v>3728753</v>
      </c>
      <c r="R635" s="453">
        <v>807245</v>
      </c>
      <c r="S635" s="453">
        <v>1660115.47</v>
      </c>
      <c r="T635" s="453">
        <v>2068022.3</v>
      </c>
      <c r="U635" s="453">
        <v>9387736.3499999996</v>
      </c>
      <c r="V635" s="453">
        <v>15660</v>
      </c>
      <c r="W635" s="453">
        <v>60866.5</v>
      </c>
      <c r="X635" s="453">
        <v>956560.16</v>
      </c>
      <c r="Y635" s="453">
        <v>81946.5</v>
      </c>
      <c r="Z635" s="453">
        <v>9345</v>
      </c>
      <c r="AA635" s="453">
        <v>2908524</v>
      </c>
      <c r="AB635" s="453">
        <v>93252.75</v>
      </c>
      <c r="AC635" s="453">
        <v>228350.25</v>
      </c>
      <c r="AD635" s="453">
        <v>221365</v>
      </c>
      <c r="AE635" s="453">
        <v>70940</v>
      </c>
      <c r="AF635" s="453">
        <v>2475108.9500000002</v>
      </c>
      <c r="AG635" s="453">
        <v>150760</v>
      </c>
      <c r="AH635" s="453">
        <v>0</v>
      </c>
      <c r="AI635" s="453">
        <v>6415504.2000000002</v>
      </c>
      <c r="AJ635" s="453">
        <v>235617</v>
      </c>
      <c r="AK635" s="453">
        <v>673530.5</v>
      </c>
      <c r="AL635" s="453">
        <v>26728</v>
      </c>
      <c r="AM635" s="453">
        <v>937771.3</v>
      </c>
      <c r="AN635" s="453">
        <v>406318</v>
      </c>
      <c r="AO635" s="453">
        <v>504958.35</v>
      </c>
      <c r="AP635" s="453">
        <v>81470.45</v>
      </c>
      <c r="AQ635" s="453">
        <v>330929</v>
      </c>
      <c r="AR635" s="453">
        <v>336840.5</v>
      </c>
      <c r="AS635" s="453">
        <v>227692</v>
      </c>
      <c r="AT635" s="453">
        <v>38351</v>
      </c>
      <c r="AU635" s="453">
        <v>569842</v>
      </c>
      <c r="AV635" s="453">
        <v>57000</v>
      </c>
      <c r="AW635" s="453">
        <v>294167.51</v>
      </c>
      <c r="AX635" s="453">
        <v>593107.19999999995</v>
      </c>
      <c r="AY635" s="453">
        <v>6970</v>
      </c>
      <c r="AZ635" s="453">
        <v>194441.5</v>
      </c>
      <c r="BA635" s="453">
        <v>5788.7</v>
      </c>
      <c r="BB635" s="453">
        <v>1287962.5</v>
      </c>
      <c r="BC635" s="453">
        <v>218870</v>
      </c>
      <c r="BD635" s="453">
        <v>497781</v>
      </c>
      <c r="BE635" s="453">
        <v>1544312.6</v>
      </c>
      <c r="BF635" s="453">
        <v>1223524.8</v>
      </c>
      <c r="BG635" s="453">
        <v>410999.9</v>
      </c>
      <c r="BH635" s="453">
        <v>2095082.4</v>
      </c>
      <c r="BI635" s="453">
        <v>4433807.04</v>
      </c>
      <c r="BJ635" s="453">
        <v>616064</v>
      </c>
      <c r="BK635" s="453">
        <v>332770.40000000002</v>
      </c>
      <c r="BL635" s="453">
        <v>13775</v>
      </c>
      <c r="BM635" s="453">
        <v>1747980</v>
      </c>
      <c r="BN635" s="453">
        <v>1703660</v>
      </c>
      <c r="BO635" s="453">
        <v>555738.5</v>
      </c>
      <c r="BP635" s="453">
        <v>256630.5</v>
      </c>
      <c r="BQ635" s="453">
        <v>0</v>
      </c>
      <c r="BR635" s="453">
        <v>260877.8</v>
      </c>
      <c r="BS635" s="453">
        <v>240743.58</v>
      </c>
      <c r="BT635" s="453">
        <v>546290</v>
      </c>
      <c r="BU635" s="453">
        <v>821553.48</v>
      </c>
      <c r="BV635" s="453">
        <v>119362.7</v>
      </c>
      <c r="BW635" s="453">
        <v>27610</v>
      </c>
      <c r="BX635" s="453">
        <v>73630</v>
      </c>
      <c r="BY635" s="453">
        <v>1899478.9</v>
      </c>
      <c r="BZ635" s="453">
        <v>344562.6</v>
      </c>
      <c r="CA635" s="453">
        <v>366525</v>
      </c>
      <c r="CB635" s="453">
        <v>109569</v>
      </c>
      <c r="CC635" s="336">
        <f t="shared" si="76"/>
        <v>83529193.26000002</v>
      </c>
    </row>
    <row r="636" spans="1:81" s="328" customFormat="1">
      <c r="A636" s="384"/>
      <c r="B636" s="383"/>
      <c r="C636" s="385"/>
      <c r="D636" s="385"/>
      <c r="E636" s="385"/>
      <c r="F636" s="386" t="s">
        <v>1732</v>
      </c>
      <c r="G636" s="387" t="s">
        <v>1733</v>
      </c>
      <c r="H636" s="453">
        <v>0</v>
      </c>
      <c r="I636" s="453">
        <v>1294294.1000000001</v>
      </c>
      <c r="J636" s="453">
        <v>586605</v>
      </c>
      <c r="K636" s="453">
        <v>522902.8</v>
      </c>
      <c r="L636" s="453">
        <v>42500</v>
      </c>
      <c r="M636" s="453">
        <v>551061</v>
      </c>
      <c r="N636" s="453">
        <v>416230</v>
      </c>
      <c r="O636" s="453">
        <v>0</v>
      </c>
      <c r="P636" s="453">
        <v>83000</v>
      </c>
      <c r="Q636" s="453">
        <v>2917750</v>
      </c>
      <c r="R636" s="453">
        <v>0</v>
      </c>
      <c r="S636" s="453">
        <v>165000</v>
      </c>
      <c r="T636" s="453">
        <v>1190270</v>
      </c>
      <c r="U636" s="453">
        <v>81520</v>
      </c>
      <c r="V636" s="453">
        <v>0</v>
      </c>
      <c r="W636" s="453">
        <v>0</v>
      </c>
      <c r="X636" s="453">
        <v>0</v>
      </c>
      <c r="Y636" s="453">
        <v>62000</v>
      </c>
      <c r="Z636" s="453">
        <v>0</v>
      </c>
      <c r="AA636" s="453">
        <v>6012632.0999999996</v>
      </c>
      <c r="AB636" s="453">
        <v>78850</v>
      </c>
      <c r="AC636" s="453">
        <v>840436.5</v>
      </c>
      <c r="AD636" s="453">
        <v>1969794</v>
      </c>
      <c r="AE636" s="453">
        <v>24216.6</v>
      </c>
      <c r="AF636" s="453">
        <v>3895324.3</v>
      </c>
      <c r="AG636" s="453">
        <v>0</v>
      </c>
      <c r="AH636" s="453">
        <v>0</v>
      </c>
      <c r="AI636" s="453">
        <v>1220500</v>
      </c>
      <c r="AJ636" s="453">
        <v>0</v>
      </c>
      <c r="AK636" s="453">
        <v>0</v>
      </c>
      <c r="AL636" s="453">
        <v>0</v>
      </c>
      <c r="AM636" s="453">
        <v>349778</v>
      </c>
      <c r="AN636" s="453">
        <v>332860</v>
      </c>
      <c r="AO636" s="453">
        <v>314222.2</v>
      </c>
      <c r="AP636" s="453">
        <v>0</v>
      </c>
      <c r="AQ636" s="453">
        <v>236396</v>
      </c>
      <c r="AR636" s="453">
        <v>59855.4</v>
      </c>
      <c r="AS636" s="453">
        <v>338360</v>
      </c>
      <c r="AT636" s="453">
        <v>0</v>
      </c>
      <c r="AU636" s="453">
        <v>273895</v>
      </c>
      <c r="AV636" s="453">
        <v>0</v>
      </c>
      <c r="AW636" s="453">
        <v>0</v>
      </c>
      <c r="AX636" s="453">
        <v>0</v>
      </c>
      <c r="AY636" s="453">
        <v>0</v>
      </c>
      <c r="AZ636" s="453">
        <v>0</v>
      </c>
      <c r="BA636" s="453">
        <v>0</v>
      </c>
      <c r="BB636" s="453">
        <v>0</v>
      </c>
      <c r="BC636" s="453">
        <v>30458</v>
      </c>
      <c r="BD636" s="453">
        <v>131510</v>
      </c>
      <c r="BE636" s="453">
        <v>253025</v>
      </c>
      <c r="BF636" s="453">
        <v>0</v>
      </c>
      <c r="BG636" s="453">
        <v>199050</v>
      </c>
      <c r="BH636" s="453">
        <v>608685</v>
      </c>
      <c r="BI636" s="453">
        <v>1991425</v>
      </c>
      <c r="BJ636" s="453">
        <v>157816</v>
      </c>
      <c r="BK636" s="453">
        <v>388510</v>
      </c>
      <c r="BL636" s="453">
        <v>24250</v>
      </c>
      <c r="BM636" s="453">
        <v>38500</v>
      </c>
      <c r="BN636" s="453">
        <v>1155985</v>
      </c>
      <c r="BO636" s="453">
        <v>624165</v>
      </c>
      <c r="BP636" s="453">
        <v>92900</v>
      </c>
      <c r="BQ636" s="453">
        <v>0</v>
      </c>
      <c r="BR636" s="453">
        <v>0</v>
      </c>
      <c r="BS636" s="453">
        <v>366855</v>
      </c>
      <c r="BT636" s="453">
        <v>9240</v>
      </c>
      <c r="BU636" s="453">
        <v>284702</v>
      </c>
      <c r="BV636" s="453">
        <v>36404</v>
      </c>
      <c r="BW636" s="453">
        <v>0</v>
      </c>
      <c r="BX636" s="453">
        <v>426587.5</v>
      </c>
      <c r="BY636" s="453">
        <v>2706835</v>
      </c>
      <c r="BZ636" s="453">
        <v>315727.5</v>
      </c>
      <c r="CA636" s="453">
        <v>0</v>
      </c>
      <c r="CB636" s="453">
        <v>133200</v>
      </c>
      <c r="CC636" s="336">
        <f t="shared" si="76"/>
        <v>33836083</v>
      </c>
    </row>
    <row r="637" spans="1:81" s="328" customFormat="1">
      <c r="A637" s="384"/>
      <c r="B637" s="383"/>
      <c r="C637" s="385"/>
      <c r="D637" s="385"/>
      <c r="E637" s="385"/>
      <c r="F637" s="386" t="s">
        <v>1734</v>
      </c>
      <c r="G637" s="387" t="s">
        <v>1735</v>
      </c>
      <c r="H637" s="453">
        <v>0</v>
      </c>
      <c r="I637" s="453">
        <v>0</v>
      </c>
      <c r="J637" s="453">
        <v>0</v>
      </c>
      <c r="K637" s="453">
        <v>0</v>
      </c>
      <c r="L637" s="453">
        <v>0</v>
      </c>
      <c r="M637" s="453">
        <v>0</v>
      </c>
      <c r="N637" s="453">
        <v>0</v>
      </c>
      <c r="O637" s="453">
        <v>0</v>
      </c>
      <c r="P637" s="453">
        <v>0</v>
      </c>
      <c r="Q637" s="453">
        <v>0</v>
      </c>
      <c r="R637" s="453">
        <v>0</v>
      </c>
      <c r="S637" s="453">
        <v>0</v>
      </c>
      <c r="T637" s="453">
        <v>0</v>
      </c>
      <c r="U637" s="453">
        <v>0</v>
      </c>
      <c r="V637" s="453">
        <v>0</v>
      </c>
      <c r="W637" s="453">
        <v>0</v>
      </c>
      <c r="X637" s="453">
        <v>0</v>
      </c>
      <c r="Y637" s="453">
        <v>0</v>
      </c>
      <c r="Z637" s="453">
        <v>0</v>
      </c>
      <c r="AA637" s="453">
        <v>0</v>
      </c>
      <c r="AB637" s="453">
        <v>0</v>
      </c>
      <c r="AC637" s="453">
        <v>0</v>
      </c>
      <c r="AD637" s="453">
        <v>0</v>
      </c>
      <c r="AE637" s="453">
        <v>0</v>
      </c>
      <c r="AF637" s="453">
        <v>0</v>
      </c>
      <c r="AG637" s="453">
        <v>0</v>
      </c>
      <c r="AH637" s="453">
        <v>0</v>
      </c>
      <c r="AI637" s="453">
        <v>0</v>
      </c>
      <c r="AJ637" s="453">
        <v>0</v>
      </c>
      <c r="AK637" s="453">
        <v>0</v>
      </c>
      <c r="AL637" s="453">
        <v>0</v>
      </c>
      <c r="AM637" s="453">
        <v>0</v>
      </c>
      <c r="AN637" s="453">
        <v>0</v>
      </c>
      <c r="AO637" s="453">
        <v>0</v>
      </c>
      <c r="AP637" s="453">
        <v>0</v>
      </c>
      <c r="AQ637" s="453">
        <v>0</v>
      </c>
      <c r="AR637" s="453">
        <v>0</v>
      </c>
      <c r="AS637" s="453">
        <v>0</v>
      </c>
      <c r="AT637" s="453">
        <v>0</v>
      </c>
      <c r="AU637" s="453">
        <v>0</v>
      </c>
      <c r="AV637" s="453">
        <v>0</v>
      </c>
      <c r="AW637" s="453">
        <v>0</v>
      </c>
      <c r="AX637" s="453">
        <v>0</v>
      </c>
      <c r="AY637" s="453">
        <v>0</v>
      </c>
      <c r="AZ637" s="453">
        <v>0</v>
      </c>
      <c r="BA637" s="453">
        <v>0</v>
      </c>
      <c r="BB637" s="453">
        <v>0</v>
      </c>
      <c r="BC637" s="453">
        <v>2331355</v>
      </c>
      <c r="BD637" s="453">
        <v>0</v>
      </c>
      <c r="BE637" s="453">
        <v>0</v>
      </c>
      <c r="BF637" s="453">
        <v>0</v>
      </c>
      <c r="BG637" s="453">
        <v>0</v>
      </c>
      <c r="BH637" s="453">
        <v>0</v>
      </c>
      <c r="BI637" s="453">
        <v>0</v>
      </c>
      <c r="BJ637" s="453">
        <v>0</v>
      </c>
      <c r="BK637" s="453">
        <v>58877</v>
      </c>
      <c r="BL637" s="453">
        <v>0</v>
      </c>
      <c r="BM637" s="453">
        <v>202583.25</v>
      </c>
      <c r="BN637" s="453">
        <v>0</v>
      </c>
      <c r="BO637" s="453">
        <v>0</v>
      </c>
      <c r="BP637" s="453">
        <v>0</v>
      </c>
      <c r="BQ637" s="453">
        <v>0</v>
      </c>
      <c r="BR637" s="453">
        <v>0</v>
      </c>
      <c r="BS637" s="453">
        <v>0</v>
      </c>
      <c r="BT637" s="453">
        <v>0</v>
      </c>
      <c r="BU637" s="453">
        <v>0</v>
      </c>
      <c r="BV637" s="453">
        <v>0</v>
      </c>
      <c r="BW637" s="453">
        <v>0</v>
      </c>
      <c r="BX637" s="453">
        <v>0</v>
      </c>
      <c r="BY637" s="453">
        <v>0</v>
      </c>
      <c r="BZ637" s="453">
        <v>0</v>
      </c>
      <c r="CA637" s="453">
        <v>0</v>
      </c>
      <c r="CB637" s="453">
        <v>0</v>
      </c>
      <c r="CC637" s="336">
        <f t="shared" si="76"/>
        <v>2592815.25</v>
      </c>
    </row>
    <row r="638" spans="1:81" s="328" customFormat="1">
      <c r="A638" s="384"/>
      <c r="B638" s="383"/>
      <c r="C638" s="385"/>
      <c r="D638" s="385"/>
      <c r="E638" s="385"/>
      <c r="F638" s="386" t="s">
        <v>1736</v>
      </c>
      <c r="G638" s="387" t="s">
        <v>1737</v>
      </c>
      <c r="H638" s="453">
        <v>0</v>
      </c>
      <c r="I638" s="453">
        <v>0</v>
      </c>
      <c r="J638" s="453">
        <v>0</v>
      </c>
      <c r="K638" s="453">
        <v>0</v>
      </c>
      <c r="L638" s="453">
        <v>0</v>
      </c>
      <c r="M638" s="453">
        <v>0</v>
      </c>
      <c r="N638" s="453">
        <v>0</v>
      </c>
      <c r="O638" s="453">
        <v>0</v>
      </c>
      <c r="P638" s="453">
        <v>0</v>
      </c>
      <c r="Q638" s="453">
        <v>0</v>
      </c>
      <c r="R638" s="453">
        <v>0</v>
      </c>
      <c r="S638" s="453">
        <v>0</v>
      </c>
      <c r="T638" s="453">
        <v>0</v>
      </c>
      <c r="U638" s="453">
        <v>0</v>
      </c>
      <c r="V638" s="453">
        <v>0</v>
      </c>
      <c r="W638" s="453">
        <v>0</v>
      </c>
      <c r="X638" s="453">
        <v>0</v>
      </c>
      <c r="Y638" s="453">
        <v>0</v>
      </c>
      <c r="Z638" s="453">
        <v>0</v>
      </c>
      <c r="AA638" s="453">
        <v>0</v>
      </c>
      <c r="AB638" s="453">
        <v>0</v>
      </c>
      <c r="AC638" s="453">
        <v>0</v>
      </c>
      <c r="AD638" s="453">
        <v>0</v>
      </c>
      <c r="AE638" s="453">
        <v>0</v>
      </c>
      <c r="AF638" s="453">
        <v>431280</v>
      </c>
      <c r="AG638" s="453">
        <v>0</v>
      </c>
      <c r="AH638" s="453">
        <v>0</v>
      </c>
      <c r="AI638" s="453">
        <v>0</v>
      </c>
      <c r="AJ638" s="453">
        <v>0</v>
      </c>
      <c r="AK638" s="453">
        <v>0</v>
      </c>
      <c r="AL638" s="453">
        <v>0</v>
      </c>
      <c r="AM638" s="453">
        <v>0</v>
      </c>
      <c r="AN638" s="453">
        <v>0</v>
      </c>
      <c r="AO638" s="453">
        <v>0</v>
      </c>
      <c r="AP638" s="453">
        <v>0</v>
      </c>
      <c r="AQ638" s="453">
        <v>0</v>
      </c>
      <c r="AR638" s="453">
        <v>0</v>
      </c>
      <c r="AS638" s="453">
        <v>0</v>
      </c>
      <c r="AT638" s="453">
        <v>0</v>
      </c>
      <c r="AU638" s="453">
        <v>0</v>
      </c>
      <c r="AV638" s="453">
        <v>0</v>
      </c>
      <c r="AW638" s="453">
        <v>0</v>
      </c>
      <c r="AX638" s="453">
        <v>0</v>
      </c>
      <c r="AY638" s="453">
        <v>0</v>
      </c>
      <c r="AZ638" s="453">
        <v>0</v>
      </c>
      <c r="BA638" s="453">
        <v>0</v>
      </c>
      <c r="BB638" s="453">
        <v>0</v>
      </c>
      <c r="BC638" s="453">
        <v>0</v>
      </c>
      <c r="BD638" s="453">
        <v>0</v>
      </c>
      <c r="BE638" s="453">
        <v>0</v>
      </c>
      <c r="BF638" s="453">
        <v>0</v>
      </c>
      <c r="BG638" s="453">
        <v>0</v>
      </c>
      <c r="BH638" s="453">
        <v>0</v>
      </c>
      <c r="BI638" s="453">
        <v>0</v>
      </c>
      <c r="BJ638" s="453">
        <v>0</v>
      </c>
      <c r="BK638" s="453">
        <v>0</v>
      </c>
      <c r="BL638" s="453">
        <v>0</v>
      </c>
      <c r="BM638" s="453">
        <v>0</v>
      </c>
      <c r="BN638" s="453">
        <v>0</v>
      </c>
      <c r="BO638" s="453">
        <v>0</v>
      </c>
      <c r="BP638" s="453">
        <v>0</v>
      </c>
      <c r="BQ638" s="453">
        <v>0</v>
      </c>
      <c r="BR638" s="453">
        <v>0</v>
      </c>
      <c r="BS638" s="453">
        <v>0</v>
      </c>
      <c r="BT638" s="453">
        <v>0</v>
      </c>
      <c r="BU638" s="453">
        <v>0</v>
      </c>
      <c r="BV638" s="453">
        <v>0</v>
      </c>
      <c r="BW638" s="453">
        <v>0</v>
      </c>
      <c r="BX638" s="453">
        <v>0</v>
      </c>
      <c r="BY638" s="453">
        <v>0</v>
      </c>
      <c r="BZ638" s="453">
        <v>0</v>
      </c>
      <c r="CA638" s="453">
        <v>0</v>
      </c>
      <c r="CB638" s="453">
        <v>0</v>
      </c>
      <c r="CC638" s="336">
        <f t="shared" si="76"/>
        <v>431280</v>
      </c>
    </row>
    <row r="639" spans="1:81" s="328" customFormat="1">
      <c r="A639" s="384"/>
      <c r="B639" s="383"/>
      <c r="C639" s="385"/>
      <c r="D639" s="385"/>
      <c r="E639" s="385"/>
      <c r="F639" s="386" t="s">
        <v>1738</v>
      </c>
      <c r="G639" s="387" t="s">
        <v>1739</v>
      </c>
      <c r="H639" s="453">
        <v>41457.75</v>
      </c>
      <c r="I639" s="453">
        <v>6945153</v>
      </c>
      <c r="J639" s="453">
        <v>2667852.9500000002</v>
      </c>
      <c r="K639" s="453">
        <v>6973156</v>
      </c>
      <c r="L639" s="453">
        <v>2837615</v>
      </c>
      <c r="M639" s="453">
        <v>12679097.699999999</v>
      </c>
      <c r="N639" s="453">
        <v>318878.59999999998</v>
      </c>
      <c r="O639" s="453">
        <v>2334209.6</v>
      </c>
      <c r="P639" s="453">
        <v>736532</v>
      </c>
      <c r="Q639" s="453">
        <v>1197872.93</v>
      </c>
      <c r="R639" s="453">
        <v>4540505.5</v>
      </c>
      <c r="S639" s="453">
        <v>484033</v>
      </c>
      <c r="T639" s="453">
        <v>3366751.75</v>
      </c>
      <c r="U639" s="453">
        <v>65752.5</v>
      </c>
      <c r="V639" s="453">
        <v>25695</v>
      </c>
      <c r="W639" s="453">
        <v>1260132.8</v>
      </c>
      <c r="X639" s="453">
        <v>2040</v>
      </c>
      <c r="Y639" s="453">
        <v>0</v>
      </c>
      <c r="Z639" s="453">
        <v>0</v>
      </c>
      <c r="AA639" s="453">
        <v>434640.34</v>
      </c>
      <c r="AB639" s="453">
        <v>828290.04</v>
      </c>
      <c r="AC639" s="453">
        <v>0</v>
      </c>
      <c r="AD639" s="453">
        <v>5304959.2</v>
      </c>
      <c r="AE639" s="453">
        <v>3324381.39</v>
      </c>
      <c r="AF639" s="453">
        <v>8861182.0600000005</v>
      </c>
      <c r="AG639" s="453">
        <v>0</v>
      </c>
      <c r="AH639" s="453">
        <v>1615268.52</v>
      </c>
      <c r="AI639" s="453">
        <v>20241</v>
      </c>
      <c r="AJ639" s="453">
        <v>3508887</v>
      </c>
      <c r="AK639" s="453">
        <v>2546868</v>
      </c>
      <c r="AL639" s="453">
        <v>1326871</v>
      </c>
      <c r="AM639" s="453">
        <v>2929879</v>
      </c>
      <c r="AN639" s="453">
        <v>2262812</v>
      </c>
      <c r="AO639" s="453">
        <v>1439608</v>
      </c>
      <c r="AP639" s="453">
        <v>1874959</v>
      </c>
      <c r="AQ639" s="453">
        <v>3072696</v>
      </c>
      <c r="AR639" s="453">
        <v>2347304</v>
      </c>
      <c r="AS639" s="453">
        <v>6748160.7999999998</v>
      </c>
      <c r="AT639" s="453">
        <v>1801129</v>
      </c>
      <c r="AU639" s="453">
        <v>66759</v>
      </c>
      <c r="AV639" s="453">
        <v>1418977.25</v>
      </c>
      <c r="AW639" s="453">
        <v>3646723.25</v>
      </c>
      <c r="AX639" s="453">
        <v>1768967.63</v>
      </c>
      <c r="AY639" s="453">
        <v>262728.75</v>
      </c>
      <c r="AZ639" s="453">
        <v>27255</v>
      </c>
      <c r="BA639" s="453">
        <v>0</v>
      </c>
      <c r="BB639" s="453">
        <v>617879.25</v>
      </c>
      <c r="BC639" s="453">
        <v>1711655.26</v>
      </c>
      <c r="BD639" s="453">
        <v>6483572.5</v>
      </c>
      <c r="BE639" s="453">
        <v>5944643.75</v>
      </c>
      <c r="BF639" s="453">
        <v>5706470.25</v>
      </c>
      <c r="BG639" s="453">
        <v>100254</v>
      </c>
      <c r="BH639" s="453">
        <v>17470406.75</v>
      </c>
      <c r="BI639" s="453">
        <v>4881686.75</v>
      </c>
      <c r="BJ639" s="453">
        <v>5806796.7999999998</v>
      </c>
      <c r="BK639" s="453">
        <v>1852958.75</v>
      </c>
      <c r="BL639" s="453">
        <v>786801.25</v>
      </c>
      <c r="BM639" s="453">
        <v>609151</v>
      </c>
      <c r="BN639" s="453">
        <v>1188412.72</v>
      </c>
      <c r="BO639" s="453">
        <v>1728971</v>
      </c>
      <c r="BP639" s="453">
        <v>4853670.3099999996</v>
      </c>
      <c r="BQ639" s="453">
        <v>5206240.45</v>
      </c>
      <c r="BR639" s="453">
        <v>13440810.84</v>
      </c>
      <c r="BS639" s="453">
        <v>8733608.4199999999</v>
      </c>
      <c r="BT639" s="453">
        <v>151380.5</v>
      </c>
      <c r="BU639" s="453">
        <v>2980224.95</v>
      </c>
      <c r="BV639" s="453">
        <v>989748</v>
      </c>
      <c r="BW639" s="453">
        <v>460933</v>
      </c>
      <c r="BX639" s="453">
        <v>2805432.3</v>
      </c>
      <c r="BY639" s="453">
        <v>1301463</v>
      </c>
      <c r="BZ639" s="453">
        <v>1894704</v>
      </c>
      <c r="CA639" s="453">
        <v>166742</v>
      </c>
      <c r="CB639" s="453">
        <v>1902434</v>
      </c>
      <c r="CC639" s="336">
        <f t="shared" ref="CC639:CC697" si="79">SUM(H639:CB639)</f>
        <v>203693335.10999998</v>
      </c>
    </row>
    <row r="640" spans="1:81" s="328" customFormat="1">
      <c r="A640" s="384"/>
      <c r="B640" s="383"/>
      <c r="C640" s="385"/>
      <c r="D640" s="385"/>
      <c r="E640" s="385"/>
      <c r="F640" s="386" t="s">
        <v>1740</v>
      </c>
      <c r="G640" s="387" t="s">
        <v>1741</v>
      </c>
      <c r="H640" s="453">
        <v>10870369.75</v>
      </c>
      <c r="I640" s="453">
        <v>0</v>
      </c>
      <c r="J640" s="453">
        <v>436781.25</v>
      </c>
      <c r="K640" s="453">
        <v>0</v>
      </c>
      <c r="L640" s="453">
        <v>0</v>
      </c>
      <c r="M640" s="453">
        <v>0</v>
      </c>
      <c r="N640" s="453">
        <v>0</v>
      </c>
      <c r="O640" s="453">
        <v>1939.5</v>
      </c>
      <c r="P640" s="453">
        <v>0</v>
      </c>
      <c r="Q640" s="453">
        <v>0</v>
      </c>
      <c r="R640" s="453">
        <v>0</v>
      </c>
      <c r="S640" s="453">
        <v>6243</v>
      </c>
      <c r="T640" s="453">
        <v>0</v>
      </c>
      <c r="U640" s="453">
        <v>21462</v>
      </c>
      <c r="V640" s="453">
        <v>0</v>
      </c>
      <c r="W640" s="453">
        <v>185143.7</v>
      </c>
      <c r="X640" s="453">
        <v>0</v>
      </c>
      <c r="Y640" s="453">
        <v>0</v>
      </c>
      <c r="Z640" s="453">
        <v>0</v>
      </c>
      <c r="AA640" s="453">
        <v>0</v>
      </c>
      <c r="AB640" s="453">
        <v>0</v>
      </c>
      <c r="AC640" s="453">
        <v>2193826.1800000002</v>
      </c>
      <c r="AD640" s="453">
        <v>0</v>
      </c>
      <c r="AE640" s="453">
        <v>386056.85</v>
      </c>
      <c r="AF640" s="453">
        <v>0</v>
      </c>
      <c r="AG640" s="453">
        <v>0</v>
      </c>
      <c r="AH640" s="453">
        <v>0</v>
      </c>
      <c r="AI640" s="453">
        <v>0</v>
      </c>
      <c r="AJ640" s="453">
        <v>0</v>
      </c>
      <c r="AK640" s="453">
        <v>0</v>
      </c>
      <c r="AL640" s="453">
        <v>0</v>
      </c>
      <c r="AM640" s="453">
        <v>0</v>
      </c>
      <c r="AN640" s="453">
        <v>4250</v>
      </c>
      <c r="AO640" s="453">
        <v>0</v>
      </c>
      <c r="AP640" s="453">
        <v>0</v>
      </c>
      <c r="AQ640" s="453">
        <v>6595.5</v>
      </c>
      <c r="AR640" s="453">
        <v>1780</v>
      </c>
      <c r="AS640" s="453">
        <v>5720</v>
      </c>
      <c r="AT640" s="453">
        <v>691</v>
      </c>
      <c r="AU640" s="453">
        <v>0</v>
      </c>
      <c r="AV640" s="453">
        <v>0</v>
      </c>
      <c r="AW640" s="453">
        <v>0</v>
      </c>
      <c r="AX640" s="453">
        <v>0</v>
      </c>
      <c r="AY640" s="453">
        <v>0</v>
      </c>
      <c r="AZ640" s="453">
        <v>0</v>
      </c>
      <c r="BA640" s="453">
        <v>0</v>
      </c>
      <c r="BB640" s="453">
        <v>159080.25</v>
      </c>
      <c r="BC640" s="453">
        <v>0</v>
      </c>
      <c r="BD640" s="453">
        <v>3116347.6</v>
      </c>
      <c r="BE640" s="453">
        <v>0</v>
      </c>
      <c r="BF640" s="453">
        <v>0</v>
      </c>
      <c r="BG640" s="453">
        <v>6576.6</v>
      </c>
      <c r="BH640" s="453">
        <v>0</v>
      </c>
      <c r="BI640" s="453">
        <v>0</v>
      </c>
      <c r="BJ640" s="453">
        <v>0</v>
      </c>
      <c r="BK640" s="453">
        <v>0</v>
      </c>
      <c r="BL640" s="453">
        <v>15780.75</v>
      </c>
      <c r="BM640" s="453">
        <v>804102</v>
      </c>
      <c r="BN640" s="453">
        <v>395756</v>
      </c>
      <c r="BO640" s="453">
        <v>0</v>
      </c>
      <c r="BP640" s="453">
        <v>2336178.02</v>
      </c>
      <c r="BQ640" s="453">
        <v>3134319.5</v>
      </c>
      <c r="BR640" s="453">
        <v>491534.5</v>
      </c>
      <c r="BS640" s="453">
        <v>0</v>
      </c>
      <c r="BT640" s="453">
        <v>0</v>
      </c>
      <c r="BU640" s="453">
        <v>0</v>
      </c>
      <c r="BV640" s="453">
        <v>30717.8</v>
      </c>
      <c r="BW640" s="453">
        <v>0</v>
      </c>
      <c r="BX640" s="453">
        <v>0</v>
      </c>
      <c r="BY640" s="453">
        <v>0</v>
      </c>
      <c r="BZ640" s="453">
        <v>0</v>
      </c>
      <c r="CA640" s="453">
        <v>0</v>
      </c>
      <c r="CB640" s="453">
        <v>116185.5</v>
      </c>
      <c r="CC640" s="336">
        <f t="shared" si="79"/>
        <v>24727437.25</v>
      </c>
    </row>
    <row r="641" spans="1:81" s="328" customFormat="1">
      <c r="A641" s="384"/>
      <c r="B641" s="383"/>
      <c r="C641" s="385"/>
      <c r="D641" s="385"/>
      <c r="E641" s="385"/>
      <c r="F641" s="386" t="s">
        <v>1742</v>
      </c>
      <c r="G641" s="387" t="s">
        <v>1743</v>
      </c>
      <c r="H641" s="453">
        <v>9801775.5199999996</v>
      </c>
      <c r="I641" s="453">
        <v>0</v>
      </c>
      <c r="J641" s="453">
        <v>259654.73</v>
      </c>
      <c r="K641" s="453">
        <v>156880</v>
      </c>
      <c r="L641" s="453">
        <v>2068649.5</v>
      </c>
      <c r="M641" s="453">
        <v>1989646.85</v>
      </c>
      <c r="N641" s="453">
        <v>432209.25</v>
      </c>
      <c r="O641" s="453">
        <v>1200498.3999999999</v>
      </c>
      <c r="P641" s="453">
        <v>34503.5</v>
      </c>
      <c r="Q641" s="453">
        <v>901334.85</v>
      </c>
      <c r="R641" s="453">
        <v>287510.8</v>
      </c>
      <c r="S641" s="453">
        <v>71952.75</v>
      </c>
      <c r="T641" s="453">
        <v>234595.25</v>
      </c>
      <c r="U641" s="453">
        <v>638039.80000000005</v>
      </c>
      <c r="V641" s="453">
        <v>32030</v>
      </c>
      <c r="W641" s="453">
        <v>288107.15000000002</v>
      </c>
      <c r="X641" s="453">
        <v>29907</v>
      </c>
      <c r="Y641" s="453">
        <v>48335</v>
      </c>
      <c r="Z641" s="453">
        <v>0</v>
      </c>
      <c r="AA641" s="453">
        <v>0</v>
      </c>
      <c r="AB641" s="453">
        <v>0</v>
      </c>
      <c r="AC641" s="453">
        <v>0</v>
      </c>
      <c r="AD641" s="453">
        <v>0</v>
      </c>
      <c r="AE641" s="453">
        <v>0</v>
      </c>
      <c r="AF641" s="453">
        <v>636871.55000000005</v>
      </c>
      <c r="AG641" s="453">
        <v>0</v>
      </c>
      <c r="AH641" s="453">
        <v>0</v>
      </c>
      <c r="AI641" s="453">
        <v>0</v>
      </c>
      <c r="AJ641" s="453">
        <v>0</v>
      </c>
      <c r="AK641" s="453">
        <v>0</v>
      </c>
      <c r="AL641" s="453">
        <v>1443</v>
      </c>
      <c r="AM641" s="453">
        <v>0</v>
      </c>
      <c r="AN641" s="453">
        <v>1803</v>
      </c>
      <c r="AO641" s="453">
        <v>0</v>
      </c>
      <c r="AP641" s="453">
        <v>146324.75</v>
      </c>
      <c r="AQ641" s="453">
        <v>11515</v>
      </c>
      <c r="AR641" s="453">
        <v>17778.5</v>
      </c>
      <c r="AS641" s="453">
        <v>0</v>
      </c>
      <c r="AT641" s="453">
        <v>10959</v>
      </c>
      <c r="AU641" s="453">
        <v>0</v>
      </c>
      <c r="AV641" s="453">
        <v>0</v>
      </c>
      <c r="AW641" s="453">
        <v>0</v>
      </c>
      <c r="AX641" s="453">
        <v>0</v>
      </c>
      <c r="AY641" s="453">
        <v>60322</v>
      </c>
      <c r="AZ641" s="453">
        <v>0</v>
      </c>
      <c r="BA641" s="453">
        <v>0</v>
      </c>
      <c r="BB641" s="453">
        <v>179889.5</v>
      </c>
      <c r="BC641" s="453">
        <v>18295.63</v>
      </c>
      <c r="BD641" s="453">
        <v>2099912.25</v>
      </c>
      <c r="BE641" s="453">
        <v>0</v>
      </c>
      <c r="BF641" s="453">
        <v>0</v>
      </c>
      <c r="BG641" s="453">
        <v>161536.72</v>
      </c>
      <c r="BH641" s="453">
        <v>0</v>
      </c>
      <c r="BI641" s="453">
        <v>0</v>
      </c>
      <c r="BJ641" s="453">
        <v>0</v>
      </c>
      <c r="BK641" s="453">
        <v>0</v>
      </c>
      <c r="BL641" s="453">
        <v>0</v>
      </c>
      <c r="BM641" s="453">
        <v>238552.25</v>
      </c>
      <c r="BN641" s="453">
        <v>456179.25</v>
      </c>
      <c r="BO641" s="453">
        <v>1659</v>
      </c>
      <c r="BP641" s="453">
        <v>5385.5</v>
      </c>
      <c r="BQ641" s="453">
        <v>253213.43</v>
      </c>
      <c r="BR641" s="453">
        <v>0</v>
      </c>
      <c r="BS641" s="453">
        <v>25639</v>
      </c>
      <c r="BT641" s="453">
        <v>117501</v>
      </c>
      <c r="BU641" s="453">
        <v>0</v>
      </c>
      <c r="BV641" s="453">
        <v>56727.94</v>
      </c>
      <c r="BW641" s="453">
        <v>81413</v>
      </c>
      <c r="BX641" s="453">
        <v>904866</v>
      </c>
      <c r="BY641" s="453">
        <v>8954.5</v>
      </c>
      <c r="BZ641" s="453">
        <v>0</v>
      </c>
      <c r="CA641" s="453">
        <v>0</v>
      </c>
      <c r="CB641" s="453">
        <v>6708</v>
      </c>
      <c r="CC641" s="336">
        <f t="shared" si="79"/>
        <v>23979080.120000001</v>
      </c>
    </row>
    <row r="642" spans="1:81" s="328" customFormat="1">
      <c r="A642" s="384"/>
      <c r="B642" s="383"/>
      <c r="C642" s="385"/>
      <c r="D642" s="385"/>
      <c r="E642" s="385"/>
      <c r="F642" s="386" t="s">
        <v>1744</v>
      </c>
      <c r="G642" s="387" t="s">
        <v>1745</v>
      </c>
      <c r="H642" s="453">
        <v>198868.5</v>
      </c>
      <c r="I642" s="453">
        <v>6994992.7800000003</v>
      </c>
      <c r="J642" s="453">
        <v>1940125.36</v>
      </c>
      <c r="K642" s="453">
        <v>0</v>
      </c>
      <c r="L642" s="453">
        <v>0</v>
      </c>
      <c r="M642" s="453">
        <v>0</v>
      </c>
      <c r="N642" s="453">
        <v>180928</v>
      </c>
      <c r="O642" s="453">
        <v>0</v>
      </c>
      <c r="P642" s="453">
        <v>0</v>
      </c>
      <c r="Q642" s="453">
        <v>0</v>
      </c>
      <c r="R642" s="453">
        <v>0</v>
      </c>
      <c r="S642" s="453">
        <v>0</v>
      </c>
      <c r="T642" s="453">
        <v>14796602.619999999</v>
      </c>
      <c r="U642" s="453">
        <v>411565</v>
      </c>
      <c r="V642" s="453">
        <v>0</v>
      </c>
      <c r="W642" s="453">
        <v>0</v>
      </c>
      <c r="X642" s="453">
        <v>0</v>
      </c>
      <c r="Y642" s="453">
        <v>0</v>
      </c>
      <c r="Z642" s="453">
        <v>3332492.25</v>
      </c>
      <c r="AA642" s="453">
        <v>0</v>
      </c>
      <c r="AB642" s="453">
        <v>0</v>
      </c>
      <c r="AC642" s="453">
        <v>0</v>
      </c>
      <c r="AD642" s="453">
        <v>0</v>
      </c>
      <c r="AE642" s="453">
        <v>0</v>
      </c>
      <c r="AF642" s="453">
        <v>0</v>
      </c>
      <c r="AG642" s="453">
        <v>0</v>
      </c>
      <c r="AH642" s="453">
        <v>0</v>
      </c>
      <c r="AI642" s="453">
        <v>0</v>
      </c>
      <c r="AJ642" s="453">
        <v>0</v>
      </c>
      <c r="AK642" s="453">
        <v>0</v>
      </c>
      <c r="AL642" s="453">
        <v>0</v>
      </c>
      <c r="AM642" s="453">
        <v>0</v>
      </c>
      <c r="AN642" s="453">
        <v>0</v>
      </c>
      <c r="AO642" s="453">
        <v>0</v>
      </c>
      <c r="AP642" s="453">
        <v>0</v>
      </c>
      <c r="AQ642" s="453">
        <v>0</v>
      </c>
      <c r="AR642" s="453">
        <v>0</v>
      </c>
      <c r="AS642" s="453">
        <v>0</v>
      </c>
      <c r="AT642" s="453">
        <v>0</v>
      </c>
      <c r="AU642" s="453">
        <v>270475.5</v>
      </c>
      <c r="AV642" s="453">
        <v>0</v>
      </c>
      <c r="AW642" s="453">
        <v>0</v>
      </c>
      <c r="AX642" s="453">
        <v>0</v>
      </c>
      <c r="AY642" s="453">
        <v>0</v>
      </c>
      <c r="AZ642" s="453">
        <v>0</v>
      </c>
      <c r="BA642" s="453">
        <v>0</v>
      </c>
      <c r="BB642" s="453">
        <v>6780002.9800000004</v>
      </c>
      <c r="BC642" s="453">
        <v>0</v>
      </c>
      <c r="BD642" s="453">
        <v>0</v>
      </c>
      <c r="BE642" s="453">
        <v>0</v>
      </c>
      <c r="BF642" s="453">
        <v>0</v>
      </c>
      <c r="BG642" s="453">
        <v>0</v>
      </c>
      <c r="BH642" s="453">
        <v>0</v>
      </c>
      <c r="BI642" s="453">
        <v>0</v>
      </c>
      <c r="BJ642" s="453">
        <v>0</v>
      </c>
      <c r="BK642" s="453">
        <v>0</v>
      </c>
      <c r="BL642" s="453">
        <v>0</v>
      </c>
      <c r="BM642" s="453">
        <v>13976328.51</v>
      </c>
      <c r="BN642" s="453">
        <v>3373931.96</v>
      </c>
      <c r="BO642" s="453">
        <v>0</v>
      </c>
      <c r="BP642" s="453">
        <v>0</v>
      </c>
      <c r="BQ642" s="453">
        <v>0</v>
      </c>
      <c r="BR642" s="453">
        <v>0</v>
      </c>
      <c r="BS642" s="453">
        <v>0</v>
      </c>
      <c r="BT642" s="453">
        <v>3108077.71</v>
      </c>
      <c r="BU642" s="453">
        <v>0</v>
      </c>
      <c r="BV642" s="453">
        <v>0</v>
      </c>
      <c r="BW642" s="453">
        <v>0</v>
      </c>
      <c r="BX642" s="453">
        <v>0</v>
      </c>
      <c r="BY642" s="453">
        <v>0</v>
      </c>
      <c r="BZ642" s="453">
        <v>0</v>
      </c>
      <c r="CA642" s="453">
        <v>0</v>
      </c>
      <c r="CB642" s="453">
        <v>0</v>
      </c>
      <c r="CC642" s="336">
        <f t="shared" si="79"/>
        <v>55364391.169999994</v>
      </c>
    </row>
    <row r="643" spans="1:81" s="328" customFormat="1">
      <c r="A643" s="384"/>
      <c r="B643" s="383"/>
      <c r="C643" s="385"/>
      <c r="D643" s="385"/>
      <c r="E643" s="385"/>
      <c r="F643" s="386" t="s">
        <v>1746</v>
      </c>
      <c r="G643" s="387" t="s">
        <v>1747</v>
      </c>
      <c r="H643" s="453">
        <v>23290.25</v>
      </c>
      <c r="I643" s="453">
        <v>0</v>
      </c>
      <c r="J643" s="453">
        <v>511037.91</v>
      </c>
      <c r="K643" s="453">
        <v>18739.8</v>
      </c>
      <c r="L643" s="453">
        <v>10465.49</v>
      </c>
      <c r="M643" s="453">
        <v>0</v>
      </c>
      <c r="N643" s="453">
        <v>0</v>
      </c>
      <c r="O643" s="453">
        <v>15216.5</v>
      </c>
      <c r="P643" s="453">
        <v>159896.20000000001</v>
      </c>
      <c r="Q643" s="453">
        <v>0</v>
      </c>
      <c r="R643" s="453">
        <v>78717.8</v>
      </c>
      <c r="S643" s="453">
        <v>29964.35</v>
      </c>
      <c r="T643" s="453">
        <v>32422.400000000001</v>
      </c>
      <c r="U643" s="453">
        <v>22048.799999999999</v>
      </c>
      <c r="V643" s="453">
        <v>0</v>
      </c>
      <c r="W643" s="453">
        <v>34317.33</v>
      </c>
      <c r="X643" s="453">
        <v>0</v>
      </c>
      <c r="Y643" s="453">
        <v>92528.6</v>
      </c>
      <c r="Z643" s="453">
        <v>700</v>
      </c>
      <c r="AA643" s="453">
        <v>0</v>
      </c>
      <c r="AB643" s="453">
        <v>65450.2</v>
      </c>
      <c r="AC643" s="453">
        <v>0</v>
      </c>
      <c r="AD643" s="453">
        <v>754589.4</v>
      </c>
      <c r="AE643" s="453">
        <v>240867.7</v>
      </c>
      <c r="AF643" s="453">
        <v>395025</v>
      </c>
      <c r="AG643" s="453">
        <v>0</v>
      </c>
      <c r="AH643" s="453">
        <v>0</v>
      </c>
      <c r="AI643" s="453">
        <v>0</v>
      </c>
      <c r="AJ643" s="453">
        <v>0</v>
      </c>
      <c r="AK643" s="453">
        <v>0</v>
      </c>
      <c r="AL643" s="453">
        <v>0</v>
      </c>
      <c r="AM643" s="453">
        <v>1400</v>
      </c>
      <c r="AN643" s="453">
        <v>0</v>
      </c>
      <c r="AO643" s="453">
        <v>0</v>
      </c>
      <c r="AP643" s="453">
        <v>0</v>
      </c>
      <c r="AQ643" s="453">
        <v>0</v>
      </c>
      <c r="AR643" s="453">
        <v>0</v>
      </c>
      <c r="AS643" s="453">
        <v>0</v>
      </c>
      <c r="AT643" s="453">
        <v>0</v>
      </c>
      <c r="AU643" s="453">
        <v>700</v>
      </c>
      <c r="AV643" s="453">
        <v>74494.899999999994</v>
      </c>
      <c r="AW643" s="453">
        <v>151280.75</v>
      </c>
      <c r="AX643" s="453">
        <v>77998.350000000006</v>
      </c>
      <c r="AY643" s="453">
        <v>23212.6</v>
      </c>
      <c r="AZ643" s="453">
        <v>0</v>
      </c>
      <c r="BA643" s="453">
        <v>0</v>
      </c>
      <c r="BB643" s="453">
        <v>279064.03999999998</v>
      </c>
      <c r="BC643" s="453">
        <v>1467194.07</v>
      </c>
      <c r="BD643" s="453">
        <v>64684</v>
      </c>
      <c r="BE643" s="453">
        <v>0</v>
      </c>
      <c r="BF643" s="453">
        <v>0</v>
      </c>
      <c r="BG643" s="453">
        <v>645687</v>
      </c>
      <c r="BH643" s="453">
        <v>290972.09999999998</v>
      </c>
      <c r="BI643" s="453">
        <v>0</v>
      </c>
      <c r="BJ643" s="453">
        <v>111065</v>
      </c>
      <c r="BK643" s="453">
        <v>16510</v>
      </c>
      <c r="BL643" s="453">
        <v>0</v>
      </c>
      <c r="BM643" s="453">
        <v>0</v>
      </c>
      <c r="BN643" s="453">
        <v>0</v>
      </c>
      <c r="BO643" s="453">
        <v>43409.33</v>
      </c>
      <c r="BP643" s="453">
        <v>21661.5</v>
      </c>
      <c r="BQ643" s="453">
        <v>0</v>
      </c>
      <c r="BR643" s="453">
        <v>61469.5</v>
      </c>
      <c r="BS643" s="453">
        <v>125</v>
      </c>
      <c r="BT643" s="453">
        <v>47636</v>
      </c>
      <c r="BU643" s="453">
        <v>17903.2</v>
      </c>
      <c r="BV643" s="453">
        <v>10185</v>
      </c>
      <c r="BW643" s="453">
        <v>10001.6</v>
      </c>
      <c r="BX643" s="453">
        <v>114631.4</v>
      </c>
      <c r="BY643" s="453">
        <v>64991.8</v>
      </c>
      <c r="BZ643" s="453">
        <v>51401.35</v>
      </c>
      <c r="CA643" s="453">
        <v>0</v>
      </c>
      <c r="CB643" s="453">
        <v>0</v>
      </c>
      <c r="CC643" s="336">
        <f t="shared" si="79"/>
        <v>6132956.2199999988</v>
      </c>
    </row>
    <row r="644" spans="1:81" s="328" customFormat="1">
      <c r="A644" s="384"/>
      <c r="B644" s="383"/>
      <c r="C644" s="385"/>
      <c r="D644" s="385"/>
      <c r="E644" s="385"/>
      <c r="F644" s="386" t="s">
        <v>1748</v>
      </c>
      <c r="G644" s="387" t="s">
        <v>1749</v>
      </c>
      <c r="H644" s="453">
        <v>1720</v>
      </c>
      <c r="I644" s="453">
        <v>875</v>
      </c>
      <c r="J644" s="453">
        <v>98428.51</v>
      </c>
      <c r="K644" s="453">
        <v>2030</v>
      </c>
      <c r="L644" s="453">
        <v>74008</v>
      </c>
      <c r="M644" s="453">
        <v>0</v>
      </c>
      <c r="N644" s="453">
        <v>0</v>
      </c>
      <c r="O644" s="453">
        <v>3932</v>
      </c>
      <c r="P644" s="453">
        <v>1360</v>
      </c>
      <c r="Q644" s="453">
        <v>0</v>
      </c>
      <c r="R644" s="453">
        <v>0</v>
      </c>
      <c r="S644" s="453">
        <v>0</v>
      </c>
      <c r="T644" s="453">
        <v>0</v>
      </c>
      <c r="U644" s="453">
        <v>0</v>
      </c>
      <c r="V644" s="453">
        <v>0</v>
      </c>
      <c r="W644" s="453">
        <v>0</v>
      </c>
      <c r="X644" s="453">
        <v>0</v>
      </c>
      <c r="Y644" s="453">
        <v>0</v>
      </c>
      <c r="Z644" s="453">
        <v>0</v>
      </c>
      <c r="AA644" s="453">
        <v>0</v>
      </c>
      <c r="AB644" s="453">
        <v>0</v>
      </c>
      <c r="AC644" s="453">
        <v>329.7</v>
      </c>
      <c r="AD644" s="453">
        <v>0</v>
      </c>
      <c r="AE644" s="453">
        <v>0</v>
      </c>
      <c r="AF644" s="453">
        <v>170600.34</v>
      </c>
      <c r="AG644" s="453">
        <v>0</v>
      </c>
      <c r="AH644" s="453">
        <v>0</v>
      </c>
      <c r="AI644" s="453">
        <v>0</v>
      </c>
      <c r="AJ644" s="453">
        <v>0</v>
      </c>
      <c r="AK644" s="453">
        <v>0</v>
      </c>
      <c r="AL644" s="453">
        <v>0</v>
      </c>
      <c r="AM644" s="453">
        <v>0</v>
      </c>
      <c r="AN644" s="453">
        <v>0</v>
      </c>
      <c r="AO644" s="453">
        <v>0</v>
      </c>
      <c r="AP644" s="453">
        <v>0</v>
      </c>
      <c r="AQ644" s="453">
        <v>0</v>
      </c>
      <c r="AR644" s="453">
        <v>0</v>
      </c>
      <c r="AS644" s="453">
        <v>0</v>
      </c>
      <c r="AT644" s="453">
        <v>0</v>
      </c>
      <c r="AU644" s="453">
        <v>0</v>
      </c>
      <c r="AV644" s="453">
        <v>0</v>
      </c>
      <c r="AW644" s="453">
        <v>2590</v>
      </c>
      <c r="AX644" s="453">
        <v>0</v>
      </c>
      <c r="AY644" s="453">
        <v>14728</v>
      </c>
      <c r="AZ644" s="453">
        <v>0</v>
      </c>
      <c r="BA644" s="453">
        <v>0</v>
      </c>
      <c r="BB644" s="453">
        <v>191833.5</v>
      </c>
      <c r="BC644" s="453">
        <v>31477.5</v>
      </c>
      <c r="BD644" s="453">
        <v>0</v>
      </c>
      <c r="BE644" s="453">
        <v>0</v>
      </c>
      <c r="BF644" s="453">
        <v>0</v>
      </c>
      <c r="BG644" s="453">
        <v>0</v>
      </c>
      <c r="BH644" s="453">
        <v>0</v>
      </c>
      <c r="BI644" s="453">
        <v>0</v>
      </c>
      <c r="BJ644" s="453">
        <v>2761</v>
      </c>
      <c r="BK644" s="453">
        <v>0</v>
      </c>
      <c r="BL644" s="453">
        <v>0</v>
      </c>
      <c r="BM644" s="453">
        <v>0</v>
      </c>
      <c r="BN644" s="453">
        <v>0</v>
      </c>
      <c r="BO644" s="453">
        <v>0</v>
      </c>
      <c r="BP644" s="453">
        <v>420</v>
      </c>
      <c r="BQ644" s="453">
        <v>0</v>
      </c>
      <c r="BR644" s="453">
        <v>0</v>
      </c>
      <c r="BS644" s="453">
        <v>9465.5</v>
      </c>
      <c r="BT644" s="453">
        <v>0</v>
      </c>
      <c r="BU644" s="453">
        <v>0</v>
      </c>
      <c r="BV644" s="453">
        <v>0</v>
      </c>
      <c r="BW644" s="453">
        <v>0</v>
      </c>
      <c r="BX644" s="453">
        <v>0</v>
      </c>
      <c r="BY644" s="453">
        <v>0</v>
      </c>
      <c r="BZ644" s="453">
        <v>0</v>
      </c>
      <c r="CA644" s="453">
        <v>0</v>
      </c>
      <c r="CB644" s="453">
        <v>0</v>
      </c>
      <c r="CC644" s="336">
        <f t="shared" si="79"/>
        <v>606559.05000000005</v>
      </c>
    </row>
    <row r="645" spans="1:81" s="328" customFormat="1">
      <c r="A645" s="384"/>
      <c r="B645" s="383"/>
      <c r="C645" s="385"/>
      <c r="D645" s="385"/>
      <c r="E645" s="385"/>
      <c r="F645" s="386" t="s">
        <v>1750</v>
      </c>
      <c r="G645" s="387" t="s">
        <v>1751</v>
      </c>
      <c r="H645" s="453">
        <v>0</v>
      </c>
      <c r="I645" s="453">
        <v>0</v>
      </c>
      <c r="J645" s="453">
        <v>12107</v>
      </c>
      <c r="K645" s="453">
        <v>1467</v>
      </c>
      <c r="L645" s="453">
        <v>0</v>
      </c>
      <c r="M645" s="453">
        <v>0</v>
      </c>
      <c r="N645" s="453">
        <v>0</v>
      </c>
      <c r="O645" s="453">
        <v>0</v>
      </c>
      <c r="P645" s="453">
        <v>0</v>
      </c>
      <c r="Q645" s="453">
        <v>0</v>
      </c>
      <c r="R645" s="453">
        <v>4231.25</v>
      </c>
      <c r="S645" s="453">
        <v>0</v>
      </c>
      <c r="T645" s="453">
        <v>3715</v>
      </c>
      <c r="U645" s="453">
        <v>0</v>
      </c>
      <c r="V645" s="453">
        <v>0</v>
      </c>
      <c r="W645" s="453">
        <v>0</v>
      </c>
      <c r="X645" s="453">
        <v>0</v>
      </c>
      <c r="Y645" s="453">
        <v>541</v>
      </c>
      <c r="Z645" s="453">
        <v>0</v>
      </c>
      <c r="AA645" s="453">
        <v>0</v>
      </c>
      <c r="AB645" s="453">
        <v>2574.9499999999998</v>
      </c>
      <c r="AC645" s="453">
        <v>0</v>
      </c>
      <c r="AD645" s="453">
        <v>5062</v>
      </c>
      <c r="AE645" s="453">
        <v>4766</v>
      </c>
      <c r="AF645" s="453">
        <v>0</v>
      </c>
      <c r="AG645" s="453">
        <v>0</v>
      </c>
      <c r="AH645" s="453">
        <v>0</v>
      </c>
      <c r="AI645" s="453">
        <v>0</v>
      </c>
      <c r="AJ645" s="453">
        <v>0</v>
      </c>
      <c r="AK645" s="453">
        <v>0</v>
      </c>
      <c r="AL645" s="453">
        <v>0</v>
      </c>
      <c r="AM645" s="453">
        <v>0</v>
      </c>
      <c r="AN645" s="453">
        <v>0</v>
      </c>
      <c r="AO645" s="453">
        <v>0</v>
      </c>
      <c r="AP645" s="453">
        <v>0</v>
      </c>
      <c r="AQ645" s="453">
        <v>0</v>
      </c>
      <c r="AR645" s="453">
        <v>0</v>
      </c>
      <c r="AS645" s="453">
        <v>0</v>
      </c>
      <c r="AT645" s="453">
        <v>0</v>
      </c>
      <c r="AU645" s="453">
        <v>9066</v>
      </c>
      <c r="AV645" s="453">
        <v>80436</v>
      </c>
      <c r="AW645" s="453">
        <v>1400</v>
      </c>
      <c r="AX645" s="453">
        <v>32066.7</v>
      </c>
      <c r="AY645" s="453">
        <v>700</v>
      </c>
      <c r="AZ645" s="453">
        <v>140</v>
      </c>
      <c r="BA645" s="453">
        <v>1148</v>
      </c>
      <c r="BB645" s="453">
        <v>11166</v>
      </c>
      <c r="BC645" s="453">
        <v>0</v>
      </c>
      <c r="BD645" s="453">
        <v>5097.5</v>
      </c>
      <c r="BE645" s="453">
        <v>0</v>
      </c>
      <c r="BF645" s="453">
        <v>0</v>
      </c>
      <c r="BG645" s="453">
        <v>0</v>
      </c>
      <c r="BH645" s="453">
        <v>0</v>
      </c>
      <c r="BI645" s="453">
        <v>0</v>
      </c>
      <c r="BJ645" s="453">
        <v>1000</v>
      </c>
      <c r="BK645" s="453">
        <v>0</v>
      </c>
      <c r="BL645" s="453">
        <v>0</v>
      </c>
      <c r="BM645" s="453">
        <v>0</v>
      </c>
      <c r="BN645" s="453">
        <v>0</v>
      </c>
      <c r="BO645" s="453">
        <v>138485</v>
      </c>
      <c r="BP645" s="453">
        <v>0</v>
      </c>
      <c r="BQ645" s="453">
        <v>0</v>
      </c>
      <c r="BR645" s="453">
        <v>0</v>
      </c>
      <c r="BS645" s="453">
        <v>0</v>
      </c>
      <c r="BT645" s="453">
        <v>0</v>
      </c>
      <c r="BU645" s="453">
        <v>0</v>
      </c>
      <c r="BV645" s="453">
        <v>4797</v>
      </c>
      <c r="BW645" s="453">
        <v>0</v>
      </c>
      <c r="BX645" s="453">
        <v>0</v>
      </c>
      <c r="BY645" s="453">
        <v>6221</v>
      </c>
      <c r="BZ645" s="453">
        <v>0</v>
      </c>
      <c r="CA645" s="453">
        <v>0</v>
      </c>
      <c r="CB645" s="453">
        <v>0</v>
      </c>
      <c r="CC645" s="336">
        <f t="shared" si="79"/>
        <v>326187.40000000002</v>
      </c>
    </row>
    <row r="646" spans="1:81" s="328" customFormat="1">
      <c r="A646" s="384"/>
      <c r="B646" s="383"/>
      <c r="C646" s="385"/>
      <c r="D646" s="385"/>
      <c r="E646" s="385"/>
      <c r="F646" s="386" t="s">
        <v>1752</v>
      </c>
      <c r="G646" s="387" t="s">
        <v>1753</v>
      </c>
      <c r="H646" s="453">
        <v>9998780.4000000004</v>
      </c>
      <c r="I646" s="453">
        <v>4589188.49</v>
      </c>
      <c r="J646" s="453">
        <v>0</v>
      </c>
      <c r="K646" s="453">
        <v>0</v>
      </c>
      <c r="L646" s="453">
        <v>0</v>
      </c>
      <c r="M646" s="453">
        <v>0</v>
      </c>
      <c r="N646" s="453">
        <v>0</v>
      </c>
      <c r="O646" s="453">
        <v>0</v>
      </c>
      <c r="P646" s="453">
        <v>0</v>
      </c>
      <c r="Q646" s="453">
        <v>0</v>
      </c>
      <c r="R646" s="453">
        <v>0</v>
      </c>
      <c r="S646" s="453">
        <v>0</v>
      </c>
      <c r="T646" s="453">
        <v>0</v>
      </c>
      <c r="U646" s="453">
        <v>0</v>
      </c>
      <c r="V646" s="453">
        <v>0</v>
      </c>
      <c r="W646" s="453">
        <v>0</v>
      </c>
      <c r="X646" s="453">
        <v>0</v>
      </c>
      <c r="Y646" s="453">
        <v>0</v>
      </c>
      <c r="Z646" s="453">
        <v>0</v>
      </c>
      <c r="AA646" s="453">
        <v>0</v>
      </c>
      <c r="AB646" s="453">
        <v>0</v>
      </c>
      <c r="AC646" s="453">
        <v>0</v>
      </c>
      <c r="AD646" s="453">
        <v>0</v>
      </c>
      <c r="AE646" s="453">
        <v>0</v>
      </c>
      <c r="AF646" s="453">
        <v>0</v>
      </c>
      <c r="AG646" s="453">
        <v>0</v>
      </c>
      <c r="AH646" s="453">
        <v>0</v>
      </c>
      <c r="AI646" s="453">
        <v>0</v>
      </c>
      <c r="AJ646" s="453">
        <v>0</v>
      </c>
      <c r="AK646" s="453">
        <v>0</v>
      </c>
      <c r="AL646" s="453">
        <v>0</v>
      </c>
      <c r="AM646" s="453">
        <v>0</v>
      </c>
      <c r="AN646" s="453">
        <v>0</v>
      </c>
      <c r="AO646" s="453">
        <v>0</v>
      </c>
      <c r="AP646" s="453">
        <v>0</v>
      </c>
      <c r="AQ646" s="453">
        <v>0</v>
      </c>
      <c r="AR646" s="453">
        <v>0</v>
      </c>
      <c r="AS646" s="453">
        <v>0</v>
      </c>
      <c r="AT646" s="453">
        <v>0</v>
      </c>
      <c r="AU646" s="453">
        <v>1578277.23</v>
      </c>
      <c r="AV646" s="453">
        <v>0</v>
      </c>
      <c r="AW646" s="453">
        <v>0</v>
      </c>
      <c r="AX646" s="453">
        <v>0</v>
      </c>
      <c r="AY646" s="453">
        <v>0</v>
      </c>
      <c r="AZ646" s="453">
        <v>0</v>
      </c>
      <c r="BA646" s="453">
        <v>0</v>
      </c>
      <c r="BB646" s="453">
        <v>0</v>
      </c>
      <c r="BC646" s="453">
        <v>0</v>
      </c>
      <c r="BD646" s="453">
        <v>0</v>
      </c>
      <c r="BE646" s="453">
        <v>0</v>
      </c>
      <c r="BF646" s="453">
        <v>0</v>
      </c>
      <c r="BG646" s="453">
        <v>272359.92</v>
      </c>
      <c r="BH646" s="453">
        <v>0</v>
      </c>
      <c r="BI646" s="453">
        <v>0</v>
      </c>
      <c r="BJ646" s="453">
        <v>0</v>
      </c>
      <c r="BK646" s="453">
        <v>0</v>
      </c>
      <c r="BL646" s="453">
        <v>0</v>
      </c>
      <c r="BM646" s="453">
        <v>3399599.22</v>
      </c>
      <c r="BN646" s="453">
        <v>0</v>
      </c>
      <c r="BO646" s="453">
        <v>10500</v>
      </c>
      <c r="BP646" s="453">
        <v>0</v>
      </c>
      <c r="BQ646" s="453">
        <v>0</v>
      </c>
      <c r="BR646" s="453">
        <v>0</v>
      </c>
      <c r="BS646" s="453">
        <v>0</v>
      </c>
      <c r="BT646" s="453">
        <v>0</v>
      </c>
      <c r="BU646" s="453">
        <v>0</v>
      </c>
      <c r="BV646" s="453">
        <v>0</v>
      </c>
      <c r="BW646" s="453">
        <v>0</v>
      </c>
      <c r="BX646" s="453">
        <v>0</v>
      </c>
      <c r="BY646" s="453">
        <v>0</v>
      </c>
      <c r="BZ646" s="453">
        <v>0</v>
      </c>
      <c r="CA646" s="453">
        <v>0</v>
      </c>
      <c r="CB646" s="453">
        <v>0</v>
      </c>
      <c r="CC646" s="336">
        <f t="shared" si="79"/>
        <v>19848705.260000002</v>
      </c>
    </row>
    <row r="647" spans="1:81" s="328" customFormat="1">
      <c r="A647" s="384"/>
      <c r="B647" s="383"/>
      <c r="C647" s="385"/>
      <c r="D647" s="385"/>
      <c r="E647" s="385"/>
      <c r="F647" s="386" t="s">
        <v>1754</v>
      </c>
      <c r="G647" s="387" t="s">
        <v>1755</v>
      </c>
      <c r="H647" s="453">
        <v>366</v>
      </c>
      <c r="I647" s="453">
        <v>0</v>
      </c>
      <c r="J647" s="453">
        <v>3691711.29</v>
      </c>
      <c r="K647" s="453">
        <v>0</v>
      </c>
      <c r="L647" s="453">
        <v>0</v>
      </c>
      <c r="M647" s="453">
        <v>0</v>
      </c>
      <c r="N647" s="453">
        <v>0</v>
      </c>
      <c r="O647" s="453">
        <v>0</v>
      </c>
      <c r="P647" s="453">
        <v>320709</v>
      </c>
      <c r="Q647" s="453">
        <v>761878.97</v>
      </c>
      <c r="R647" s="453">
        <v>0</v>
      </c>
      <c r="S647" s="453">
        <v>0</v>
      </c>
      <c r="T647" s="453">
        <v>0</v>
      </c>
      <c r="U647" s="453">
        <v>0</v>
      </c>
      <c r="V647" s="453">
        <v>0</v>
      </c>
      <c r="W647" s="453">
        <v>0</v>
      </c>
      <c r="X647" s="453">
        <v>376062.5</v>
      </c>
      <c r="Y647" s="453">
        <v>0</v>
      </c>
      <c r="Z647" s="453">
        <v>0</v>
      </c>
      <c r="AA647" s="453">
        <v>57743.5</v>
      </c>
      <c r="AB647" s="453">
        <v>0</v>
      </c>
      <c r="AC647" s="453">
        <v>140610</v>
      </c>
      <c r="AD647" s="453">
        <v>0</v>
      </c>
      <c r="AE647" s="453">
        <v>0</v>
      </c>
      <c r="AF647" s="453">
        <v>0</v>
      </c>
      <c r="AG647" s="453">
        <v>0</v>
      </c>
      <c r="AH647" s="453">
        <v>0</v>
      </c>
      <c r="AI647" s="453">
        <v>0</v>
      </c>
      <c r="AJ647" s="453">
        <v>219076</v>
      </c>
      <c r="AK647" s="453">
        <v>0</v>
      </c>
      <c r="AL647" s="453">
        <v>0</v>
      </c>
      <c r="AM647" s="453">
        <v>3200</v>
      </c>
      <c r="AN647" s="453">
        <v>0</v>
      </c>
      <c r="AO647" s="453">
        <v>0</v>
      </c>
      <c r="AP647" s="453">
        <v>27950</v>
      </c>
      <c r="AQ647" s="453">
        <v>1038057</v>
      </c>
      <c r="AR647" s="453">
        <v>0</v>
      </c>
      <c r="AS647" s="453">
        <v>307625</v>
      </c>
      <c r="AT647" s="453">
        <v>49862</v>
      </c>
      <c r="AU647" s="453">
        <v>0</v>
      </c>
      <c r="AV647" s="453">
        <v>0</v>
      </c>
      <c r="AW647" s="453">
        <v>0</v>
      </c>
      <c r="AX647" s="453">
        <v>0</v>
      </c>
      <c r="AY647" s="453">
        <v>0</v>
      </c>
      <c r="AZ647" s="453">
        <v>0</v>
      </c>
      <c r="BA647" s="453">
        <v>0</v>
      </c>
      <c r="BB647" s="453">
        <v>0</v>
      </c>
      <c r="BC647" s="453">
        <v>0</v>
      </c>
      <c r="BD647" s="453">
        <v>0</v>
      </c>
      <c r="BE647" s="453">
        <v>0</v>
      </c>
      <c r="BF647" s="453">
        <v>0</v>
      </c>
      <c r="BG647" s="453">
        <v>0</v>
      </c>
      <c r="BH647" s="453">
        <v>3689822</v>
      </c>
      <c r="BI647" s="453">
        <v>0</v>
      </c>
      <c r="BJ647" s="453">
        <v>0</v>
      </c>
      <c r="BK647" s="453">
        <v>0</v>
      </c>
      <c r="BL647" s="453">
        <v>0</v>
      </c>
      <c r="BM647" s="453">
        <v>0</v>
      </c>
      <c r="BN647" s="453">
        <v>0</v>
      </c>
      <c r="BO647" s="453">
        <v>0</v>
      </c>
      <c r="BP647" s="453">
        <v>286500</v>
      </c>
      <c r="BQ647" s="453">
        <v>0</v>
      </c>
      <c r="BR647" s="453">
        <v>3194826</v>
      </c>
      <c r="BS647" s="453">
        <v>0</v>
      </c>
      <c r="BT647" s="453">
        <v>18032.73</v>
      </c>
      <c r="BU647" s="453">
        <v>0</v>
      </c>
      <c r="BV647" s="453">
        <v>0</v>
      </c>
      <c r="BW647" s="453">
        <v>0</v>
      </c>
      <c r="BX647" s="453">
        <v>0</v>
      </c>
      <c r="BY647" s="453">
        <v>0</v>
      </c>
      <c r="BZ647" s="453">
        <v>0</v>
      </c>
      <c r="CA647" s="453">
        <v>0</v>
      </c>
      <c r="CB647" s="453">
        <v>0</v>
      </c>
      <c r="CC647" s="336">
        <f t="shared" si="79"/>
        <v>14184031.99</v>
      </c>
    </row>
    <row r="648" spans="1:81" s="328" customFormat="1">
      <c r="A648" s="384"/>
      <c r="B648" s="383"/>
      <c r="C648" s="385"/>
      <c r="D648" s="385"/>
      <c r="E648" s="385"/>
      <c r="F648" s="386" t="s">
        <v>1756</v>
      </c>
      <c r="G648" s="387" t="s">
        <v>1757</v>
      </c>
      <c r="H648" s="453">
        <v>0</v>
      </c>
      <c r="I648" s="453">
        <v>0</v>
      </c>
      <c r="J648" s="453">
        <v>0</v>
      </c>
      <c r="K648" s="453">
        <v>0</v>
      </c>
      <c r="L648" s="453">
        <v>0</v>
      </c>
      <c r="M648" s="453">
        <v>0</v>
      </c>
      <c r="N648" s="453">
        <v>0</v>
      </c>
      <c r="O648" s="453">
        <v>0</v>
      </c>
      <c r="P648" s="453">
        <v>0</v>
      </c>
      <c r="Q648" s="453">
        <v>0</v>
      </c>
      <c r="R648" s="453">
        <v>0</v>
      </c>
      <c r="S648" s="453">
        <v>0</v>
      </c>
      <c r="T648" s="453">
        <v>0</v>
      </c>
      <c r="U648" s="453">
        <v>0</v>
      </c>
      <c r="V648" s="453">
        <v>0</v>
      </c>
      <c r="W648" s="453">
        <v>0</v>
      </c>
      <c r="X648" s="453">
        <v>0</v>
      </c>
      <c r="Y648" s="453">
        <v>0</v>
      </c>
      <c r="Z648" s="453">
        <v>0</v>
      </c>
      <c r="AA648" s="453">
        <v>0</v>
      </c>
      <c r="AB648" s="453">
        <v>0</v>
      </c>
      <c r="AC648" s="453">
        <v>0</v>
      </c>
      <c r="AD648" s="453">
        <v>0</v>
      </c>
      <c r="AE648" s="453">
        <v>0</v>
      </c>
      <c r="AF648" s="453">
        <v>0</v>
      </c>
      <c r="AG648" s="453">
        <v>0</v>
      </c>
      <c r="AH648" s="453">
        <v>0</v>
      </c>
      <c r="AI648" s="453">
        <v>0</v>
      </c>
      <c r="AJ648" s="453">
        <v>0</v>
      </c>
      <c r="AK648" s="453">
        <v>0</v>
      </c>
      <c r="AL648" s="453">
        <v>0</v>
      </c>
      <c r="AM648" s="453">
        <v>0</v>
      </c>
      <c r="AN648" s="453">
        <v>0</v>
      </c>
      <c r="AO648" s="453">
        <v>0</v>
      </c>
      <c r="AP648" s="453">
        <v>0</v>
      </c>
      <c r="AQ648" s="453">
        <v>0</v>
      </c>
      <c r="AR648" s="453">
        <v>0</v>
      </c>
      <c r="AS648" s="453">
        <v>0</v>
      </c>
      <c r="AT648" s="453">
        <v>0</v>
      </c>
      <c r="AU648" s="453">
        <v>7160.52</v>
      </c>
      <c r="AV648" s="453">
        <v>0</v>
      </c>
      <c r="AW648" s="453">
        <v>0</v>
      </c>
      <c r="AX648" s="453">
        <v>0</v>
      </c>
      <c r="AY648" s="453">
        <v>0</v>
      </c>
      <c r="AZ648" s="453">
        <v>0</v>
      </c>
      <c r="BA648" s="453">
        <v>0</v>
      </c>
      <c r="BB648" s="453">
        <v>0</v>
      </c>
      <c r="BC648" s="453">
        <v>0</v>
      </c>
      <c r="BD648" s="453">
        <v>0</v>
      </c>
      <c r="BE648" s="453">
        <v>0</v>
      </c>
      <c r="BF648" s="453">
        <v>0</v>
      </c>
      <c r="BG648" s="453">
        <v>0</v>
      </c>
      <c r="BH648" s="453">
        <v>0</v>
      </c>
      <c r="BI648" s="453">
        <v>0</v>
      </c>
      <c r="BJ648" s="453">
        <v>0</v>
      </c>
      <c r="BK648" s="453">
        <v>0</v>
      </c>
      <c r="BL648" s="453">
        <v>0</v>
      </c>
      <c r="BM648" s="453">
        <v>0</v>
      </c>
      <c r="BN648" s="453">
        <v>0</v>
      </c>
      <c r="BO648" s="453">
        <v>0</v>
      </c>
      <c r="BP648" s="453">
        <v>0</v>
      </c>
      <c r="BQ648" s="453">
        <v>0</v>
      </c>
      <c r="BR648" s="453">
        <v>0</v>
      </c>
      <c r="BS648" s="453">
        <v>0</v>
      </c>
      <c r="BT648" s="453">
        <v>5861.1</v>
      </c>
      <c r="BU648" s="453">
        <v>0</v>
      </c>
      <c r="BV648" s="453">
        <v>0</v>
      </c>
      <c r="BW648" s="453">
        <v>0</v>
      </c>
      <c r="BX648" s="453">
        <v>0</v>
      </c>
      <c r="BY648" s="453">
        <v>0</v>
      </c>
      <c r="BZ648" s="453">
        <v>0</v>
      </c>
      <c r="CA648" s="453">
        <v>0</v>
      </c>
      <c r="CB648" s="453">
        <v>0</v>
      </c>
      <c r="CC648" s="336">
        <f t="shared" si="79"/>
        <v>13021.62</v>
      </c>
    </row>
    <row r="649" spans="1:81" s="328" customFormat="1">
      <c r="A649" s="384"/>
      <c r="B649" s="383"/>
      <c r="C649" s="385"/>
      <c r="D649" s="385"/>
      <c r="E649" s="385"/>
      <c r="F649" s="386" t="s">
        <v>1758</v>
      </c>
      <c r="G649" s="387" t="s">
        <v>1759</v>
      </c>
      <c r="H649" s="453">
        <v>0</v>
      </c>
      <c r="I649" s="453">
        <v>0</v>
      </c>
      <c r="J649" s="453">
        <v>0</v>
      </c>
      <c r="K649" s="453">
        <v>0</v>
      </c>
      <c r="L649" s="453">
        <v>0</v>
      </c>
      <c r="M649" s="453">
        <v>0</v>
      </c>
      <c r="N649" s="453">
        <v>0</v>
      </c>
      <c r="O649" s="453">
        <v>0</v>
      </c>
      <c r="P649" s="453">
        <v>0</v>
      </c>
      <c r="Q649" s="453">
        <v>0</v>
      </c>
      <c r="R649" s="453">
        <v>0</v>
      </c>
      <c r="S649" s="453">
        <v>0</v>
      </c>
      <c r="T649" s="453">
        <v>0</v>
      </c>
      <c r="U649" s="453">
        <v>0</v>
      </c>
      <c r="V649" s="453">
        <v>0</v>
      </c>
      <c r="W649" s="453">
        <v>0</v>
      </c>
      <c r="X649" s="453">
        <v>0</v>
      </c>
      <c r="Y649" s="453">
        <v>0</v>
      </c>
      <c r="Z649" s="453">
        <v>0</v>
      </c>
      <c r="AA649" s="453">
        <v>0</v>
      </c>
      <c r="AB649" s="453">
        <v>0</v>
      </c>
      <c r="AC649" s="453">
        <v>0</v>
      </c>
      <c r="AD649" s="453">
        <v>0</v>
      </c>
      <c r="AE649" s="453">
        <v>0</v>
      </c>
      <c r="AF649" s="453">
        <v>0</v>
      </c>
      <c r="AG649" s="453">
        <v>0</v>
      </c>
      <c r="AH649" s="453">
        <v>0</v>
      </c>
      <c r="AI649" s="453">
        <v>0</v>
      </c>
      <c r="AJ649" s="453">
        <v>0</v>
      </c>
      <c r="AK649" s="453">
        <v>0</v>
      </c>
      <c r="AL649" s="453">
        <v>0</v>
      </c>
      <c r="AM649" s="453">
        <v>0</v>
      </c>
      <c r="AN649" s="453">
        <v>0</v>
      </c>
      <c r="AO649" s="453">
        <v>0</v>
      </c>
      <c r="AP649" s="453">
        <v>0</v>
      </c>
      <c r="AQ649" s="453">
        <v>0</v>
      </c>
      <c r="AR649" s="453">
        <v>0</v>
      </c>
      <c r="AS649" s="453">
        <v>0</v>
      </c>
      <c r="AT649" s="453">
        <v>0</v>
      </c>
      <c r="AU649" s="453">
        <v>0</v>
      </c>
      <c r="AV649" s="453">
        <v>0</v>
      </c>
      <c r="AW649" s="453">
        <v>0</v>
      </c>
      <c r="AX649" s="453">
        <v>0</v>
      </c>
      <c r="AY649" s="453">
        <v>0</v>
      </c>
      <c r="AZ649" s="453">
        <v>0</v>
      </c>
      <c r="BA649" s="453">
        <v>0</v>
      </c>
      <c r="BB649" s="453">
        <v>0</v>
      </c>
      <c r="BC649" s="453">
        <v>0</v>
      </c>
      <c r="BD649" s="453">
        <v>0</v>
      </c>
      <c r="BE649" s="453">
        <v>0</v>
      </c>
      <c r="BF649" s="453">
        <v>0</v>
      </c>
      <c r="BG649" s="453">
        <v>0</v>
      </c>
      <c r="BH649" s="453">
        <v>0</v>
      </c>
      <c r="BI649" s="453">
        <v>0</v>
      </c>
      <c r="BJ649" s="453">
        <v>0</v>
      </c>
      <c r="BK649" s="453">
        <v>0</v>
      </c>
      <c r="BL649" s="453">
        <v>0</v>
      </c>
      <c r="BM649" s="453">
        <v>0</v>
      </c>
      <c r="BN649" s="453">
        <v>0</v>
      </c>
      <c r="BO649" s="453">
        <v>0</v>
      </c>
      <c r="BP649" s="453">
        <v>0</v>
      </c>
      <c r="BQ649" s="453">
        <v>0</v>
      </c>
      <c r="BR649" s="453">
        <v>0</v>
      </c>
      <c r="BS649" s="453">
        <v>0</v>
      </c>
      <c r="BT649" s="453">
        <v>0</v>
      </c>
      <c r="BU649" s="453">
        <v>0</v>
      </c>
      <c r="BV649" s="453">
        <v>0</v>
      </c>
      <c r="BW649" s="453">
        <v>0</v>
      </c>
      <c r="BX649" s="453">
        <v>0</v>
      </c>
      <c r="BY649" s="453">
        <v>0</v>
      </c>
      <c r="BZ649" s="453">
        <v>0</v>
      </c>
      <c r="CA649" s="453">
        <v>0</v>
      </c>
      <c r="CB649" s="453">
        <v>0</v>
      </c>
      <c r="CC649" s="336">
        <f t="shared" si="79"/>
        <v>0</v>
      </c>
    </row>
    <row r="650" spans="1:81" s="328" customFormat="1">
      <c r="A650" s="384"/>
      <c r="B650" s="383"/>
      <c r="C650" s="385"/>
      <c r="D650" s="385"/>
      <c r="E650" s="385"/>
      <c r="F650" s="386" t="s">
        <v>1760</v>
      </c>
      <c r="G650" s="387" t="s">
        <v>1761</v>
      </c>
      <c r="H650" s="453">
        <v>0</v>
      </c>
      <c r="I650" s="453">
        <v>0</v>
      </c>
      <c r="J650" s="453">
        <v>0</v>
      </c>
      <c r="K650" s="453">
        <v>0</v>
      </c>
      <c r="L650" s="453">
        <v>0</v>
      </c>
      <c r="M650" s="453">
        <v>0</v>
      </c>
      <c r="N650" s="453">
        <v>0</v>
      </c>
      <c r="O650" s="453">
        <v>0</v>
      </c>
      <c r="P650" s="453">
        <v>0</v>
      </c>
      <c r="Q650" s="453">
        <v>0</v>
      </c>
      <c r="R650" s="453">
        <v>0</v>
      </c>
      <c r="S650" s="453">
        <v>0</v>
      </c>
      <c r="T650" s="453">
        <v>0</v>
      </c>
      <c r="U650" s="453">
        <v>0</v>
      </c>
      <c r="V650" s="453">
        <v>0</v>
      </c>
      <c r="W650" s="453">
        <v>0</v>
      </c>
      <c r="X650" s="453">
        <v>0</v>
      </c>
      <c r="Y650" s="453">
        <v>0</v>
      </c>
      <c r="Z650" s="453">
        <v>0</v>
      </c>
      <c r="AA650" s="453">
        <v>0</v>
      </c>
      <c r="AB650" s="453">
        <v>0</v>
      </c>
      <c r="AC650" s="453">
        <v>0</v>
      </c>
      <c r="AD650" s="453">
        <v>0</v>
      </c>
      <c r="AE650" s="453">
        <v>0</v>
      </c>
      <c r="AF650" s="453">
        <v>0</v>
      </c>
      <c r="AG650" s="453">
        <v>0</v>
      </c>
      <c r="AH650" s="453">
        <v>0</v>
      </c>
      <c r="AI650" s="453">
        <v>0</v>
      </c>
      <c r="AJ650" s="453">
        <v>0</v>
      </c>
      <c r="AK650" s="453">
        <v>0</v>
      </c>
      <c r="AL650" s="453">
        <v>0</v>
      </c>
      <c r="AM650" s="453">
        <v>0</v>
      </c>
      <c r="AN650" s="453">
        <v>0</v>
      </c>
      <c r="AO650" s="453">
        <v>0</v>
      </c>
      <c r="AP650" s="453">
        <v>0</v>
      </c>
      <c r="AQ650" s="453">
        <v>0</v>
      </c>
      <c r="AR650" s="453">
        <v>0</v>
      </c>
      <c r="AS650" s="453">
        <v>0</v>
      </c>
      <c r="AT650" s="453">
        <v>0</v>
      </c>
      <c r="AU650" s="453">
        <v>92968.67</v>
      </c>
      <c r="AV650" s="453">
        <v>0</v>
      </c>
      <c r="AW650" s="453">
        <v>0</v>
      </c>
      <c r="AX650" s="453">
        <v>0</v>
      </c>
      <c r="AY650" s="453">
        <v>0</v>
      </c>
      <c r="AZ650" s="453">
        <v>0</v>
      </c>
      <c r="BA650" s="453">
        <v>0</v>
      </c>
      <c r="BB650" s="453">
        <v>0</v>
      </c>
      <c r="BC650" s="453">
        <v>0</v>
      </c>
      <c r="BD650" s="453">
        <v>0</v>
      </c>
      <c r="BE650" s="453">
        <v>0</v>
      </c>
      <c r="BF650" s="453">
        <v>0</v>
      </c>
      <c r="BG650" s="453">
        <v>0</v>
      </c>
      <c r="BH650" s="453">
        <v>0</v>
      </c>
      <c r="BI650" s="453">
        <v>0</v>
      </c>
      <c r="BJ650" s="453">
        <v>0</v>
      </c>
      <c r="BK650" s="453">
        <v>0</v>
      </c>
      <c r="BL650" s="453">
        <v>0</v>
      </c>
      <c r="BM650" s="453">
        <v>0</v>
      </c>
      <c r="BN650" s="453">
        <v>0</v>
      </c>
      <c r="BO650" s="453">
        <v>0</v>
      </c>
      <c r="BP650" s="453">
        <v>0</v>
      </c>
      <c r="BQ650" s="453">
        <v>0</v>
      </c>
      <c r="BR650" s="453">
        <v>0</v>
      </c>
      <c r="BS650" s="453">
        <v>0</v>
      </c>
      <c r="BT650" s="453">
        <v>0</v>
      </c>
      <c r="BU650" s="453">
        <v>0</v>
      </c>
      <c r="BV650" s="453">
        <v>0</v>
      </c>
      <c r="BW650" s="453">
        <v>0</v>
      </c>
      <c r="BX650" s="453">
        <v>0</v>
      </c>
      <c r="BY650" s="453">
        <v>0</v>
      </c>
      <c r="BZ650" s="453">
        <v>0</v>
      </c>
      <c r="CA650" s="453">
        <v>0</v>
      </c>
      <c r="CB650" s="453">
        <v>0</v>
      </c>
      <c r="CC650" s="336">
        <f t="shared" si="79"/>
        <v>92968.67</v>
      </c>
    </row>
    <row r="651" spans="1:81" s="328" customFormat="1">
      <c r="A651" s="384"/>
      <c r="B651" s="383"/>
      <c r="C651" s="385"/>
      <c r="D651" s="385"/>
      <c r="E651" s="385"/>
      <c r="F651" s="386" t="s">
        <v>1762</v>
      </c>
      <c r="G651" s="387" t="s">
        <v>1763</v>
      </c>
      <c r="H651" s="453">
        <v>0</v>
      </c>
      <c r="I651" s="453">
        <v>0</v>
      </c>
      <c r="J651" s="453">
        <v>0</v>
      </c>
      <c r="K651" s="453">
        <v>0</v>
      </c>
      <c r="L651" s="453">
        <v>0</v>
      </c>
      <c r="M651" s="453">
        <v>0</v>
      </c>
      <c r="N651" s="453">
        <v>0</v>
      </c>
      <c r="O651" s="453">
        <v>0</v>
      </c>
      <c r="P651" s="453">
        <v>0</v>
      </c>
      <c r="Q651" s="453">
        <v>0</v>
      </c>
      <c r="R651" s="453">
        <v>0</v>
      </c>
      <c r="S651" s="453">
        <v>0</v>
      </c>
      <c r="T651" s="453">
        <v>0</v>
      </c>
      <c r="U651" s="453">
        <v>0</v>
      </c>
      <c r="V651" s="453">
        <v>0</v>
      </c>
      <c r="W651" s="453">
        <v>0</v>
      </c>
      <c r="X651" s="453">
        <v>0</v>
      </c>
      <c r="Y651" s="453">
        <v>0</v>
      </c>
      <c r="Z651" s="453">
        <v>0</v>
      </c>
      <c r="AA651" s="453">
        <v>0</v>
      </c>
      <c r="AB651" s="453">
        <v>0</v>
      </c>
      <c r="AC651" s="453">
        <v>0</v>
      </c>
      <c r="AD651" s="453">
        <v>0</v>
      </c>
      <c r="AE651" s="453">
        <v>0</v>
      </c>
      <c r="AF651" s="453">
        <v>0</v>
      </c>
      <c r="AG651" s="453">
        <v>0</v>
      </c>
      <c r="AH651" s="453">
        <v>0</v>
      </c>
      <c r="AI651" s="453">
        <v>0</v>
      </c>
      <c r="AJ651" s="453">
        <v>0</v>
      </c>
      <c r="AK651" s="453">
        <v>0</v>
      </c>
      <c r="AL651" s="453">
        <v>0</v>
      </c>
      <c r="AM651" s="453">
        <v>0</v>
      </c>
      <c r="AN651" s="453">
        <v>0</v>
      </c>
      <c r="AO651" s="453">
        <v>0</v>
      </c>
      <c r="AP651" s="453">
        <v>0</v>
      </c>
      <c r="AQ651" s="453">
        <v>0</v>
      </c>
      <c r="AR651" s="453">
        <v>0</v>
      </c>
      <c r="AS651" s="453">
        <v>0</v>
      </c>
      <c r="AT651" s="453">
        <v>0</v>
      </c>
      <c r="AU651" s="453">
        <v>0</v>
      </c>
      <c r="AV651" s="453">
        <v>0</v>
      </c>
      <c r="AW651" s="453">
        <v>0</v>
      </c>
      <c r="AX651" s="453">
        <v>0</v>
      </c>
      <c r="AY651" s="453">
        <v>0</v>
      </c>
      <c r="AZ651" s="453">
        <v>0</v>
      </c>
      <c r="BA651" s="453">
        <v>0</v>
      </c>
      <c r="BB651" s="453">
        <v>10267</v>
      </c>
      <c r="BC651" s="453">
        <v>0</v>
      </c>
      <c r="BD651" s="453">
        <v>0</v>
      </c>
      <c r="BE651" s="453">
        <v>0</v>
      </c>
      <c r="BF651" s="453">
        <v>0</v>
      </c>
      <c r="BG651" s="453">
        <v>0</v>
      </c>
      <c r="BH651" s="453">
        <v>0</v>
      </c>
      <c r="BI651" s="453">
        <v>0</v>
      </c>
      <c r="BJ651" s="453">
        <v>0</v>
      </c>
      <c r="BK651" s="453">
        <v>0</v>
      </c>
      <c r="BL651" s="453">
        <v>0</v>
      </c>
      <c r="BM651" s="453">
        <v>0</v>
      </c>
      <c r="BN651" s="453">
        <v>0</v>
      </c>
      <c r="BO651" s="453">
        <v>0</v>
      </c>
      <c r="BP651" s="453">
        <v>70962</v>
      </c>
      <c r="BQ651" s="453">
        <v>0</v>
      </c>
      <c r="BR651" s="453">
        <v>0</v>
      </c>
      <c r="BS651" s="453">
        <v>0</v>
      </c>
      <c r="BT651" s="453">
        <v>0</v>
      </c>
      <c r="BU651" s="453">
        <v>0</v>
      </c>
      <c r="BV651" s="453">
        <v>0</v>
      </c>
      <c r="BW651" s="453">
        <v>0</v>
      </c>
      <c r="BX651" s="453">
        <v>0</v>
      </c>
      <c r="BY651" s="453">
        <v>0</v>
      </c>
      <c r="BZ651" s="453">
        <v>0</v>
      </c>
      <c r="CA651" s="453">
        <v>0</v>
      </c>
      <c r="CB651" s="453">
        <v>0</v>
      </c>
      <c r="CC651" s="336">
        <f t="shared" si="79"/>
        <v>81229</v>
      </c>
    </row>
    <row r="652" spans="1:81" s="328" customFormat="1">
      <c r="A652" s="384"/>
      <c r="B652" s="383"/>
      <c r="C652" s="385"/>
      <c r="D652" s="385"/>
      <c r="E652" s="385"/>
      <c r="F652" s="386" t="s">
        <v>1764</v>
      </c>
      <c r="G652" s="387" t="s">
        <v>1765</v>
      </c>
      <c r="H652" s="453">
        <v>0</v>
      </c>
      <c r="I652" s="453">
        <v>0</v>
      </c>
      <c r="J652" s="453">
        <v>0</v>
      </c>
      <c r="K652" s="453">
        <v>0</v>
      </c>
      <c r="L652" s="453">
        <v>0</v>
      </c>
      <c r="M652" s="453">
        <v>177014</v>
      </c>
      <c r="N652" s="453">
        <v>0</v>
      </c>
      <c r="O652" s="453">
        <v>18</v>
      </c>
      <c r="P652" s="453">
        <v>0</v>
      </c>
      <c r="Q652" s="453">
        <v>15610</v>
      </c>
      <c r="R652" s="453">
        <v>0</v>
      </c>
      <c r="S652" s="453">
        <v>227436.5</v>
      </c>
      <c r="T652" s="453">
        <v>0</v>
      </c>
      <c r="U652" s="453">
        <v>55419</v>
      </c>
      <c r="V652" s="453">
        <v>0</v>
      </c>
      <c r="W652" s="453">
        <v>15541</v>
      </c>
      <c r="X652" s="453">
        <v>0</v>
      </c>
      <c r="Y652" s="453">
        <v>0</v>
      </c>
      <c r="Z652" s="453">
        <v>0</v>
      </c>
      <c r="AA652" s="453">
        <v>926</v>
      </c>
      <c r="AB652" s="453">
        <v>0</v>
      </c>
      <c r="AC652" s="453">
        <v>0</v>
      </c>
      <c r="AD652" s="453">
        <v>0</v>
      </c>
      <c r="AE652" s="453">
        <v>0</v>
      </c>
      <c r="AF652" s="453">
        <v>0</v>
      </c>
      <c r="AG652" s="453">
        <v>759560.95</v>
      </c>
      <c r="AH652" s="453">
        <v>0</v>
      </c>
      <c r="AI652" s="453">
        <v>0</v>
      </c>
      <c r="AJ652" s="453">
        <v>0</v>
      </c>
      <c r="AK652" s="453">
        <v>11556</v>
      </c>
      <c r="AL652" s="453">
        <v>0</v>
      </c>
      <c r="AM652" s="453">
        <v>0</v>
      </c>
      <c r="AN652" s="453">
        <v>0</v>
      </c>
      <c r="AO652" s="453">
        <v>0</v>
      </c>
      <c r="AP652" s="453">
        <v>0</v>
      </c>
      <c r="AQ652" s="453">
        <v>0</v>
      </c>
      <c r="AR652" s="453">
        <v>0</v>
      </c>
      <c r="AS652" s="453">
        <v>0</v>
      </c>
      <c r="AT652" s="453">
        <v>14800</v>
      </c>
      <c r="AU652" s="453">
        <v>0</v>
      </c>
      <c r="AV652" s="453">
        <v>0</v>
      </c>
      <c r="AW652" s="453">
        <v>0</v>
      </c>
      <c r="AX652" s="453">
        <v>0</v>
      </c>
      <c r="AY652" s="453">
        <v>0</v>
      </c>
      <c r="AZ652" s="453">
        <v>0</v>
      </c>
      <c r="BA652" s="453">
        <v>0</v>
      </c>
      <c r="BB652" s="453">
        <v>0</v>
      </c>
      <c r="BC652" s="453">
        <v>0</v>
      </c>
      <c r="BD652" s="453">
        <v>1167743</v>
      </c>
      <c r="BE652" s="453">
        <v>0</v>
      </c>
      <c r="BF652" s="453">
        <v>0</v>
      </c>
      <c r="BG652" s="453">
        <v>0</v>
      </c>
      <c r="BH652" s="453">
        <v>0</v>
      </c>
      <c r="BI652" s="453">
        <v>0</v>
      </c>
      <c r="BJ652" s="453">
        <v>0</v>
      </c>
      <c r="BK652" s="453">
        <v>0</v>
      </c>
      <c r="BL652" s="453">
        <v>0</v>
      </c>
      <c r="BM652" s="453">
        <v>2920</v>
      </c>
      <c r="BN652" s="453">
        <v>0</v>
      </c>
      <c r="BO652" s="453">
        <v>83000</v>
      </c>
      <c r="BP652" s="453">
        <v>62415.4</v>
      </c>
      <c r="BQ652" s="453">
        <v>0</v>
      </c>
      <c r="BR652" s="453">
        <v>0</v>
      </c>
      <c r="BS652" s="453">
        <v>0</v>
      </c>
      <c r="BT652" s="453">
        <v>0</v>
      </c>
      <c r="BU652" s="453">
        <v>0</v>
      </c>
      <c r="BV652" s="453">
        <v>0</v>
      </c>
      <c r="BW652" s="453">
        <v>0</v>
      </c>
      <c r="BX652" s="453">
        <v>0</v>
      </c>
      <c r="BY652" s="453">
        <v>0</v>
      </c>
      <c r="BZ652" s="453">
        <v>0</v>
      </c>
      <c r="CA652" s="453">
        <v>0</v>
      </c>
      <c r="CB652" s="453">
        <v>0</v>
      </c>
      <c r="CC652" s="336">
        <f t="shared" si="79"/>
        <v>2593959.85</v>
      </c>
    </row>
    <row r="653" spans="1:81" s="328" customFormat="1">
      <c r="A653" s="384"/>
      <c r="B653" s="383"/>
      <c r="C653" s="385"/>
      <c r="D653" s="385"/>
      <c r="E653" s="385"/>
      <c r="F653" s="386" t="s">
        <v>1766</v>
      </c>
      <c r="G653" s="387" t="s">
        <v>1767</v>
      </c>
      <c r="H653" s="453">
        <v>0</v>
      </c>
      <c r="I653" s="453">
        <v>0</v>
      </c>
      <c r="J653" s="453">
        <v>0</v>
      </c>
      <c r="K653" s="453">
        <v>0</v>
      </c>
      <c r="L653" s="453">
        <v>0</v>
      </c>
      <c r="M653" s="453">
        <v>0</v>
      </c>
      <c r="N653" s="453">
        <v>5021107</v>
      </c>
      <c r="O653" s="453">
        <v>0</v>
      </c>
      <c r="P653" s="453">
        <v>0</v>
      </c>
      <c r="Q653" s="453">
        <v>0</v>
      </c>
      <c r="R653" s="453">
        <v>0</v>
      </c>
      <c r="S653" s="453">
        <v>0</v>
      </c>
      <c r="T653" s="453">
        <v>2929570</v>
      </c>
      <c r="U653" s="453">
        <v>1599500</v>
      </c>
      <c r="V653" s="453">
        <v>0</v>
      </c>
      <c r="W653" s="453">
        <v>2941355.42</v>
      </c>
      <c r="X653" s="453">
        <v>146092.82999999999</v>
      </c>
      <c r="Y653" s="453">
        <v>0</v>
      </c>
      <c r="Z653" s="453">
        <v>0</v>
      </c>
      <c r="AA653" s="453">
        <v>0</v>
      </c>
      <c r="AB653" s="453">
        <v>0</v>
      </c>
      <c r="AC653" s="453">
        <v>122900</v>
      </c>
      <c r="AD653" s="453">
        <v>227978.02</v>
      </c>
      <c r="AE653" s="453">
        <v>0</v>
      </c>
      <c r="AF653" s="453">
        <v>0</v>
      </c>
      <c r="AG653" s="453">
        <v>1435683.34</v>
      </c>
      <c r="AH653" s="453">
        <v>0</v>
      </c>
      <c r="AI653" s="453">
        <v>0</v>
      </c>
      <c r="AJ653" s="453">
        <v>0</v>
      </c>
      <c r="AK653" s="453">
        <v>0</v>
      </c>
      <c r="AL653" s="453">
        <v>0</v>
      </c>
      <c r="AM653" s="453">
        <v>0</v>
      </c>
      <c r="AN653" s="453">
        <v>0</v>
      </c>
      <c r="AO653" s="453">
        <v>133423</v>
      </c>
      <c r="AP653" s="453">
        <v>0</v>
      </c>
      <c r="AQ653" s="453">
        <v>0</v>
      </c>
      <c r="AR653" s="453">
        <v>150025</v>
      </c>
      <c r="AS653" s="453">
        <v>37440</v>
      </c>
      <c r="AT653" s="453">
        <v>0</v>
      </c>
      <c r="AU653" s="453">
        <v>4750</v>
      </c>
      <c r="AV653" s="453">
        <v>0</v>
      </c>
      <c r="AW653" s="453">
        <v>450375</v>
      </c>
      <c r="AX653" s="453">
        <v>0</v>
      </c>
      <c r="AY653" s="453">
        <v>0</v>
      </c>
      <c r="AZ653" s="453">
        <v>0</v>
      </c>
      <c r="BA653" s="453">
        <v>5948.5</v>
      </c>
      <c r="BB653" s="453">
        <v>0</v>
      </c>
      <c r="BC653" s="453">
        <v>0</v>
      </c>
      <c r="BD653" s="453">
        <v>215050</v>
      </c>
      <c r="BE653" s="453">
        <v>0</v>
      </c>
      <c r="BF653" s="453">
        <v>4359.93</v>
      </c>
      <c r="BG653" s="453">
        <v>0</v>
      </c>
      <c r="BH653" s="453">
        <v>0</v>
      </c>
      <c r="BI653" s="453">
        <v>0</v>
      </c>
      <c r="BJ653" s="453">
        <v>107775.03999999999</v>
      </c>
      <c r="BK653" s="453">
        <v>0</v>
      </c>
      <c r="BL653" s="453">
        <v>0</v>
      </c>
      <c r="BM653" s="453">
        <v>0</v>
      </c>
      <c r="BN653" s="453">
        <v>0</v>
      </c>
      <c r="BO653" s="453">
        <v>0</v>
      </c>
      <c r="BP653" s="453">
        <v>87441.9</v>
      </c>
      <c r="BQ653" s="453">
        <v>473250</v>
      </c>
      <c r="BR653" s="453">
        <v>0</v>
      </c>
      <c r="BS653" s="453">
        <v>210</v>
      </c>
      <c r="BT653" s="453">
        <v>54140</v>
      </c>
      <c r="BU653" s="453">
        <v>63650</v>
      </c>
      <c r="BV653" s="453">
        <v>21500</v>
      </c>
      <c r="BW653" s="453">
        <v>0</v>
      </c>
      <c r="BX653" s="453">
        <v>0</v>
      </c>
      <c r="BY653" s="453">
        <v>0</v>
      </c>
      <c r="BZ653" s="453">
        <v>0</v>
      </c>
      <c r="CA653" s="453">
        <v>7000</v>
      </c>
      <c r="CB653" s="453">
        <v>0</v>
      </c>
      <c r="CC653" s="336">
        <f t="shared" si="79"/>
        <v>16240524.979999999</v>
      </c>
    </row>
    <row r="654" spans="1:81" s="328" customFormat="1">
      <c r="A654" s="384"/>
      <c r="B654" s="383"/>
      <c r="C654" s="385"/>
      <c r="D654" s="385"/>
      <c r="E654" s="385"/>
      <c r="F654" s="386" t="s">
        <v>1768</v>
      </c>
      <c r="G654" s="387" t="s">
        <v>1769</v>
      </c>
      <c r="H654" s="453">
        <v>0</v>
      </c>
      <c r="I654" s="453">
        <v>0</v>
      </c>
      <c r="J654" s="453">
        <v>696567</v>
      </c>
      <c r="K654" s="453">
        <v>0</v>
      </c>
      <c r="L654" s="453">
        <v>85793</v>
      </c>
      <c r="M654" s="453">
        <v>61000</v>
      </c>
      <c r="N654" s="453">
        <v>0</v>
      </c>
      <c r="O654" s="453">
        <v>0</v>
      </c>
      <c r="P654" s="453">
        <v>0</v>
      </c>
      <c r="Q654" s="453">
        <v>0</v>
      </c>
      <c r="R654" s="453">
        <v>0</v>
      </c>
      <c r="S654" s="453">
        <v>0</v>
      </c>
      <c r="T654" s="453">
        <v>0</v>
      </c>
      <c r="U654" s="453">
        <v>0</v>
      </c>
      <c r="V654" s="453">
        <v>0</v>
      </c>
      <c r="W654" s="453">
        <v>0</v>
      </c>
      <c r="X654" s="453">
        <v>0</v>
      </c>
      <c r="Y654" s="453">
        <v>0</v>
      </c>
      <c r="Z654" s="453">
        <v>0</v>
      </c>
      <c r="AA654" s="453">
        <v>0</v>
      </c>
      <c r="AB654" s="453">
        <v>0</v>
      </c>
      <c r="AC654" s="453">
        <v>0</v>
      </c>
      <c r="AD654" s="453">
        <v>0</v>
      </c>
      <c r="AE654" s="453">
        <v>0</v>
      </c>
      <c r="AF654" s="453">
        <v>0</v>
      </c>
      <c r="AG654" s="453">
        <v>0</v>
      </c>
      <c r="AH654" s="453">
        <v>0</v>
      </c>
      <c r="AI654" s="453">
        <v>0</v>
      </c>
      <c r="AJ654" s="453">
        <v>0</v>
      </c>
      <c r="AK654" s="453">
        <v>0</v>
      </c>
      <c r="AL654" s="453">
        <v>0</v>
      </c>
      <c r="AM654" s="453">
        <v>0</v>
      </c>
      <c r="AN654" s="453">
        <v>0</v>
      </c>
      <c r="AO654" s="453">
        <v>0</v>
      </c>
      <c r="AP654" s="453">
        <v>0</v>
      </c>
      <c r="AQ654" s="453">
        <v>0</v>
      </c>
      <c r="AR654" s="453">
        <v>0</v>
      </c>
      <c r="AS654" s="453">
        <v>0</v>
      </c>
      <c r="AT654" s="453">
        <v>0</v>
      </c>
      <c r="AU654" s="453">
        <v>477100</v>
      </c>
      <c r="AV654" s="453">
        <v>0</v>
      </c>
      <c r="AW654" s="453">
        <v>0</v>
      </c>
      <c r="AX654" s="453">
        <v>0</v>
      </c>
      <c r="AY654" s="453">
        <v>14332</v>
      </c>
      <c r="AZ654" s="453">
        <v>0</v>
      </c>
      <c r="BA654" s="453">
        <v>0</v>
      </c>
      <c r="BB654" s="453">
        <v>0</v>
      </c>
      <c r="BC654" s="453">
        <v>0</v>
      </c>
      <c r="BD654" s="453">
        <v>0</v>
      </c>
      <c r="BE654" s="453">
        <v>420190</v>
      </c>
      <c r="BF654" s="453">
        <v>366900.42</v>
      </c>
      <c r="BG654" s="453">
        <v>150529</v>
      </c>
      <c r="BH654" s="453">
        <v>302204</v>
      </c>
      <c r="BI654" s="453">
        <v>0</v>
      </c>
      <c r="BJ654" s="453">
        <v>0</v>
      </c>
      <c r="BK654" s="453">
        <v>0</v>
      </c>
      <c r="BL654" s="453">
        <v>0</v>
      </c>
      <c r="BM654" s="453">
        <v>0</v>
      </c>
      <c r="BN654" s="453">
        <v>0</v>
      </c>
      <c r="BO654" s="453">
        <v>580000</v>
      </c>
      <c r="BP654" s="453">
        <v>0</v>
      </c>
      <c r="BQ654" s="453">
        <v>0</v>
      </c>
      <c r="BR654" s="453">
        <v>0</v>
      </c>
      <c r="BS654" s="453">
        <v>0</v>
      </c>
      <c r="BT654" s="453">
        <v>0</v>
      </c>
      <c r="BU654" s="453">
        <v>0</v>
      </c>
      <c r="BV654" s="453">
        <v>0</v>
      </c>
      <c r="BW654" s="453">
        <v>0</v>
      </c>
      <c r="BX654" s="453">
        <v>0</v>
      </c>
      <c r="BY654" s="453">
        <v>0</v>
      </c>
      <c r="BZ654" s="453">
        <v>0</v>
      </c>
      <c r="CA654" s="453">
        <v>0</v>
      </c>
      <c r="CB654" s="453">
        <v>0</v>
      </c>
      <c r="CC654" s="336">
        <f t="shared" si="79"/>
        <v>3154615.42</v>
      </c>
    </row>
    <row r="655" spans="1:81" s="328" customFormat="1">
      <c r="A655" s="384"/>
      <c r="B655" s="383"/>
      <c r="C655" s="385"/>
      <c r="D655" s="385"/>
      <c r="E655" s="385"/>
      <c r="F655" s="386" t="s">
        <v>1770</v>
      </c>
      <c r="G655" s="387" t="s">
        <v>1771</v>
      </c>
      <c r="H655" s="453">
        <v>0</v>
      </c>
      <c r="I655" s="453">
        <v>0</v>
      </c>
      <c r="J655" s="453">
        <v>0</v>
      </c>
      <c r="K655" s="453">
        <v>0</v>
      </c>
      <c r="L655" s="453">
        <v>14946</v>
      </c>
      <c r="M655" s="453">
        <v>80000</v>
      </c>
      <c r="N655" s="453">
        <v>0</v>
      </c>
      <c r="O655" s="453">
        <v>0</v>
      </c>
      <c r="P655" s="453">
        <v>0</v>
      </c>
      <c r="Q655" s="453">
        <v>0</v>
      </c>
      <c r="R655" s="453">
        <v>0</v>
      </c>
      <c r="S655" s="453">
        <v>0</v>
      </c>
      <c r="T655" s="453">
        <v>0</v>
      </c>
      <c r="U655" s="453">
        <v>0</v>
      </c>
      <c r="V655" s="453">
        <v>0</v>
      </c>
      <c r="W655" s="453">
        <v>0</v>
      </c>
      <c r="X655" s="453">
        <v>0</v>
      </c>
      <c r="Y655" s="453">
        <v>0</v>
      </c>
      <c r="Z655" s="453">
        <v>0</v>
      </c>
      <c r="AA655" s="453">
        <v>0</v>
      </c>
      <c r="AB655" s="453">
        <v>0</v>
      </c>
      <c r="AC655" s="453">
        <v>0</v>
      </c>
      <c r="AD655" s="453">
        <v>0</v>
      </c>
      <c r="AE655" s="453">
        <v>0</v>
      </c>
      <c r="AF655" s="453">
        <v>0</v>
      </c>
      <c r="AG655" s="453">
        <v>0</v>
      </c>
      <c r="AH655" s="453">
        <v>0</v>
      </c>
      <c r="AI655" s="453">
        <v>0</v>
      </c>
      <c r="AJ655" s="453">
        <v>191860</v>
      </c>
      <c r="AK655" s="453">
        <v>0</v>
      </c>
      <c r="AL655" s="453">
        <v>0</v>
      </c>
      <c r="AM655" s="453">
        <v>0</v>
      </c>
      <c r="AN655" s="453">
        <v>0</v>
      </c>
      <c r="AO655" s="453">
        <v>0</v>
      </c>
      <c r="AP655" s="453">
        <v>0</v>
      </c>
      <c r="AQ655" s="453">
        <v>0</v>
      </c>
      <c r="AR655" s="453">
        <v>0</v>
      </c>
      <c r="AS655" s="453">
        <v>0</v>
      </c>
      <c r="AT655" s="453">
        <v>0</v>
      </c>
      <c r="AU655" s="453">
        <v>136600</v>
      </c>
      <c r="AV655" s="453">
        <v>0</v>
      </c>
      <c r="AW655" s="453">
        <v>0</v>
      </c>
      <c r="AX655" s="453">
        <v>0</v>
      </c>
      <c r="AY655" s="453">
        <v>27712.39</v>
      </c>
      <c r="AZ655" s="453">
        <v>0</v>
      </c>
      <c r="BA655" s="453">
        <v>0</v>
      </c>
      <c r="BB655" s="453">
        <v>0</v>
      </c>
      <c r="BC655" s="453">
        <v>0</v>
      </c>
      <c r="BD655" s="453">
        <v>0</v>
      </c>
      <c r="BE655" s="453">
        <v>0</v>
      </c>
      <c r="BF655" s="453">
        <v>0</v>
      </c>
      <c r="BG655" s="453">
        <v>0</v>
      </c>
      <c r="BH655" s="453">
        <v>130065</v>
      </c>
      <c r="BI655" s="453">
        <v>0</v>
      </c>
      <c r="BJ655" s="453">
        <v>-5350</v>
      </c>
      <c r="BK655" s="453">
        <v>0</v>
      </c>
      <c r="BL655" s="453">
        <v>0</v>
      </c>
      <c r="BM655" s="453">
        <v>0</v>
      </c>
      <c r="BN655" s="453">
        <v>0</v>
      </c>
      <c r="BO655" s="453">
        <v>0</v>
      </c>
      <c r="BP655" s="453">
        <v>0</v>
      </c>
      <c r="BQ655" s="453">
        <v>0</v>
      </c>
      <c r="BR655" s="453">
        <v>0</v>
      </c>
      <c r="BS655" s="453">
        <v>0</v>
      </c>
      <c r="BT655" s="453">
        <v>0</v>
      </c>
      <c r="BU655" s="453">
        <v>0</v>
      </c>
      <c r="BV655" s="453">
        <v>0</v>
      </c>
      <c r="BW655" s="453">
        <v>0</v>
      </c>
      <c r="BX655" s="453">
        <v>0</v>
      </c>
      <c r="BY655" s="453">
        <v>0</v>
      </c>
      <c r="BZ655" s="453">
        <v>0</v>
      </c>
      <c r="CA655" s="453">
        <v>0</v>
      </c>
      <c r="CB655" s="453">
        <v>0</v>
      </c>
      <c r="CC655" s="336">
        <f t="shared" si="79"/>
        <v>575833.39</v>
      </c>
    </row>
    <row r="656" spans="1:81" s="328" customFormat="1">
      <c r="A656" s="384"/>
      <c r="B656" s="383"/>
      <c r="C656" s="385"/>
      <c r="D656" s="385"/>
      <c r="E656" s="385"/>
      <c r="F656" s="386" t="s">
        <v>1772</v>
      </c>
      <c r="G656" s="387" t="s">
        <v>1773</v>
      </c>
      <c r="H656" s="453">
        <v>0</v>
      </c>
      <c r="I656" s="453">
        <v>0</v>
      </c>
      <c r="J656" s="453">
        <v>0</v>
      </c>
      <c r="K656" s="453">
        <v>0</v>
      </c>
      <c r="L656" s="453">
        <v>0</v>
      </c>
      <c r="M656" s="453">
        <v>0</v>
      </c>
      <c r="N656" s="453">
        <v>0</v>
      </c>
      <c r="O656" s="453">
        <v>0</v>
      </c>
      <c r="P656" s="453">
        <v>0</v>
      </c>
      <c r="Q656" s="453">
        <v>0</v>
      </c>
      <c r="R656" s="453">
        <v>0</v>
      </c>
      <c r="S656" s="453">
        <v>0</v>
      </c>
      <c r="T656" s="453">
        <v>0</v>
      </c>
      <c r="U656" s="453">
        <v>0</v>
      </c>
      <c r="V656" s="453">
        <v>0</v>
      </c>
      <c r="W656" s="453">
        <v>0</v>
      </c>
      <c r="X656" s="453">
        <v>0</v>
      </c>
      <c r="Y656" s="453">
        <v>0</v>
      </c>
      <c r="Z656" s="453">
        <v>0</v>
      </c>
      <c r="AA656" s="453">
        <v>0</v>
      </c>
      <c r="AB656" s="453">
        <v>0</v>
      </c>
      <c r="AC656" s="453">
        <v>0</v>
      </c>
      <c r="AD656" s="453">
        <v>0</v>
      </c>
      <c r="AE656" s="453">
        <v>0</v>
      </c>
      <c r="AF656" s="453">
        <v>0</v>
      </c>
      <c r="AG656" s="453">
        <v>0</v>
      </c>
      <c r="AH656" s="453">
        <v>0</v>
      </c>
      <c r="AI656" s="453">
        <v>0</v>
      </c>
      <c r="AJ656" s="453">
        <v>0</v>
      </c>
      <c r="AK656" s="453">
        <v>0</v>
      </c>
      <c r="AL656" s="453">
        <v>0</v>
      </c>
      <c r="AM656" s="453">
        <v>0</v>
      </c>
      <c r="AN656" s="453">
        <v>0</v>
      </c>
      <c r="AO656" s="453">
        <v>0</v>
      </c>
      <c r="AP656" s="453">
        <v>0</v>
      </c>
      <c r="AQ656" s="453">
        <v>0</v>
      </c>
      <c r="AR656" s="453">
        <v>0</v>
      </c>
      <c r="AS656" s="453">
        <v>0</v>
      </c>
      <c r="AT656" s="453">
        <v>0</v>
      </c>
      <c r="AU656" s="453">
        <v>0</v>
      </c>
      <c r="AV656" s="453">
        <v>0</v>
      </c>
      <c r="AW656" s="453">
        <v>0</v>
      </c>
      <c r="AX656" s="453">
        <v>0</v>
      </c>
      <c r="AY656" s="453">
        <v>0</v>
      </c>
      <c r="AZ656" s="453">
        <v>0</v>
      </c>
      <c r="BA656" s="453">
        <v>0</v>
      </c>
      <c r="BB656" s="453">
        <v>0</v>
      </c>
      <c r="BC656" s="453">
        <v>0</v>
      </c>
      <c r="BD656" s="453">
        <v>0</v>
      </c>
      <c r="BE656" s="453">
        <v>0</v>
      </c>
      <c r="BF656" s="453">
        <v>0</v>
      </c>
      <c r="BG656" s="453">
        <v>634560</v>
      </c>
      <c r="BH656" s="453">
        <v>0</v>
      </c>
      <c r="BI656" s="453">
        <v>0</v>
      </c>
      <c r="BJ656" s="453">
        <v>0</v>
      </c>
      <c r="BK656" s="453">
        <v>0</v>
      </c>
      <c r="BL656" s="453">
        <v>0</v>
      </c>
      <c r="BM656" s="453">
        <v>0</v>
      </c>
      <c r="BN656" s="453">
        <v>0</v>
      </c>
      <c r="BO656" s="453">
        <v>0</v>
      </c>
      <c r="BP656" s="453">
        <v>1717.8</v>
      </c>
      <c r="BQ656" s="453">
        <v>0</v>
      </c>
      <c r="BR656" s="453">
        <v>0</v>
      </c>
      <c r="BS656" s="453">
        <v>0</v>
      </c>
      <c r="BT656" s="453">
        <v>0</v>
      </c>
      <c r="BU656" s="453">
        <v>0</v>
      </c>
      <c r="BV656" s="453">
        <v>0</v>
      </c>
      <c r="BW656" s="453">
        <v>0</v>
      </c>
      <c r="BX656" s="453">
        <v>0</v>
      </c>
      <c r="BY656" s="453">
        <v>0</v>
      </c>
      <c r="BZ656" s="453">
        <v>0</v>
      </c>
      <c r="CA656" s="453">
        <v>0</v>
      </c>
      <c r="CB656" s="453">
        <v>0</v>
      </c>
      <c r="CC656" s="336">
        <f t="shared" si="79"/>
        <v>636277.80000000005</v>
      </c>
    </row>
    <row r="657" spans="1:81" s="328" customFormat="1">
      <c r="A657" s="384"/>
      <c r="B657" s="383"/>
      <c r="C657" s="385"/>
      <c r="D657" s="385"/>
      <c r="E657" s="385"/>
      <c r="F657" s="386" t="s">
        <v>1774</v>
      </c>
      <c r="G657" s="387" t="s">
        <v>1775</v>
      </c>
      <c r="H657" s="453">
        <v>0</v>
      </c>
      <c r="I657" s="453">
        <v>0</v>
      </c>
      <c r="J657" s="453">
        <v>0</v>
      </c>
      <c r="K657" s="453">
        <v>0</v>
      </c>
      <c r="L657" s="453">
        <v>0</v>
      </c>
      <c r="M657" s="453">
        <v>0</v>
      </c>
      <c r="N657" s="453">
        <v>0</v>
      </c>
      <c r="O657" s="453">
        <v>0</v>
      </c>
      <c r="P657" s="453">
        <v>10378.700000000001</v>
      </c>
      <c r="Q657" s="453">
        <v>0</v>
      </c>
      <c r="R657" s="453">
        <v>0</v>
      </c>
      <c r="S657" s="453">
        <v>0</v>
      </c>
      <c r="T657" s="453">
        <v>0</v>
      </c>
      <c r="U657" s="453">
        <v>0</v>
      </c>
      <c r="V657" s="453">
        <v>0</v>
      </c>
      <c r="W657" s="453">
        <v>0</v>
      </c>
      <c r="X657" s="453">
        <v>0</v>
      </c>
      <c r="Y657" s="453">
        <v>0</v>
      </c>
      <c r="Z657" s="453">
        <v>0</v>
      </c>
      <c r="AA657" s="453">
        <v>0</v>
      </c>
      <c r="AB657" s="453">
        <v>0</v>
      </c>
      <c r="AC657" s="453">
        <v>0</v>
      </c>
      <c r="AD657" s="453">
        <v>0</v>
      </c>
      <c r="AE657" s="453">
        <v>0</v>
      </c>
      <c r="AF657" s="453">
        <v>0</v>
      </c>
      <c r="AG657" s="453">
        <v>0</v>
      </c>
      <c r="AH657" s="453">
        <v>0</v>
      </c>
      <c r="AI657" s="453">
        <v>0</v>
      </c>
      <c r="AJ657" s="453">
        <v>0</v>
      </c>
      <c r="AK657" s="453">
        <v>0</v>
      </c>
      <c r="AL657" s="453">
        <v>0</v>
      </c>
      <c r="AM657" s="453">
        <v>0</v>
      </c>
      <c r="AN657" s="453">
        <v>0</v>
      </c>
      <c r="AO657" s="453">
        <v>0</v>
      </c>
      <c r="AP657" s="453">
        <v>0</v>
      </c>
      <c r="AQ657" s="453">
        <v>0</v>
      </c>
      <c r="AR657" s="453">
        <v>0</v>
      </c>
      <c r="AS657" s="453">
        <v>0</v>
      </c>
      <c r="AT657" s="453">
        <v>0</v>
      </c>
      <c r="AU657" s="453">
        <v>0</v>
      </c>
      <c r="AV657" s="453">
        <v>0</v>
      </c>
      <c r="AW657" s="453">
        <v>0</v>
      </c>
      <c r="AX657" s="453">
        <v>0</v>
      </c>
      <c r="AY657" s="453">
        <v>0</v>
      </c>
      <c r="AZ657" s="453">
        <v>0</v>
      </c>
      <c r="BA657" s="453">
        <v>0</v>
      </c>
      <c r="BB657" s="453">
        <v>0</v>
      </c>
      <c r="BC657" s="453">
        <v>0</v>
      </c>
      <c r="BD657" s="453">
        <v>0</v>
      </c>
      <c r="BE657" s="453">
        <v>0</v>
      </c>
      <c r="BF657" s="453">
        <v>0</v>
      </c>
      <c r="BG657" s="453">
        <v>0</v>
      </c>
      <c r="BH657" s="453">
        <v>0</v>
      </c>
      <c r="BI657" s="453">
        <v>0</v>
      </c>
      <c r="BJ657" s="453">
        <v>0</v>
      </c>
      <c r="BK657" s="453">
        <v>0</v>
      </c>
      <c r="BL657" s="453">
        <v>0</v>
      </c>
      <c r="BM657" s="453">
        <v>0</v>
      </c>
      <c r="BN657" s="453">
        <v>0</v>
      </c>
      <c r="BO657" s="453">
        <v>0</v>
      </c>
      <c r="BP657" s="453">
        <v>7451.4</v>
      </c>
      <c r="BQ657" s="453">
        <v>0</v>
      </c>
      <c r="BR657" s="453">
        <v>0</v>
      </c>
      <c r="BS657" s="453">
        <v>0</v>
      </c>
      <c r="BT657" s="453">
        <v>0</v>
      </c>
      <c r="BU657" s="453">
        <v>0</v>
      </c>
      <c r="BV657" s="453">
        <v>0</v>
      </c>
      <c r="BW657" s="453">
        <v>0</v>
      </c>
      <c r="BX657" s="453">
        <v>0</v>
      </c>
      <c r="BY657" s="453">
        <v>0</v>
      </c>
      <c r="BZ657" s="453">
        <v>0</v>
      </c>
      <c r="CA657" s="453">
        <v>0</v>
      </c>
      <c r="CB657" s="453">
        <v>0</v>
      </c>
      <c r="CC657" s="336">
        <f t="shared" si="79"/>
        <v>17830.099999999999</v>
      </c>
    </row>
    <row r="658" spans="1:81" s="328" customFormat="1">
      <c r="A658" s="384"/>
      <c r="B658" s="383"/>
      <c r="C658" s="385"/>
      <c r="D658" s="385"/>
      <c r="E658" s="385"/>
      <c r="F658" s="386" t="s">
        <v>1776</v>
      </c>
      <c r="G658" s="387" t="s">
        <v>1777</v>
      </c>
      <c r="H658" s="453">
        <v>0</v>
      </c>
      <c r="I658" s="453">
        <v>480000</v>
      </c>
      <c r="J658" s="453">
        <v>900000</v>
      </c>
      <c r="K658" s="453">
        <v>120000</v>
      </c>
      <c r="L658" s="453">
        <v>310000</v>
      </c>
      <c r="M658" s="453">
        <v>60000</v>
      </c>
      <c r="N658" s="453">
        <v>1245000</v>
      </c>
      <c r="O658" s="453">
        <v>0</v>
      </c>
      <c r="P658" s="453">
        <v>50000</v>
      </c>
      <c r="Q658" s="453">
        <v>0</v>
      </c>
      <c r="R658" s="453">
        <v>0</v>
      </c>
      <c r="S658" s="453">
        <v>95000</v>
      </c>
      <c r="T658" s="453">
        <v>160000</v>
      </c>
      <c r="U658" s="453">
        <v>220000</v>
      </c>
      <c r="V658" s="453">
        <v>0</v>
      </c>
      <c r="W658" s="453">
        <v>70000</v>
      </c>
      <c r="X658" s="453">
        <v>0</v>
      </c>
      <c r="Y658" s="453">
        <v>55000</v>
      </c>
      <c r="Z658" s="453">
        <v>0</v>
      </c>
      <c r="AA658" s="453">
        <v>0</v>
      </c>
      <c r="AB658" s="453">
        <v>0</v>
      </c>
      <c r="AC658" s="453">
        <v>0</v>
      </c>
      <c r="AD658" s="453">
        <v>0</v>
      </c>
      <c r="AE658" s="453">
        <v>20000</v>
      </c>
      <c r="AF658" s="453">
        <v>0</v>
      </c>
      <c r="AG658" s="453">
        <v>0</v>
      </c>
      <c r="AH658" s="453">
        <v>35000</v>
      </c>
      <c r="AI658" s="453">
        <v>0</v>
      </c>
      <c r="AJ658" s="453">
        <v>115000</v>
      </c>
      <c r="AK658" s="453">
        <v>0</v>
      </c>
      <c r="AL658" s="453">
        <v>0</v>
      </c>
      <c r="AM658" s="453">
        <v>0</v>
      </c>
      <c r="AN658" s="453">
        <v>105000</v>
      </c>
      <c r="AO658" s="453">
        <v>0</v>
      </c>
      <c r="AP658" s="453">
        <v>65000</v>
      </c>
      <c r="AQ658" s="453">
        <v>110000</v>
      </c>
      <c r="AR658" s="453">
        <v>80000</v>
      </c>
      <c r="AS658" s="453">
        <v>75000</v>
      </c>
      <c r="AT658" s="453">
        <v>65000</v>
      </c>
      <c r="AU658" s="453">
        <v>250000</v>
      </c>
      <c r="AV658" s="453">
        <v>0</v>
      </c>
      <c r="AW658" s="453">
        <v>0</v>
      </c>
      <c r="AX658" s="453">
        <v>70000</v>
      </c>
      <c r="AY658" s="453">
        <v>80000</v>
      </c>
      <c r="AZ658" s="453">
        <v>0</v>
      </c>
      <c r="BA658" s="453">
        <v>0</v>
      </c>
      <c r="BB658" s="453">
        <v>0</v>
      </c>
      <c r="BC658" s="453">
        <v>80000</v>
      </c>
      <c r="BD658" s="453">
        <v>95000</v>
      </c>
      <c r="BE658" s="453">
        <v>920000</v>
      </c>
      <c r="BF658" s="453">
        <v>115000</v>
      </c>
      <c r="BG658" s="453">
        <v>80000</v>
      </c>
      <c r="BH658" s="453">
        <v>120000</v>
      </c>
      <c r="BI658" s="453">
        <v>160000</v>
      </c>
      <c r="BJ658" s="453">
        <v>55000</v>
      </c>
      <c r="BK658" s="453">
        <v>70000</v>
      </c>
      <c r="BL658" s="453">
        <v>35000</v>
      </c>
      <c r="BM658" s="453">
        <v>774000</v>
      </c>
      <c r="BN658" s="453">
        <v>0</v>
      </c>
      <c r="BO658" s="453">
        <v>105000</v>
      </c>
      <c r="BP658" s="453">
        <v>0</v>
      </c>
      <c r="BQ658" s="453">
        <v>0</v>
      </c>
      <c r="BR658" s="453">
        <v>100000</v>
      </c>
      <c r="BS658" s="453">
        <v>75000</v>
      </c>
      <c r="BT658" s="453">
        <v>416666.67</v>
      </c>
      <c r="BU658" s="453">
        <v>70000</v>
      </c>
      <c r="BV658" s="453">
        <v>95000</v>
      </c>
      <c r="BW658" s="453">
        <v>105000</v>
      </c>
      <c r="BX658" s="453">
        <v>140000</v>
      </c>
      <c r="BY658" s="453">
        <v>250000</v>
      </c>
      <c r="BZ658" s="453">
        <v>65000</v>
      </c>
      <c r="CA658" s="453">
        <v>110000</v>
      </c>
      <c r="CB658" s="453">
        <v>80000</v>
      </c>
      <c r="CC658" s="336">
        <f t="shared" si="79"/>
        <v>8950666.6699999999</v>
      </c>
    </row>
    <row r="659" spans="1:81" s="328" customFormat="1">
      <c r="A659" s="384"/>
      <c r="B659" s="383"/>
      <c r="C659" s="385"/>
      <c r="D659" s="385"/>
      <c r="E659" s="385"/>
      <c r="F659" s="386" t="s">
        <v>1778</v>
      </c>
      <c r="G659" s="387" t="s">
        <v>1779</v>
      </c>
      <c r="H659" s="453">
        <v>12221870.970000001</v>
      </c>
      <c r="I659" s="453">
        <v>3051610</v>
      </c>
      <c r="J659" s="453">
        <v>4500000</v>
      </c>
      <c r="K659" s="453">
        <v>2095000</v>
      </c>
      <c r="L659" s="453">
        <v>1600000</v>
      </c>
      <c r="M659" s="453">
        <v>600000</v>
      </c>
      <c r="N659" s="453">
        <v>13000000</v>
      </c>
      <c r="O659" s="453">
        <v>2794396</v>
      </c>
      <c r="P659" s="453">
        <v>1044908.13</v>
      </c>
      <c r="Q659" s="453">
        <v>9700000</v>
      </c>
      <c r="R659" s="453">
        <v>693000</v>
      </c>
      <c r="S659" s="453">
        <v>1938400</v>
      </c>
      <c r="T659" s="453">
        <v>3310000</v>
      </c>
      <c r="U659" s="453">
        <v>4635814.24</v>
      </c>
      <c r="V659" s="453">
        <v>652412.5</v>
      </c>
      <c r="W659" s="453">
        <v>1174674.55</v>
      </c>
      <c r="X659" s="453">
        <v>1247206.94</v>
      </c>
      <c r="Y659" s="453">
        <v>1014487.75</v>
      </c>
      <c r="Z659" s="453">
        <v>0</v>
      </c>
      <c r="AA659" s="453">
        <v>0</v>
      </c>
      <c r="AB659" s="453">
        <v>0</v>
      </c>
      <c r="AC659" s="453">
        <v>0</v>
      </c>
      <c r="AD659" s="453">
        <v>0</v>
      </c>
      <c r="AE659" s="453">
        <v>0</v>
      </c>
      <c r="AF659" s="453">
        <v>0</v>
      </c>
      <c r="AG659" s="453">
        <v>522720</v>
      </c>
      <c r="AH659" s="453">
        <v>874165</v>
      </c>
      <c r="AI659" s="453">
        <v>0</v>
      </c>
      <c r="AJ659" s="453">
        <v>700000</v>
      </c>
      <c r="AK659" s="453">
        <v>406603.75</v>
      </c>
      <c r="AL659" s="453">
        <v>372921.25</v>
      </c>
      <c r="AM659" s="453">
        <v>454680</v>
      </c>
      <c r="AN659" s="453">
        <v>920000</v>
      </c>
      <c r="AO659" s="453">
        <v>458500</v>
      </c>
      <c r="AP659" s="453">
        <v>599993.25</v>
      </c>
      <c r="AQ659" s="453">
        <v>1450999.25</v>
      </c>
      <c r="AR659" s="453">
        <v>780000</v>
      </c>
      <c r="AS659" s="453">
        <v>764353</v>
      </c>
      <c r="AT659" s="453">
        <v>544342</v>
      </c>
      <c r="AU659" s="453">
        <v>4565500</v>
      </c>
      <c r="AV659" s="453">
        <v>130000</v>
      </c>
      <c r="AW659" s="453">
        <v>0</v>
      </c>
      <c r="AX659" s="453">
        <v>796405</v>
      </c>
      <c r="AY659" s="453">
        <v>317161.5</v>
      </c>
      <c r="AZ659" s="453">
        <v>171500</v>
      </c>
      <c r="BA659" s="453">
        <v>400000</v>
      </c>
      <c r="BB659" s="453">
        <v>12770000</v>
      </c>
      <c r="BC659" s="453">
        <v>0</v>
      </c>
      <c r="BD659" s="453">
        <v>2371485</v>
      </c>
      <c r="BE659" s="453">
        <v>1500000</v>
      </c>
      <c r="BF659" s="453">
        <v>0</v>
      </c>
      <c r="BG659" s="453">
        <v>569030</v>
      </c>
      <c r="BH659" s="453">
        <v>2711255</v>
      </c>
      <c r="BI659" s="453">
        <v>2076207</v>
      </c>
      <c r="BJ659" s="453">
        <v>595479</v>
      </c>
      <c r="BK659" s="453">
        <v>594385</v>
      </c>
      <c r="BL659" s="453">
        <v>4059</v>
      </c>
      <c r="BM659" s="453">
        <v>8650000</v>
      </c>
      <c r="BN659" s="453">
        <v>301994.59999999998</v>
      </c>
      <c r="BO659" s="453">
        <v>796309.99</v>
      </c>
      <c r="BP659" s="453">
        <v>0</v>
      </c>
      <c r="BQ659" s="453">
        <v>100963.75</v>
      </c>
      <c r="BR659" s="453">
        <v>1256000</v>
      </c>
      <c r="BS659" s="453">
        <v>495897.5</v>
      </c>
      <c r="BT659" s="453">
        <v>7896785.7800000003</v>
      </c>
      <c r="BU659" s="453">
        <v>612790</v>
      </c>
      <c r="BV659" s="453">
        <v>1091426.5</v>
      </c>
      <c r="BW659" s="453">
        <v>1184090</v>
      </c>
      <c r="BX659" s="453">
        <v>1075837.5</v>
      </c>
      <c r="BY659" s="453">
        <v>3787010</v>
      </c>
      <c r="BZ659" s="453">
        <v>930535</v>
      </c>
      <c r="CA659" s="453">
        <v>769110</v>
      </c>
      <c r="CB659" s="453">
        <v>650000</v>
      </c>
      <c r="CC659" s="336">
        <f t="shared" si="79"/>
        <v>133294275.69999999</v>
      </c>
    </row>
    <row r="660" spans="1:81" s="328" customFormat="1">
      <c r="A660" s="384"/>
      <c r="B660" s="383"/>
      <c r="C660" s="385"/>
      <c r="D660" s="385"/>
      <c r="E660" s="385"/>
      <c r="F660" s="386" t="s">
        <v>1780</v>
      </c>
      <c r="G660" s="387" t="s">
        <v>1781</v>
      </c>
      <c r="H660" s="453">
        <v>1100640.93</v>
      </c>
      <c r="I660" s="453">
        <v>267069</v>
      </c>
      <c r="J660" s="453">
        <v>280000</v>
      </c>
      <c r="K660" s="453">
        <v>59000</v>
      </c>
      <c r="L660" s="453">
        <v>100000</v>
      </c>
      <c r="M660" s="453">
        <v>0</v>
      </c>
      <c r="N660" s="453">
        <v>4000000</v>
      </c>
      <c r="O660" s="453">
        <v>0</v>
      </c>
      <c r="P660" s="453">
        <v>76408.75</v>
      </c>
      <c r="Q660" s="453">
        <v>0</v>
      </c>
      <c r="R660" s="453">
        <v>80000</v>
      </c>
      <c r="S660" s="453">
        <v>488879.5</v>
      </c>
      <c r="T660" s="453">
        <v>380000</v>
      </c>
      <c r="U660" s="453">
        <v>341499.46</v>
      </c>
      <c r="V660" s="453">
        <v>7500</v>
      </c>
      <c r="W660" s="453">
        <v>0</v>
      </c>
      <c r="X660" s="453">
        <v>33820</v>
      </c>
      <c r="Y660" s="453">
        <v>218559.4</v>
      </c>
      <c r="Z660" s="453">
        <v>0</v>
      </c>
      <c r="AA660" s="453">
        <v>0</v>
      </c>
      <c r="AB660" s="453">
        <v>0</v>
      </c>
      <c r="AC660" s="453">
        <v>0</v>
      </c>
      <c r="AD660" s="453">
        <v>0</v>
      </c>
      <c r="AE660" s="453">
        <v>0</v>
      </c>
      <c r="AF660" s="453">
        <v>0</v>
      </c>
      <c r="AG660" s="453">
        <v>15660</v>
      </c>
      <c r="AH660" s="453">
        <v>54724</v>
      </c>
      <c r="AI660" s="453">
        <v>0</v>
      </c>
      <c r="AJ660" s="453">
        <v>200000</v>
      </c>
      <c r="AK660" s="453">
        <v>0</v>
      </c>
      <c r="AL660" s="453">
        <v>0</v>
      </c>
      <c r="AM660" s="453">
        <v>0</v>
      </c>
      <c r="AN660" s="453">
        <v>35000</v>
      </c>
      <c r="AO660" s="453">
        <v>90000</v>
      </c>
      <c r="AP660" s="453">
        <v>9828</v>
      </c>
      <c r="AQ660" s="453">
        <v>254670</v>
      </c>
      <c r="AR660" s="453">
        <v>50000</v>
      </c>
      <c r="AS660" s="453">
        <v>31356</v>
      </c>
      <c r="AT660" s="453">
        <v>11894.5</v>
      </c>
      <c r="AU660" s="453">
        <v>520700</v>
      </c>
      <c r="AV660" s="453">
        <v>160000</v>
      </c>
      <c r="AW660" s="453">
        <v>0</v>
      </c>
      <c r="AX660" s="453">
        <v>23175</v>
      </c>
      <c r="AY660" s="453">
        <v>15000</v>
      </c>
      <c r="AZ660" s="453">
        <v>42000</v>
      </c>
      <c r="BA660" s="453">
        <v>6000</v>
      </c>
      <c r="BB660" s="453">
        <v>0</v>
      </c>
      <c r="BC660" s="453">
        <v>0</v>
      </c>
      <c r="BD660" s="453">
        <v>0</v>
      </c>
      <c r="BE660" s="453">
        <v>0</v>
      </c>
      <c r="BF660" s="453">
        <v>0</v>
      </c>
      <c r="BG660" s="453">
        <v>0</v>
      </c>
      <c r="BH660" s="453">
        <v>108934</v>
      </c>
      <c r="BI660" s="453">
        <v>0</v>
      </c>
      <c r="BJ660" s="453">
        <v>145214</v>
      </c>
      <c r="BK660" s="453">
        <v>0</v>
      </c>
      <c r="BL660" s="453">
        <v>15610</v>
      </c>
      <c r="BM660" s="453">
        <v>1100000</v>
      </c>
      <c r="BN660" s="453">
        <v>0</v>
      </c>
      <c r="BO660" s="453">
        <v>0</v>
      </c>
      <c r="BP660" s="453">
        <v>0</v>
      </c>
      <c r="BQ660" s="453">
        <v>33510</v>
      </c>
      <c r="BR660" s="453">
        <v>160000</v>
      </c>
      <c r="BS660" s="453">
        <v>0</v>
      </c>
      <c r="BT660" s="453">
        <v>453719.91</v>
      </c>
      <c r="BU660" s="453">
        <v>107340</v>
      </c>
      <c r="BV660" s="453">
        <v>176697.5</v>
      </c>
      <c r="BW660" s="453">
        <v>185800</v>
      </c>
      <c r="BX660" s="453">
        <v>89265</v>
      </c>
      <c r="BY660" s="453">
        <v>163300</v>
      </c>
      <c r="BZ660" s="453">
        <v>180855</v>
      </c>
      <c r="CA660" s="453">
        <v>248042</v>
      </c>
      <c r="CB660" s="453">
        <v>5000</v>
      </c>
      <c r="CC660" s="336">
        <f t="shared" si="79"/>
        <v>12126671.949999999</v>
      </c>
    </row>
    <row r="661" spans="1:81" s="328" customFormat="1">
      <c r="A661" s="384"/>
      <c r="B661" s="383"/>
      <c r="C661" s="385"/>
      <c r="D661" s="385"/>
      <c r="E661" s="385"/>
      <c r="F661" s="386" t="s">
        <v>1782</v>
      </c>
      <c r="G661" s="387" t="s">
        <v>1783</v>
      </c>
      <c r="H661" s="453">
        <v>0</v>
      </c>
      <c r="I661" s="453">
        <v>1875400</v>
      </c>
      <c r="J661" s="453">
        <v>0</v>
      </c>
      <c r="K661" s="453">
        <v>31500</v>
      </c>
      <c r="L661" s="453">
        <v>0</v>
      </c>
      <c r="M661" s="453">
        <v>0</v>
      </c>
      <c r="N661" s="453">
        <v>0</v>
      </c>
      <c r="O661" s="453">
        <v>0</v>
      </c>
      <c r="P661" s="453">
        <v>9000</v>
      </c>
      <c r="Q661" s="453">
        <v>0</v>
      </c>
      <c r="R661" s="453">
        <v>0</v>
      </c>
      <c r="S661" s="453">
        <v>0</v>
      </c>
      <c r="T661" s="453">
        <v>40000</v>
      </c>
      <c r="U661" s="453">
        <v>20500</v>
      </c>
      <c r="V661" s="453">
        <v>0</v>
      </c>
      <c r="W661" s="453">
        <v>0</v>
      </c>
      <c r="X661" s="453">
        <v>12000</v>
      </c>
      <c r="Y661" s="453">
        <v>0</v>
      </c>
      <c r="Z661" s="453">
        <v>0</v>
      </c>
      <c r="AA661" s="453">
        <v>0</v>
      </c>
      <c r="AB661" s="453">
        <v>0</v>
      </c>
      <c r="AC661" s="453">
        <v>0</v>
      </c>
      <c r="AD661" s="453">
        <v>0</v>
      </c>
      <c r="AE661" s="453">
        <v>0</v>
      </c>
      <c r="AF661" s="453">
        <v>0</v>
      </c>
      <c r="AG661" s="453">
        <v>0</v>
      </c>
      <c r="AH661" s="453">
        <v>10500</v>
      </c>
      <c r="AI661" s="453">
        <v>0</v>
      </c>
      <c r="AJ661" s="453">
        <v>3000</v>
      </c>
      <c r="AK661" s="453">
        <v>0</v>
      </c>
      <c r="AL661" s="453">
        <v>0</v>
      </c>
      <c r="AM661" s="453">
        <v>0</v>
      </c>
      <c r="AN661" s="453">
        <v>0</v>
      </c>
      <c r="AO661" s="453">
        <v>0</v>
      </c>
      <c r="AP661" s="453">
        <v>0</v>
      </c>
      <c r="AQ661" s="453">
        <v>1000</v>
      </c>
      <c r="AR661" s="453">
        <v>0</v>
      </c>
      <c r="AS661" s="453">
        <v>0</v>
      </c>
      <c r="AT661" s="453">
        <v>0</v>
      </c>
      <c r="AU661" s="453">
        <v>0</v>
      </c>
      <c r="AV661" s="453">
        <v>0</v>
      </c>
      <c r="AW661" s="453">
        <v>0</v>
      </c>
      <c r="AX661" s="453">
        <v>0</v>
      </c>
      <c r="AY661" s="453">
        <v>0</v>
      </c>
      <c r="AZ661" s="453">
        <v>0</v>
      </c>
      <c r="BA661" s="453">
        <v>0</v>
      </c>
      <c r="BB661" s="453">
        <v>0</v>
      </c>
      <c r="BC661" s="453">
        <v>36500</v>
      </c>
      <c r="BD661" s="453">
        <v>0</v>
      </c>
      <c r="BE661" s="453">
        <v>35696</v>
      </c>
      <c r="BF661" s="453">
        <v>0</v>
      </c>
      <c r="BG661" s="453">
        <v>10500</v>
      </c>
      <c r="BH661" s="453">
        <v>1E-4</v>
      </c>
      <c r="BI661" s="453">
        <v>0</v>
      </c>
      <c r="BJ661" s="453">
        <v>14322</v>
      </c>
      <c r="BK661" s="453">
        <v>0</v>
      </c>
      <c r="BL661" s="453">
        <v>4066</v>
      </c>
      <c r="BM661" s="453">
        <v>0</v>
      </c>
      <c r="BN661" s="453">
        <v>6848117</v>
      </c>
      <c r="BO661" s="453">
        <v>0</v>
      </c>
      <c r="BP661" s="453">
        <v>0</v>
      </c>
      <c r="BQ661" s="453">
        <v>0</v>
      </c>
      <c r="BR661" s="453">
        <v>0</v>
      </c>
      <c r="BS661" s="453">
        <v>3000</v>
      </c>
      <c r="BT661" s="453">
        <v>24975.02</v>
      </c>
      <c r="BU661" s="453">
        <v>0</v>
      </c>
      <c r="BV661" s="453">
        <v>29000</v>
      </c>
      <c r="BW661" s="453">
        <v>0</v>
      </c>
      <c r="BX661" s="453">
        <v>0</v>
      </c>
      <c r="BY661" s="453">
        <v>0</v>
      </c>
      <c r="BZ661" s="453">
        <v>0</v>
      </c>
      <c r="CA661" s="453">
        <v>4000</v>
      </c>
      <c r="CB661" s="453">
        <v>36000</v>
      </c>
      <c r="CC661" s="336">
        <f t="shared" si="79"/>
        <v>9049076.0200999994</v>
      </c>
    </row>
    <row r="662" spans="1:81" s="328" customFormat="1">
      <c r="A662" s="384"/>
      <c r="B662" s="383"/>
      <c r="C662" s="385"/>
      <c r="D662" s="385"/>
      <c r="E662" s="385"/>
      <c r="F662" s="386" t="s">
        <v>1784</v>
      </c>
      <c r="G662" s="387" t="s">
        <v>1785</v>
      </c>
      <c r="H662" s="453">
        <v>4791060.8899999997</v>
      </c>
      <c r="I662" s="453">
        <v>0</v>
      </c>
      <c r="J662" s="453">
        <v>2855801.84</v>
      </c>
      <c r="K662" s="453">
        <v>0</v>
      </c>
      <c r="L662" s="453">
        <v>0</v>
      </c>
      <c r="M662" s="453">
        <v>0</v>
      </c>
      <c r="N662" s="453">
        <v>57149152</v>
      </c>
      <c r="O662" s="453">
        <v>4996588.26</v>
      </c>
      <c r="P662" s="453">
        <v>0</v>
      </c>
      <c r="Q662" s="453">
        <v>2650000</v>
      </c>
      <c r="R662" s="453">
        <v>0</v>
      </c>
      <c r="S662" s="453">
        <v>2511233.9700000002</v>
      </c>
      <c r="T662" s="453">
        <v>1816954</v>
      </c>
      <c r="U662" s="453">
        <v>0</v>
      </c>
      <c r="V662" s="453">
        <v>0</v>
      </c>
      <c r="W662" s="453">
        <v>1500000</v>
      </c>
      <c r="X662" s="453">
        <v>0</v>
      </c>
      <c r="Y662" s="453">
        <v>0</v>
      </c>
      <c r="Z662" s="453">
        <v>0</v>
      </c>
      <c r="AA662" s="453">
        <v>0</v>
      </c>
      <c r="AB662" s="453">
        <v>410429</v>
      </c>
      <c r="AC662" s="453">
        <v>5467185.3099999996</v>
      </c>
      <c r="AD662" s="453">
        <v>0</v>
      </c>
      <c r="AE662" s="453">
        <v>935000</v>
      </c>
      <c r="AF662" s="453">
        <v>3567000</v>
      </c>
      <c r="AG662" s="453">
        <v>1669551.9</v>
      </c>
      <c r="AH662" s="453">
        <v>437839.16</v>
      </c>
      <c r="AI662" s="453">
        <v>0</v>
      </c>
      <c r="AJ662" s="453">
        <v>0</v>
      </c>
      <c r="AK662" s="453">
        <v>0</v>
      </c>
      <c r="AL662" s="453">
        <v>0</v>
      </c>
      <c r="AM662" s="453">
        <v>0</v>
      </c>
      <c r="AN662" s="453">
        <v>0</v>
      </c>
      <c r="AO662" s="453">
        <v>0</v>
      </c>
      <c r="AP662" s="453">
        <v>0</v>
      </c>
      <c r="AQ662" s="453">
        <v>0</v>
      </c>
      <c r="AR662" s="453">
        <v>0</v>
      </c>
      <c r="AS662" s="453">
        <v>0</v>
      </c>
      <c r="AT662" s="453">
        <v>0</v>
      </c>
      <c r="AU662" s="453">
        <v>2723895</v>
      </c>
      <c r="AV662" s="453">
        <v>0</v>
      </c>
      <c r="AW662" s="453">
        <v>0</v>
      </c>
      <c r="AX662" s="453">
        <v>0</v>
      </c>
      <c r="AY662" s="453">
        <v>0</v>
      </c>
      <c r="AZ662" s="453">
        <v>0</v>
      </c>
      <c r="BA662" s="453">
        <v>0</v>
      </c>
      <c r="BB662" s="453">
        <v>19751204.949999999</v>
      </c>
      <c r="BC662" s="453">
        <v>800000</v>
      </c>
      <c r="BD662" s="453">
        <v>777900</v>
      </c>
      <c r="BE662" s="453">
        <v>0</v>
      </c>
      <c r="BF662" s="453">
        <v>0</v>
      </c>
      <c r="BG662" s="453">
        <v>0</v>
      </c>
      <c r="BH662" s="453">
        <v>582119.12</v>
      </c>
      <c r="BI662" s="453">
        <v>0</v>
      </c>
      <c r="BJ662" s="453">
        <v>0</v>
      </c>
      <c r="BK662" s="453">
        <v>0</v>
      </c>
      <c r="BL662" s="453">
        <v>0</v>
      </c>
      <c r="BM662" s="453">
        <v>39503091.75</v>
      </c>
      <c r="BN662" s="453">
        <v>0</v>
      </c>
      <c r="BO662" s="453">
        <v>0</v>
      </c>
      <c r="BP662" s="453">
        <v>0</v>
      </c>
      <c r="BQ662" s="453">
        <v>0</v>
      </c>
      <c r="BR662" s="453">
        <v>0</v>
      </c>
      <c r="BS662" s="453">
        <v>0</v>
      </c>
      <c r="BT662" s="453">
        <v>1875000</v>
      </c>
      <c r="BU662" s="453">
        <v>0</v>
      </c>
      <c r="BV662" s="453">
        <v>0</v>
      </c>
      <c r="BW662" s="453">
        <v>0</v>
      </c>
      <c r="BX662" s="453">
        <v>0</v>
      </c>
      <c r="BY662" s="453">
        <v>0</v>
      </c>
      <c r="BZ662" s="453">
        <v>0</v>
      </c>
      <c r="CA662" s="453">
        <v>0</v>
      </c>
      <c r="CB662" s="453">
        <v>0</v>
      </c>
      <c r="CC662" s="336">
        <f t="shared" si="79"/>
        <v>156771007.15000001</v>
      </c>
    </row>
    <row r="663" spans="1:81" s="328" customFormat="1">
      <c r="A663" s="384"/>
      <c r="B663" s="383"/>
      <c r="C663" s="385"/>
      <c r="D663" s="385"/>
      <c r="E663" s="385"/>
      <c r="F663" s="386" t="s">
        <v>1786</v>
      </c>
      <c r="G663" s="387" t="s">
        <v>1787</v>
      </c>
      <c r="H663" s="453">
        <v>0</v>
      </c>
      <c r="I663" s="453">
        <v>10186200</v>
      </c>
      <c r="J663" s="453">
        <v>8386700</v>
      </c>
      <c r="K663" s="453">
        <v>2927300</v>
      </c>
      <c r="L663" s="453">
        <v>3350000</v>
      </c>
      <c r="M663" s="453">
        <v>1100000</v>
      </c>
      <c r="N663" s="453">
        <v>0</v>
      </c>
      <c r="O663" s="453">
        <v>2316100</v>
      </c>
      <c r="P663" s="453">
        <v>708791</v>
      </c>
      <c r="Q663" s="453">
        <v>0</v>
      </c>
      <c r="R663" s="453">
        <v>3845200</v>
      </c>
      <c r="S663" s="453">
        <v>1211559</v>
      </c>
      <c r="T663" s="453">
        <v>3600000</v>
      </c>
      <c r="U663" s="453">
        <v>2676000</v>
      </c>
      <c r="V663" s="453">
        <v>446900</v>
      </c>
      <c r="W663" s="453">
        <v>1961590</v>
      </c>
      <c r="X663" s="453">
        <v>2265900</v>
      </c>
      <c r="Y663" s="453">
        <v>878766</v>
      </c>
      <c r="Z663" s="453">
        <v>0</v>
      </c>
      <c r="AA663" s="453">
        <v>14063208</v>
      </c>
      <c r="AB663" s="453">
        <v>514100</v>
      </c>
      <c r="AC663" s="453">
        <v>0</v>
      </c>
      <c r="AD663" s="453">
        <v>7005677</v>
      </c>
      <c r="AE663" s="453">
        <v>2423000</v>
      </c>
      <c r="AF663" s="453">
        <v>4384958.47</v>
      </c>
      <c r="AG663" s="453">
        <v>1128000</v>
      </c>
      <c r="AH663" s="453">
        <v>225269</v>
      </c>
      <c r="AI663" s="453">
        <v>0</v>
      </c>
      <c r="AJ663" s="453">
        <v>2685615</v>
      </c>
      <c r="AK663" s="453">
        <v>72700</v>
      </c>
      <c r="AL663" s="453">
        <v>881260</v>
      </c>
      <c r="AM663" s="453">
        <v>331800</v>
      </c>
      <c r="AN663" s="453">
        <v>634000</v>
      </c>
      <c r="AO663" s="453">
        <v>449800</v>
      </c>
      <c r="AP663" s="453">
        <v>1845000</v>
      </c>
      <c r="AQ663" s="453">
        <v>3756200</v>
      </c>
      <c r="AR663" s="453">
        <v>456500</v>
      </c>
      <c r="AS663" s="453">
        <v>1799700</v>
      </c>
      <c r="AT663" s="453">
        <v>350900</v>
      </c>
      <c r="AU663" s="453">
        <v>0</v>
      </c>
      <c r="AV663" s="453">
        <v>1200000</v>
      </c>
      <c r="AW663" s="453">
        <v>391100</v>
      </c>
      <c r="AX663" s="453">
        <v>420300</v>
      </c>
      <c r="AY663" s="453">
        <v>648900</v>
      </c>
      <c r="AZ663" s="453">
        <v>561299</v>
      </c>
      <c r="BA663" s="453">
        <v>771600</v>
      </c>
      <c r="BB663" s="453">
        <v>0</v>
      </c>
      <c r="BC663" s="453">
        <v>1304000</v>
      </c>
      <c r="BD663" s="453">
        <v>1098400</v>
      </c>
      <c r="BE663" s="453">
        <v>128387</v>
      </c>
      <c r="BF663" s="453">
        <v>2592400</v>
      </c>
      <c r="BG663" s="453">
        <v>577000</v>
      </c>
      <c r="BH663" s="453">
        <v>5825600</v>
      </c>
      <c r="BI663" s="453">
        <v>8983700</v>
      </c>
      <c r="BJ663" s="453">
        <v>1270400</v>
      </c>
      <c r="BK663" s="453">
        <v>2739700</v>
      </c>
      <c r="BL663" s="453">
        <v>852700</v>
      </c>
      <c r="BM663" s="453">
        <v>0</v>
      </c>
      <c r="BN663" s="453">
        <v>2818417</v>
      </c>
      <c r="BO663" s="453">
        <v>1543480</v>
      </c>
      <c r="BP663" s="453">
        <v>2974303</v>
      </c>
      <c r="BQ663" s="453">
        <v>1248500</v>
      </c>
      <c r="BR663" s="453">
        <v>4611138</v>
      </c>
      <c r="BS663" s="453">
        <v>365600</v>
      </c>
      <c r="BT663" s="453">
        <v>0</v>
      </c>
      <c r="BU663" s="453">
        <v>2267500</v>
      </c>
      <c r="BV663" s="453">
        <v>2362900</v>
      </c>
      <c r="BW663" s="453">
        <v>2020391</v>
      </c>
      <c r="BX663" s="453">
        <v>5590500</v>
      </c>
      <c r="BY663" s="453">
        <v>10080000</v>
      </c>
      <c r="BZ663" s="453">
        <v>486800</v>
      </c>
      <c r="CA663" s="453">
        <v>1508415</v>
      </c>
      <c r="CB663" s="453">
        <v>124200</v>
      </c>
      <c r="CC663" s="336">
        <f t="shared" si="79"/>
        <v>156236323.47</v>
      </c>
    </row>
    <row r="664" spans="1:81" s="328" customFormat="1">
      <c r="A664" s="384"/>
      <c r="B664" s="383"/>
      <c r="C664" s="385"/>
      <c r="D664" s="385"/>
      <c r="E664" s="385"/>
      <c r="F664" s="386" t="s">
        <v>1788</v>
      </c>
      <c r="G664" s="387" t="s">
        <v>1789</v>
      </c>
      <c r="H664" s="453">
        <v>1118600</v>
      </c>
      <c r="I664" s="453">
        <v>15000</v>
      </c>
      <c r="J664" s="453">
        <v>585000</v>
      </c>
      <c r="K664" s="453">
        <v>0</v>
      </c>
      <c r="L664" s="453">
        <v>1000</v>
      </c>
      <c r="M664" s="453">
        <v>0</v>
      </c>
      <c r="N664" s="453">
        <v>0</v>
      </c>
      <c r="O664" s="453">
        <v>0</v>
      </c>
      <c r="P664" s="453">
        <v>0</v>
      </c>
      <c r="Q664" s="453">
        <v>0</v>
      </c>
      <c r="R664" s="453">
        <v>10000</v>
      </c>
      <c r="S664" s="453">
        <v>0</v>
      </c>
      <c r="T664" s="453">
        <v>0</v>
      </c>
      <c r="U664" s="453">
        <v>0</v>
      </c>
      <c r="V664" s="453">
        <v>0</v>
      </c>
      <c r="W664" s="453">
        <v>0</v>
      </c>
      <c r="X664" s="453">
        <v>0</v>
      </c>
      <c r="Y664" s="453">
        <v>0</v>
      </c>
      <c r="Z664" s="453">
        <v>0</v>
      </c>
      <c r="AA664" s="453">
        <v>0</v>
      </c>
      <c r="AB664" s="453">
        <v>0</v>
      </c>
      <c r="AC664" s="453">
        <v>30340</v>
      </c>
      <c r="AD664" s="453">
        <v>0</v>
      </c>
      <c r="AE664" s="453">
        <v>0</v>
      </c>
      <c r="AF664" s="453">
        <v>0</v>
      </c>
      <c r="AG664" s="453">
        <v>0</v>
      </c>
      <c r="AH664" s="453">
        <v>160600</v>
      </c>
      <c r="AI664" s="453">
        <v>0</v>
      </c>
      <c r="AJ664" s="453">
        <v>5800</v>
      </c>
      <c r="AK664" s="453">
        <v>0</v>
      </c>
      <c r="AL664" s="453">
        <v>0</v>
      </c>
      <c r="AM664" s="453">
        <v>0</v>
      </c>
      <c r="AN664" s="453">
        <v>0</v>
      </c>
      <c r="AO664" s="453">
        <v>203250</v>
      </c>
      <c r="AP664" s="453">
        <v>0</v>
      </c>
      <c r="AQ664" s="453">
        <v>14900</v>
      </c>
      <c r="AR664" s="453">
        <v>0</v>
      </c>
      <c r="AS664" s="453">
        <v>0</v>
      </c>
      <c r="AT664" s="453">
        <v>0</v>
      </c>
      <c r="AU664" s="453">
        <v>2092712.5</v>
      </c>
      <c r="AV664" s="453">
        <v>0</v>
      </c>
      <c r="AW664" s="453">
        <v>0</v>
      </c>
      <c r="AX664" s="453">
        <v>0</v>
      </c>
      <c r="AY664" s="453">
        <v>0</v>
      </c>
      <c r="AZ664" s="453">
        <v>76500</v>
      </c>
      <c r="BA664" s="453">
        <v>0</v>
      </c>
      <c r="BB664" s="453">
        <v>0</v>
      </c>
      <c r="BC664" s="453">
        <v>0</v>
      </c>
      <c r="BD664" s="453">
        <v>0</v>
      </c>
      <c r="BE664" s="453">
        <v>0</v>
      </c>
      <c r="BF664" s="453">
        <v>1600000</v>
      </c>
      <c r="BG664" s="453">
        <v>955232</v>
      </c>
      <c r="BH664" s="453">
        <v>24600</v>
      </c>
      <c r="BI664" s="453">
        <v>0</v>
      </c>
      <c r="BJ664" s="453">
        <v>48649</v>
      </c>
      <c r="BK664" s="453">
        <v>0</v>
      </c>
      <c r="BL664" s="453">
        <v>6680</v>
      </c>
      <c r="BM664" s="453">
        <v>0</v>
      </c>
      <c r="BN664" s="453">
        <v>327754.26</v>
      </c>
      <c r="BO664" s="453">
        <v>492685</v>
      </c>
      <c r="BP664" s="453">
        <v>0</v>
      </c>
      <c r="BQ664" s="453">
        <v>0</v>
      </c>
      <c r="BR664" s="453">
        <v>0</v>
      </c>
      <c r="BS664" s="453">
        <v>0</v>
      </c>
      <c r="BT664" s="453">
        <v>96352.62</v>
      </c>
      <c r="BU664" s="453">
        <v>0</v>
      </c>
      <c r="BV664" s="453">
        <v>0</v>
      </c>
      <c r="BW664" s="453">
        <v>0</v>
      </c>
      <c r="BX664" s="453">
        <v>31240</v>
      </c>
      <c r="BY664" s="453">
        <v>0</v>
      </c>
      <c r="BZ664" s="453">
        <v>0</v>
      </c>
      <c r="CA664" s="453">
        <v>0</v>
      </c>
      <c r="CB664" s="453">
        <v>0</v>
      </c>
      <c r="CC664" s="336">
        <f t="shared" si="79"/>
        <v>7896895.3799999999</v>
      </c>
    </row>
    <row r="665" spans="1:81" s="328" customFormat="1">
      <c r="A665" s="384"/>
      <c r="B665" s="383"/>
      <c r="C665" s="385"/>
      <c r="D665" s="385"/>
      <c r="E665" s="385"/>
      <c r="F665" s="386" t="s">
        <v>1790</v>
      </c>
      <c r="G665" s="387" t="s">
        <v>1753</v>
      </c>
      <c r="H665" s="453">
        <v>0</v>
      </c>
      <c r="I665" s="453">
        <v>0</v>
      </c>
      <c r="J665" s="453">
        <v>1143500</v>
      </c>
      <c r="K665" s="453">
        <v>21137.19</v>
      </c>
      <c r="L665" s="453">
        <v>431421.61</v>
      </c>
      <c r="M665" s="453">
        <v>32167.31</v>
      </c>
      <c r="N665" s="453">
        <v>5064557.2699999996</v>
      </c>
      <c r="O665" s="453">
        <v>60000</v>
      </c>
      <c r="P665" s="453">
        <v>464757.57</v>
      </c>
      <c r="Q665" s="453">
        <v>2324187</v>
      </c>
      <c r="R665" s="453">
        <v>430201.2</v>
      </c>
      <c r="S665" s="453">
        <v>1026606.6</v>
      </c>
      <c r="T665" s="453">
        <v>1512965.77</v>
      </c>
      <c r="U665" s="453">
        <v>1251683.97</v>
      </c>
      <c r="V665" s="453">
        <v>127646.61</v>
      </c>
      <c r="W665" s="453">
        <v>357794.68</v>
      </c>
      <c r="X665" s="453">
        <v>915666.21</v>
      </c>
      <c r="Y665" s="453">
        <v>273172.98</v>
      </c>
      <c r="Z665" s="453">
        <v>0</v>
      </c>
      <c r="AA665" s="453">
        <v>3009128.86</v>
      </c>
      <c r="AB665" s="453">
        <v>0</v>
      </c>
      <c r="AC665" s="453">
        <v>912137.73</v>
      </c>
      <c r="AD665" s="453">
        <v>703173.36</v>
      </c>
      <c r="AE665" s="453">
        <v>602982.26</v>
      </c>
      <c r="AF665" s="453">
        <v>20189</v>
      </c>
      <c r="AG665" s="453">
        <v>0</v>
      </c>
      <c r="AH665" s="453">
        <v>0</v>
      </c>
      <c r="AI665" s="453">
        <v>0</v>
      </c>
      <c r="AJ665" s="453">
        <v>224113.44</v>
      </c>
      <c r="AK665" s="453">
        <v>243183.29</v>
      </c>
      <c r="AL665" s="453">
        <v>283586.71000000002</v>
      </c>
      <c r="AM665" s="453">
        <v>8913.2800000000007</v>
      </c>
      <c r="AN665" s="453">
        <v>254033.09</v>
      </c>
      <c r="AO665" s="453">
        <v>1613.62</v>
      </c>
      <c r="AP665" s="453">
        <v>178786.78</v>
      </c>
      <c r="AQ665" s="453">
        <v>30376.71</v>
      </c>
      <c r="AR665" s="453">
        <v>214189.41</v>
      </c>
      <c r="AS665" s="453">
        <v>445783.74</v>
      </c>
      <c r="AT665" s="453">
        <v>181401.1</v>
      </c>
      <c r="AU665" s="453">
        <v>1672123.17</v>
      </c>
      <c r="AV665" s="453">
        <v>95000</v>
      </c>
      <c r="AW665" s="453">
        <v>159569.37</v>
      </c>
      <c r="AX665" s="453">
        <v>415475.62</v>
      </c>
      <c r="AY665" s="453">
        <v>141586.76999999999</v>
      </c>
      <c r="AZ665" s="453">
        <v>131730.73000000001</v>
      </c>
      <c r="BA665" s="453">
        <v>110204.33</v>
      </c>
      <c r="BB665" s="453">
        <v>3620053.01</v>
      </c>
      <c r="BC665" s="453">
        <v>228377.74</v>
      </c>
      <c r="BD665" s="453">
        <v>352944.88</v>
      </c>
      <c r="BE665" s="453">
        <v>330372.33</v>
      </c>
      <c r="BF665" s="453">
        <v>0</v>
      </c>
      <c r="BG665" s="453">
        <v>0</v>
      </c>
      <c r="BH665" s="453">
        <v>1139842.9898000001</v>
      </c>
      <c r="BI665" s="453">
        <v>1530378.67</v>
      </c>
      <c r="BJ665" s="453">
        <v>466445.33</v>
      </c>
      <c r="BK665" s="453">
        <v>162264.91</v>
      </c>
      <c r="BL665" s="453">
        <v>345</v>
      </c>
      <c r="BM665" s="453">
        <v>0</v>
      </c>
      <c r="BN665" s="453">
        <v>1243709.6499999999</v>
      </c>
      <c r="BO665" s="453">
        <v>26221.95</v>
      </c>
      <c r="BP665" s="453">
        <v>26110.79</v>
      </c>
      <c r="BQ665" s="453">
        <v>232116.31</v>
      </c>
      <c r="BR665" s="453">
        <v>440840.42</v>
      </c>
      <c r="BS665" s="453">
        <v>395550.45</v>
      </c>
      <c r="BT665" s="453">
        <v>1971636.2</v>
      </c>
      <c r="BU665" s="453">
        <v>191201.37</v>
      </c>
      <c r="BV665" s="453">
        <v>415524.98</v>
      </c>
      <c r="BW665" s="453">
        <v>530390.30000000005</v>
      </c>
      <c r="BX665" s="453">
        <v>1399720.53</v>
      </c>
      <c r="BY665" s="453">
        <v>1661686.94</v>
      </c>
      <c r="BZ665" s="453">
        <v>283088.58</v>
      </c>
      <c r="CA665" s="453">
        <v>11219.3</v>
      </c>
      <c r="CB665" s="453">
        <v>238097.78</v>
      </c>
      <c r="CC665" s="336">
        <f t="shared" si="79"/>
        <v>42374888.749799997</v>
      </c>
    </row>
    <row r="666" spans="1:81" s="328" customFormat="1">
      <c r="A666" s="384"/>
      <c r="B666" s="383"/>
      <c r="C666" s="385"/>
      <c r="D666" s="385"/>
      <c r="E666" s="385"/>
      <c r="F666" s="386" t="s">
        <v>1791</v>
      </c>
      <c r="G666" s="396" t="s">
        <v>1792</v>
      </c>
      <c r="H666" s="453">
        <v>0</v>
      </c>
      <c r="I666" s="453">
        <v>0</v>
      </c>
      <c r="J666" s="453">
        <v>0</v>
      </c>
      <c r="K666" s="453">
        <v>0</v>
      </c>
      <c r="L666" s="453">
        <v>0</v>
      </c>
      <c r="M666" s="453">
        <v>0</v>
      </c>
      <c r="N666" s="453">
        <v>0</v>
      </c>
      <c r="O666" s="453">
        <v>0</v>
      </c>
      <c r="P666" s="453">
        <v>0</v>
      </c>
      <c r="Q666" s="453">
        <v>4255</v>
      </c>
      <c r="R666" s="453">
        <v>0</v>
      </c>
      <c r="S666" s="453">
        <v>0</v>
      </c>
      <c r="T666" s="453">
        <v>0</v>
      </c>
      <c r="U666" s="453">
        <v>0</v>
      </c>
      <c r="V666" s="453">
        <v>0</v>
      </c>
      <c r="W666" s="453">
        <v>0</v>
      </c>
      <c r="X666" s="453">
        <v>0</v>
      </c>
      <c r="Y666" s="453">
        <v>0</v>
      </c>
      <c r="Z666" s="453">
        <v>0</v>
      </c>
      <c r="AA666" s="453">
        <v>30745.9</v>
      </c>
      <c r="AB666" s="453">
        <v>0</v>
      </c>
      <c r="AC666" s="453">
        <v>0</v>
      </c>
      <c r="AD666" s="453">
        <v>0</v>
      </c>
      <c r="AE666" s="453">
        <v>0</v>
      </c>
      <c r="AF666" s="453">
        <v>71141</v>
      </c>
      <c r="AG666" s="453">
        <v>6000</v>
      </c>
      <c r="AH666" s="453">
        <v>0</v>
      </c>
      <c r="AI666" s="453">
        <v>0</v>
      </c>
      <c r="AJ666" s="453">
        <v>0</v>
      </c>
      <c r="AK666" s="453">
        <v>0</v>
      </c>
      <c r="AL666" s="453">
        <v>9800</v>
      </c>
      <c r="AM666" s="453">
        <v>0</v>
      </c>
      <c r="AN666" s="453">
        <v>0</v>
      </c>
      <c r="AO666" s="453">
        <v>0</v>
      </c>
      <c r="AP666" s="453">
        <v>26625</v>
      </c>
      <c r="AQ666" s="453">
        <v>0</v>
      </c>
      <c r="AR666" s="453">
        <v>0</v>
      </c>
      <c r="AS666" s="453">
        <v>42120</v>
      </c>
      <c r="AT666" s="453">
        <v>0</v>
      </c>
      <c r="AU666" s="453">
        <v>0</v>
      </c>
      <c r="AV666" s="453">
        <v>0</v>
      </c>
      <c r="AW666" s="453">
        <v>80902.7</v>
      </c>
      <c r="AX666" s="453">
        <v>8420</v>
      </c>
      <c r="AY666" s="453">
        <v>4390</v>
      </c>
      <c r="AZ666" s="453">
        <v>0</v>
      </c>
      <c r="BA666" s="453">
        <v>21622.1</v>
      </c>
      <c r="BB666" s="453">
        <v>0</v>
      </c>
      <c r="BC666" s="453">
        <v>0</v>
      </c>
      <c r="BD666" s="453">
        <v>0</v>
      </c>
      <c r="BE666" s="453">
        <v>0</v>
      </c>
      <c r="BF666" s="453">
        <v>0</v>
      </c>
      <c r="BG666" s="453">
        <v>0</v>
      </c>
      <c r="BH666" s="453">
        <v>0</v>
      </c>
      <c r="BI666" s="453">
        <v>0</v>
      </c>
      <c r="BJ666" s="453">
        <v>0</v>
      </c>
      <c r="BK666" s="453">
        <v>3500</v>
      </c>
      <c r="BL666" s="453">
        <v>0</v>
      </c>
      <c r="BM666" s="453">
        <v>6770</v>
      </c>
      <c r="BN666" s="453">
        <v>300682.59999999998</v>
      </c>
      <c r="BO666" s="453">
        <v>0</v>
      </c>
      <c r="BP666" s="453">
        <v>91157</v>
      </c>
      <c r="BQ666" s="453">
        <v>76677</v>
      </c>
      <c r="BR666" s="453">
        <v>0</v>
      </c>
      <c r="BS666" s="453">
        <v>82900</v>
      </c>
      <c r="BT666" s="453">
        <v>0</v>
      </c>
      <c r="BU666" s="453">
        <v>15522.48</v>
      </c>
      <c r="BV666" s="453">
        <v>0</v>
      </c>
      <c r="BW666" s="453">
        <v>0</v>
      </c>
      <c r="BX666" s="453">
        <v>0</v>
      </c>
      <c r="BY666" s="453">
        <v>80408.5</v>
      </c>
      <c r="BZ666" s="453">
        <v>0</v>
      </c>
      <c r="CA666" s="453">
        <v>0</v>
      </c>
      <c r="CB666" s="453">
        <v>10000</v>
      </c>
      <c r="CC666" s="336">
        <f t="shared" si="79"/>
        <v>973639.27999999991</v>
      </c>
    </row>
    <row r="667" spans="1:81" s="328" customFormat="1">
      <c r="A667" s="384"/>
      <c r="B667" s="383"/>
      <c r="C667" s="385"/>
      <c r="D667" s="385"/>
      <c r="E667" s="385"/>
      <c r="F667" s="386" t="s">
        <v>1793</v>
      </c>
      <c r="G667" s="396" t="s">
        <v>1794</v>
      </c>
      <c r="H667" s="453">
        <v>0</v>
      </c>
      <c r="I667" s="453">
        <v>0</v>
      </c>
      <c r="J667" s="453">
        <v>5549500</v>
      </c>
      <c r="K667" s="453">
        <v>0</v>
      </c>
      <c r="L667" s="453">
        <v>0</v>
      </c>
      <c r="M667" s="453">
        <v>0</v>
      </c>
      <c r="N667" s="453">
        <v>0</v>
      </c>
      <c r="O667" s="453">
        <v>31076</v>
      </c>
      <c r="P667" s="453">
        <v>0</v>
      </c>
      <c r="Q667" s="453">
        <v>5365000</v>
      </c>
      <c r="R667" s="453">
        <v>0</v>
      </c>
      <c r="S667" s="453">
        <v>0</v>
      </c>
      <c r="T667" s="453">
        <v>0</v>
      </c>
      <c r="U667" s="453">
        <v>0</v>
      </c>
      <c r="V667" s="453">
        <v>0</v>
      </c>
      <c r="W667" s="453">
        <v>0</v>
      </c>
      <c r="X667" s="453">
        <v>0</v>
      </c>
      <c r="Y667" s="453">
        <v>0</v>
      </c>
      <c r="Z667" s="453">
        <v>0</v>
      </c>
      <c r="AA667" s="453">
        <v>30000</v>
      </c>
      <c r="AB667" s="453">
        <v>0</v>
      </c>
      <c r="AC667" s="453">
        <v>0</v>
      </c>
      <c r="AD667" s="453">
        <v>0</v>
      </c>
      <c r="AE667" s="453">
        <v>0</v>
      </c>
      <c r="AF667" s="453">
        <v>0</v>
      </c>
      <c r="AG667" s="453">
        <v>0</v>
      </c>
      <c r="AH667" s="453">
        <v>13082</v>
      </c>
      <c r="AI667" s="453">
        <v>1376500</v>
      </c>
      <c r="AJ667" s="453">
        <v>0</v>
      </c>
      <c r="AK667" s="453">
        <v>336500</v>
      </c>
      <c r="AL667" s="453">
        <v>511000</v>
      </c>
      <c r="AM667" s="453">
        <v>374000</v>
      </c>
      <c r="AN667" s="453">
        <v>1547500</v>
      </c>
      <c r="AO667" s="453">
        <v>1624500</v>
      </c>
      <c r="AP667" s="453">
        <v>0</v>
      </c>
      <c r="AQ667" s="453">
        <v>7500</v>
      </c>
      <c r="AR667" s="453">
        <v>0</v>
      </c>
      <c r="AS667" s="453">
        <v>301500</v>
      </c>
      <c r="AT667" s="453">
        <v>0</v>
      </c>
      <c r="AU667" s="453">
        <v>0</v>
      </c>
      <c r="AV667" s="453">
        <v>0</v>
      </c>
      <c r="AW667" s="453">
        <v>0</v>
      </c>
      <c r="AX667" s="453">
        <v>0</v>
      </c>
      <c r="AY667" s="453">
        <v>0</v>
      </c>
      <c r="AZ667" s="453">
        <v>0</v>
      </c>
      <c r="BA667" s="453">
        <v>0</v>
      </c>
      <c r="BB667" s="453">
        <v>0</v>
      </c>
      <c r="BC667" s="453">
        <v>0</v>
      </c>
      <c r="BD667" s="453">
        <v>0</v>
      </c>
      <c r="BE667" s="453">
        <v>0</v>
      </c>
      <c r="BF667" s="453">
        <v>383382</v>
      </c>
      <c r="BG667" s="453">
        <v>0</v>
      </c>
      <c r="BH667" s="453">
        <v>0</v>
      </c>
      <c r="BI667" s="453">
        <v>0</v>
      </c>
      <c r="BJ667" s="453">
        <v>0</v>
      </c>
      <c r="BK667" s="453">
        <v>0</v>
      </c>
      <c r="BL667" s="453">
        <v>0</v>
      </c>
      <c r="BM667" s="453">
        <v>0</v>
      </c>
      <c r="BN667" s="453">
        <v>0</v>
      </c>
      <c r="BO667" s="453">
        <v>0</v>
      </c>
      <c r="BP667" s="453">
        <v>0</v>
      </c>
      <c r="BQ667" s="453">
        <v>0</v>
      </c>
      <c r="BR667" s="453">
        <v>0</v>
      </c>
      <c r="BS667" s="453">
        <v>24300</v>
      </c>
      <c r="BT667" s="453">
        <v>0</v>
      </c>
      <c r="BU667" s="453">
        <v>122000</v>
      </c>
      <c r="BV667" s="453">
        <v>0</v>
      </c>
      <c r="BW667" s="453">
        <v>0</v>
      </c>
      <c r="BX667" s="453">
        <v>0</v>
      </c>
      <c r="BY667" s="453">
        <v>0</v>
      </c>
      <c r="BZ667" s="453">
        <v>0</v>
      </c>
      <c r="CA667" s="453">
        <v>0</v>
      </c>
      <c r="CB667" s="453">
        <v>0</v>
      </c>
      <c r="CC667" s="336">
        <f t="shared" si="79"/>
        <v>17597340</v>
      </c>
    </row>
    <row r="668" spans="1:81" s="328" customFormat="1">
      <c r="A668" s="384"/>
      <c r="B668" s="383"/>
      <c r="C668" s="385"/>
      <c r="D668" s="385"/>
      <c r="E668" s="385"/>
      <c r="F668" s="397" t="s">
        <v>1795</v>
      </c>
      <c r="G668" s="398" t="s">
        <v>1796</v>
      </c>
      <c r="H668" s="453">
        <v>16393536.279999999</v>
      </c>
      <c r="I668" s="453">
        <v>3970627.95</v>
      </c>
      <c r="J668" s="453">
        <v>13152060.58</v>
      </c>
      <c r="K668" s="453">
        <v>3028879.62</v>
      </c>
      <c r="L668" s="453">
        <v>4318419.04</v>
      </c>
      <c r="M668" s="453">
        <v>0</v>
      </c>
      <c r="N668" s="453">
        <v>12656327.08</v>
      </c>
      <c r="O668" s="453">
        <v>12973237</v>
      </c>
      <c r="P668" s="453">
        <v>8677139.6699999999</v>
      </c>
      <c r="Q668" s="453">
        <v>33758538.140000001</v>
      </c>
      <c r="R668" s="453">
        <v>3945512.2</v>
      </c>
      <c r="S668" s="453">
        <v>4244870.03</v>
      </c>
      <c r="T668" s="453">
        <v>6275811.8499999996</v>
      </c>
      <c r="U668" s="453">
        <v>41037800</v>
      </c>
      <c r="V668" s="453">
        <v>547726</v>
      </c>
      <c r="W668" s="453">
        <v>16122486.24</v>
      </c>
      <c r="X668" s="453">
        <v>6542180.2300000004</v>
      </c>
      <c r="Y668" s="453">
        <v>685672.18</v>
      </c>
      <c r="Z668" s="453">
        <v>14981079.029999999</v>
      </c>
      <c r="AA668" s="453">
        <v>5191380.63</v>
      </c>
      <c r="AB668" s="453">
        <v>1063730.05</v>
      </c>
      <c r="AC668" s="453">
        <v>4757036.5599999996</v>
      </c>
      <c r="AD668" s="453">
        <v>5567375.8300000001</v>
      </c>
      <c r="AE668" s="453">
        <v>3155680.48</v>
      </c>
      <c r="AF668" s="453">
        <v>6041792.5</v>
      </c>
      <c r="AG668" s="453">
        <v>467729.9</v>
      </c>
      <c r="AH668" s="453">
        <v>0</v>
      </c>
      <c r="AI668" s="453">
        <v>0</v>
      </c>
      <c r="AJ668" s="453">
        <v>960000</v>
      </c>
      <c r="AK668" s="453">
        <v>0</v>
      </c>
      <c r="AL668" s="453">
        <v>0</v>
      </c>
      <c r="AM668" s="453">
        <v>0</v>
      </c>
      <c r="AN668" s="453">
        <v>0</v>
      </c>
      <c r="AO668" s="453">
        <v>0</v>
      </c>
      <c r="AP668" s="453">
        <v>472350</v>
      </c>
      <c r="AQ668" s="453">
        <v>1142000</v>
      </c>
      <c r="AR668" s="453">
        <v>624500</v>
      </c>
      <c r="AS668" s="453">
        <v>0</v>
      </c>
      <c r="AT668" s="453">
        <v>878000</v>
      </c>
      <c r="AU668" s="453">
        <v>3098888.26</v>
      </c>
      <c r="AV668" s="453">
        <v>1475966.85</v>
      </c>
      <c r="AW668" s="453">
        <v>5357606.92</v>
      </c>
      <c r="AX668" s="453">
        <v>3181173.15</v>
      </c>
      <c r="AY668" s="453">
        <v>1234472.3500000001</v>
      </c>
      <c r="AZ668" s="453">
        <v>266770</v>
      </c>
      <c r="BA668" s="453">
        <v>924267.15</v>
      </c>
      <c r="BB668" s="453">
        <v>1288353</v>
      </c>
      <c r="BC668" s="453">
        <v>240240</v>
      </c>
      <c r="BD668" s="453">
        <v>1983634.42</v>
      </c>
      <c r="BE668" s="453">
        <v>475774</v>
      </c>
      <c r="BF668" s="453">
        <v>9752528.4700000007</v>
      </c>
      <c r="BG668" s="453">
        <v>1641745</v>
      </c>
      <c r="BH668" s="453">
        <v>3966025.38</v>
      </c>
      <c r="BI668" s="453">
        <v>2589022.5</v>
      </c>
      <c r="BJ668" s="453">
        <v>1904270.47</v>
      </c>
      <c r="BK668" s="453">
        <v>196910.61</v>
      </c>
      <c r="BL668" s="453">
        <v>203294</v>
      </c>
      <c r="BM668" s="453">
        <v>1619767</v>
      </c>
      <c r="BN668" s="453">
        <v>3318983.5</v>
      </c>
      <c r="BO668" s="453">
        <v>439334</v>
      </c>
      <c r="BP668" s="453">
        <v>265075.58</v>
      </c>
      <c r="BQ668" s="453">
        <v>78024.38</v>
      </c>
      <c r="BR668" s="453">
        <v>744787</v>
      </c>
      <c r="BS668" s="453">
        <v>752839</v>
      </c>
      <c r="BT668" s="453">
        <v>0</v>
      </c>
      <c r="BU668" s="453">
        <v>3811294.69</v>
      </c>
      <c r="BV668" s="453">
        <v>2359270.94</v>
      </c>
      <c r="BW668" s="453">
        <v>458761.27</v>
      </c>
      <c r="BX668" s="453">
        <v>2087686.62</v>
      </c>
      <c r="BY668" s="453">
        <v>7359514.2999999998</v>
      </c>
      <c r="BZ668" s="453">
        <v>329326.46999999997</v>
      </c>
      <c r="CA668" s="453">
        <v>796641</v>
      </c>
      <c r="CB668" s="453">
        <v>0</v>
      </c>
      <c r="CC668" s="336">
        <f t="shared" si="79"/>
        <v>297835727.35000002</v>
      </c>
    </row>
    <row r="669" spans="1:81" s="328" customFormat="1">
      <c r="A669" s="384"/>
      <c r="B669" s="383"/>
      <c r="C669" s="385"/>
      <c r="D669" s="385"/>
      <c r="E669" s="385"/>
      <c r="F669" s="397" t="s">
        <v>1797</v>
      </c>
      <c r="G669" s="398" t="s">
        <v>1798</v>
      </c>
      <c r="H669" s="453">
        <v>0</v>
      </c>
      <c r="I669" s="453">
        <v>0</v>
      </c>
      <c r="J669" s="453">
        <v>0</v>
      </c>
      <c r="K669" s="453">
        <v>0</v>
      </c>
      <c r="L669" s="453">
        <v>0</v>
      </c>
      <c r="M669" s="453">
        <v>0</v>
      </c>
      <c r="N669" s="453">
        <v>0</v>
      </c>
      <c r="O669" s="453">
        <v>0</v>
      </c>
      <c r="P669" s="453">
        <v>0</v>
      </c>
      <c r="Q669" s="453">
        <v>0</v>
      </c>
      <c r="R669" s="453">
        <v>0</v>
      </c>
      <c r="S669" s="453">
        <v>0</v>
      </c>
      <c r="T669" s="453">
        <v>0</v>
      </c>
      <c r="U669" s="453">
        <v>0</v>
      </c>
      <c r="V669" s="453">
        <v>0</v>
      </c>
      <c r="W669" s="453">
        <v>0</v>
      </c>
      <c r="X669" s="453">
        <v>0</v>
      </c>
      <c r="Y669" s="453">
        <v>0</v>
      </c>
      <c r="Z669" s="453">
        <v>0</v>
      </c>
      <c r="AA669" s="453">
        <v>0</v>
      </c>
      <c r="AB669" s="453">
        <v>0</v>
      </c>
      <c r="AC669" s="453">
        <v>0</v>
      </c>
      <c r="AD669" s="453">
        <v>0</v>
      </c>
      <c r="AE669" s="453">
        <v>0</v>
      </c>
      <c r="AF669" s="453">
        <v>0</v>
      </c>
      <c r="AG669" s="453">
        <v>0</v>
      </c>
      <c r="AH669" s="453">
        <v>0</v>
      </c>
      <c r="AI669" s="453">
        <v>0</v>
      </c>
      <c r="AJ669" s="453">
        <v>0</v>
      </c>
      <c r="AK669" s="453">
        <v>0</v>
      </c>
      <c r="AL669" s="453">
        <v>0</v>
      </c>
      <c r="AM669" s="453">
        <v>0</v>
      </c>
      <c r="AN669" s="453">
        <v>0</v>
      </c>
      <c r="AO669" s="453">
        <v>0</v>
      </c>
      <c r="AP669" s="453">
        <v>0</v>
      </c>
      <c r="AQ669" s="453">
        <v>0</v>
      </c>
      <c r="AR669" s="453">
        <v>0</v>
      </c>
      <c r="AS669" s="453">
        <v>0</v>
      </c>
      <c r="AT669" s="453">
        <v>0</v>
      </c>
      <c r="AU669" s="453">
        <v>0</v>
      </c>
      <c r="AV669" s="453">
        <v>0</v>
      </c>
      <c r="AW669" s="453">
        <v>0</v>
      </c>
      <c r="AX669" s="453">
        <v>0</v>
      </c>
      <c r="AY669" s="453">
        <v>0</v>
      </c>
      <c r="AZ669" s="453">
        <v>0</v>
      </c>
      <c r="BA669" s="453">
        <v>0</v>
      </c>
      <c r="BB669" s="453">
        <v>0</v>
      </c>
      <c r="BC669" s="453">
        <v>0</v>
      </c>
      <c r="BD669" s="453">
        <v>0</v>
      </c>
      <c r="BE669" s="453">
        <v>0</v>
      </c>
      <c r="BF669" s="453">
        <v>0</v>
      </c>
      <c r="BG669" s="453">
        <v>0</v>
      </c>
      <c r="BH669" s="453">
        <v>0</v>
      </c>
      <c r="BI669" s="453">
        <v>0</v>
      </c>
      <c r="BJ669" s="453">
        <v>0</v>
      </c>
      <c r="BK669" s="453">
        <v>0</v>
      </c>
      <c r="BL669" s="453">
        <v>0</v>
      </c>
      <c r="BM669" s="453">
        <v>0</v>
      </c>
      <c r="BN669" s="453">
        <v>0</v>
      </c>
      <c r="BO669" s="453">
        <v>0</v>
      </c>
      <c r="BP669" s="453">
        <v>0</v>
      </c>
      <c r="BQ669" s="453">
        <v>0</v>
      </c>
      <c r="BR669" s="453">
        <v>0</v>
      </c>
      <c r="BS669" s="453">
        <v>0</v>
      </c>
      <c r="BT669" s="453">
        <v>0</v>
      </c>
      <c r="BU669" s="453">
        <v>0</v>
      </c>
      <c r="BV669" s="453">
        <v>0</v>
      </c>
      <c r="BW669" s="453">
        <v>0</v>
      </c>
      <c r="BX669" s="453">
        <v>0</v>
      </c>
      <c r="BY669" s="453">
        <v>0</v>
      </c>
      <c r="BZ669" s="453">
        <v>0</v>
      </c>
      <c r="CA669" s="453">
        <v>0</v>
      </c>
      <c r="CB669" s="453">
        <v>0</v>
      </c>
      <c r="CC669" s="336">
        <f t="shared" si="79"/>
        <v>0</v>
      </c>
    </row>
    <row r="670" spans="1:81" s="328" customFormat="1">
      <c r="A670" s="384"/>
      <c r="B670" s="383"/>
      <c r="C670" s="385"/>
      <c r="D670" s="385"/>
      <c r="E670" s="385"/>
      <c r="F670" s="397" t="s">
        <v>1799</v>
      </c>
      <c r="G670" s="398" t="s">
        <v>1800</v>
      </c>
      <c r="H670" s="453">
        <v>0</v>
      </c>
      <c r="I670" s="453">
        <v>0</v>
      </c>
      <c r="J670" s="453">
        <v>488576</v>
      </c>
      <c r="K670" s="453">
        <v>3551513.94</v>
      </c>
      <c r="L670" s="453">
        <v>93553.64</v>
      </c>
      <c r="M670" s="453">
        <v>0</v>
      </c>
      <c r="N670" s="453">
        <v>1697490.45</v>
      </c>
      <c r="O670" s="453">
        <v>0</v>
      </c>
      <c r="P670" s="453">
        <v>212950</v>
      </c>
      <c r="Q670" s="453">
        <v>0</v>
      </c>
      <c r="R670" s="453">
        <v>0</v>
      </c>
      <c r="S670" s="453">
        <v>2252200</v>
      </c>
      <c r="T670" s="453">
        <v>172302.2</v>
      </c>
      <c r="U670" s="453">
        <v>0</v>
      </c>
      <c r="V670" s="453">
        <v>0</v>
      </c>
      <c r="W670" s="453">
        <v>0</v>
      </c>
      <c r="X670" s="453">
        <v>75425</v>
      </c>
      <c r="Y670" s="453">
        <v>0</v>
      </c>
      <c r="Z670" s="453">
        <v>0</v>
      </c>
      <c r="AA670" s="453">
        <v>0</v>
      </c>
      <c r="AB670" s="453">
        <v>1453000</v>
      </c>
      <c r="AC670" s="453">
        <v>0</v>
      </c>
      <c r="AD670" s="453">
        <v>0</v>
      </c>
      <c r="AE670" s="453">
        <v>0</v>
      </c>
      <c r="AF670" s="453">
        <v>487662</v>
      </c>
      <c r="AG670" s="453">
        <v>0</v>
      </c>
      <c r="AH670" s="453">
        <v>0</v>
      </c>
      <c r="AI670" s="453">
        <v>4301822.05</v>
      </c>
      <c r="AJ670" s="453">
        <v>0</v>
      </c>
      <c r="AK670" s="453">
        <v>93400</v>
      </c>
      <c r="AL670" s="453">
        <v>134500</v>
      </c>
      <c r="AM670" s="453">
        <v>20000</v>
      </c>
      <c r="AN670" s="453">
        <v>0</v>
      </c>
      <c r="AO670" s="453">
        <v>0</v>
      </c>
      <c r="AP670" s="453">
        <v>356425</v>
      </c>
      <c r="AQ670" s="453">
        <v>2301320</v>
      </c>
      <c r="AR670" s="453">
        <v>151200</v>
      </c>
      <c r="AS670" s="453">
        <v>0</v>
      </c>
      <c r="AT670" s="453">
        <v>238521.03</v>
      </c>
      <c r="AU670" s="453">
        <v>51500</v>
      </c>
      <c r="AV670" s="453">
        <v>170500</v>
      </c>
      <c r="AW670" s="453">
        <v>0</v>
      </c>
      <c r="AX670" s="453">
        <v>47116</v>
      </c>
      <c r="AY670" s="453">
        <v>369720</v>
      </c>
      <c r="AZ670" s="453">
        <v>9833.5400000000009</v>
      </c>
      <c r="BA670" s="453">
        <v>0</v>
      </c>
      <c r="BB670" s="453">
        <v>0</v>
      </c>
      <c r="BC670" s="453">
        <v>162792</v>
      </c>
      <c r="BD670" s="453">
        <v>81000</v>
      </c>
      <c r="BE670" s="453">
        <v>0</v>
      </c>
      <c r="BF670" s="453">
        <v>0</v>
      </c>
      <c r="BG670" s="453">
        <v>110013</v>
      </c>
      <c r="BH670" s="453">
        <v>458152</v>
      </c>
      <c r="BI670" s="453">
        <v>216640</v>
      </c>
      <c r="BJ670" s="453">
        <v>0</v>
      </c>
      <c r="BK670" s="453">
        <v>289930</v>
      </c>
      <c r="BL670" s="453">
        <v>5482</v>
      </c>
      <c r="BM670" s="453">
        <v>14896541.09</v>
      </c>
      <c r="BN670" s="453">
        <v>0</v>
      </c>
      <c r="BO670" s="453">
        <v>0</v>
      </c>
      <c r="BP670" s="453">
        <v>0</v>
      </c>
      <c r="BQ670" s="453">
        <v>105000</v>
      </c>
      <c r="BR670" s="453">
        <v>0</v>
      </c>
      <c r="BS670" s="453">
        <v>0</v>
      </c>
      <c r="BT670" s="453">
        <v>1477665.34</v>
      </c>
      <c r="BU670" s="453">
        <v>0</v>
      </c>
      <c r="BV670" s="453">
        <v>70000</v>
      </c>
      <c r="BW670" s="453">
        <v>159505</v>
      </c>
      <c r="BX670" s="453">
        <v>0</v>
      </c>
      <c r="BY670" s="453">
        <v>1446704.69</v>
      </c>
      <c r="BZ670" s="453">
        <v>0</v>
      </c>
      <c r="CA670" s="453">
        <v>113788</v>
      </c>
      <c r="CB670" s="453">
        <v>491532</v>
      </c>
      <c r="CC670" s="336">
        <f t="shared" si="79"/>
        <v>38815275.969999999</v>
      </c>
    </row>
    <row r="671" spans="1:81" s="328" customFormat="1">
      <c r="A671" s="384"/>
      <c r="B671" s="383"/>
      <c r="C671" s="385"/>
      <c r="D671" s="385"/>
      <c r="E671" s="385"/>
      <c r="F671" s="386" t="s">
        <v>1801</v>
      </c>
      <c r="G671" s="387" t="s">
        <v>1802</v>
      </c>
      <c r="H671" s="453">
        <v>0</v>
      </c>
      <c r="I671" s="453">
        <v>0</v>
      </c>
      <c r="J671" s="453">
        <v>0</v>
      </c>
      <c r="K671" s="453">
        <v>1195561</v>
      </c>
      <c r="L671" s="453">
        <v>0</v>
      </c>
      <c r="M671" s="453">
        <v>23088197.859999999</v>
      </c>
      <c r="N671" s="453">
        <v>1588760</v>
      </c>
      <c r="O671" s="453">
        <v>0</v>
      </c>
      <c r="P671" s="453">
        <v>0</v>
      </c>
      <c r="Q671" s="453">
        <v>35856</v>
      </c>
      <c r="R671" s="453">
        <v>0</v>
      </c>
      <c r="S671" s="453">
        <v>0</v>
      </c>
      <c r="T671" s="453">
        <v>0</v>
      </c>
      <c r="U671" s="453">
        <v>0</v>
      </c>
      <c r="V671" s="453">
        <v>0</v>
      </c>
      <c r="W671" s="453">
        <v>157990.45000000001</v>
      </c>
      <c r="X671" s="453">
        <v>0</v>
      </c>
      <c r="Y671" s="453">
        <v>0</v>
      </c>
      <c r="Z671" s="453">
        <v>0</v>
      </c>
      <c r="AA671" s="453">
        <v>100000</v>
      </c>
      <c r="AB671" s="453">
        <v>0</v>
      </c>
      <c r="AC671" s="453">
        <v>0</v>
      </c>
      <c r="AD671" s="453">
        <v>0</v>
      </c>
      <c r="AE671" s="453">
        <v>0</v>
      </c>
      <c r="AF671" s="453">
        <v>1571190.87</v>
      </c>
      <c r="AG671" s="453">
        <v>100000</v>
      </c>
      <c r="AH671" s="453">
        <v>0</v>
      </c>
      <c r="AI671" s="453">
        <v>0</v>
      </c>
      <c r="AJ671" s="453">
        <v>0</v>
      </c>
      <c r="AK671" s="453">
        <v>165000</v>
      </c>
      <c r="AL671" s="453">
        <v>0</v>
      </c>
      <c r="AM671" s="453">
        <v>0</v>
      </c>
      <c r="AN671" s="453">
        <v>0</v>
      </c>
      <c r="AO671" s="453">
        <v>0</v>
      </c>
      <c r="AP671" s="453">
        <v>0</v>
      </c>
      <c r="AQ671" s="453">
        <v>6600</v>
      </c>
      <c r="AR671" s="453">
        <v>0</v>
      </c>
      <c r="AS671" s="453">
        <v>0</v>
      </c>
      <c r="AT671" s="453">
        <v>0</v>
      </c>
      <c r="AU671" s="453">
        <v>0</v>
      </c>
      <c r="AV671" s="453">
        <v>0</v>
      </c>
      <c r="AW671" s="453">
        <v>0</v>
      </c>
      <c r="AX671" s="453">
        <v>0</v>
      </c>
      <c r="AY671" s="453">
        <v>0</v>
      </c>
      <c r="AZ671" s="453">
        <v>0</v>
      </c>
      <c r="BA671" s="453">
        <v>83820</v>
      </c>
      <c r="BB671" s="453">
        <v>0</v>
      </c>
      <c r="BC671" s="453">
        <v>0</v>
      </c>
      <c r="BD671" s="453">
        <v>0</v>
      </c>
      <c r="BE671" s="453">
        <v>0</v>
      </c>
      <c r="BF671" s="453">
        <v>0</v>
      </c>
      <c r="BG671" s="453">
        <v>0</v>
      </c>
      <c r="BH671" s="453">
        <v>0</v>
      </c>
      <c r="BI671" s="453">
        <v>0</v>
      </c>
      <c r="BJ671" s="453">
        <v>200000</v>
      </c>
      <c r="BK671" s="453">
        <v>0</v>
      </c>
      <c r="BL671" s="453">
        <v>247950.02</v>
      </c>
      <c r="BM671" s="453">
        <v>100241.56</v>
      </c>
      <c r="BN671" s="453">
        <v>381718</v>
      </c>
      <c r="BO671" s="453">
        <v>1715000</v>
      </c>
      <c r="BP671" s="453">
        <v>0</v>
      </c>
      <c r="BQ671" s="453">
        <v>165000</v>
      </c>
      <c r="BR671" s="453">
        <v>1669169.95</v>
      </c>
      <c r="BS671" s="453">
        <v>0</v>
      </c>
      <c r="BT671" s="453">
        <v>1701369.93</v>
      </c>
      <c r="BU671" s="453">
        <v>0</v>
      </c>
      <c r="BV671" s="453">
        <v>533111.4</v>
      </c>
      <c r="BW671" s="453">
        <v>0</v>
      </c>
      <c r="BX671" s="453">
        <v>180000</v>
      </c>
      <c r="BY671" s="453">
        <v>0</v>
      </c>
      <c r="BZ671" s="453">
        <v>0</v>
      </c>
      <c r="CA671" s="453">
        <v>316235</v>
      </c>
      <c r="CB671" s="453">
        <v>1780009.12</v>
      </c>
      <c r="CC671" s="336">
        <f t="shared" si="79"/>
        <v>37082781.159999996</v>
      </c>
    </row>
    <row r="672" spans="1:81" s="328" customFormat="1">
      <c r="A672" s="384"/>
      <c r="B672" s="383"/>
      <c r="C672" s="385"/>
      <c r="D672" s="385"/>
      <c r="E672" s="385"/>
      <c r="F672" s="386" t="s">
        <v>1803</v>
      </c>
      <c r="G672" s="387" t="s">
        <v>1804</v>
      </c>
      <c r="H672" s="453">
        <v>131812.87</v>
      </c>
      <c r="I672" s="453">
        <v>1133780.6399999999</v>
      </c>
      <c r="J672" s="453">
        <v>396314.67</v>
      </c>
      <c r="K672" s="453">
        <v>449225.55</v>
      </c>
      <c r="L672" s="453">
        <v>9480.84</v>
      </c>
      <c r="M672" s="453">
        <v>0</v>
      </c>
      <c r="N672" s="453">
        <v>249137.27</v>
      </c>
      <c r="O672" s="453">
        <v>321006.48</v>
      </c>
      <c r="P672" s="453">
        <v>0</v>
      </c>
      <c r="Q672" s="453">
        <v>1156294.6499999999</v>
      </c>
      <c r="R672" s="453">
        <v>11954.94</v>
      </c>
      <c r="S672" s="453">
        <v>6629.33</v>
      </c>
      <c r="T672" s="453">
        <v>291209.28999999998</v>
      </c>
      <c r="U672" s="453">
        <v>625028.19999999995</v>
      </c>
      <c r="V672" s="453">
        <v>0</v>
      </c>
      <c r="W672" s="453">
        <v>21377.15</v>
      </c>
      <c r="X672" s="453">
        <v>200131.5</v>
      </c>
      <c r="Y672" s="453">
        <v>0</v>
      </c>
      <c r="Z672" s="453">
        <v>0</v>
      </c>
      <c r="AA672" s="453">
        <v>155367.82999999999</v>
      </c>
      <c r="AB672" s="453">
        <v>332720.06</v>
      </c>
      <c r="AC672" s="453">
        <v>549694.56999999995</v>
      </c>
      <c r="AD672" s="453">
        <v>16160.38</v>
      </c>
      <c r="AE672" s="453">
        <v>47818</v>
      </c>
      <c r="AF672" s="453">
        <v>0</v>
      </c>
      <c r="AG672" s="453">
        <v>21600.92</v>
      </c>
      <c r="AH672" s="453">
        <v>0</v>
      </c>
      <c r="AI672" s="453">
        <v>223913.02</v>
      </c>
      <c r="AJ672" s="453">
        <v>21454.880000000001</v>
      </c>
      <c r="AK672" s="453">
        <v>10538.34</v>
      </c>
      <c r="AL672" s="453">
        <v>26481.68</v>
      </c>
      <c r="AM672" s="453">
        <v>0</v>
      </c>
      <c r="AN672" s="453">
        <v>63067.01</v>
      </c>
      <c r="AO672" s="453">
        <v>0</v>
      </c>
      <c r="AP672" s="453">
        <v>21718.93</v>
      </c>
      <c r="AQ672" s="453">
        <v>70428.45</v>
      </c>
      <c r="AR672" s="453">
        <v>73679.47</v>
      </c>
      <c r="AS672" s="453">
        <v>27958.240000000002</v>
      </c>
      <c r="AT672" s="453">
        <v>0</v>
      </c>
      <c r="AU672" s="453">
        <v>1302530.97</v>
      </c>
      <c r="AV672" s="453">
        <v>1025164.43</v>
      </c>
      <c r="AW672" s="453">
        <v>0</v>
      </c>
      <c r="AX672" s="453">
        <v>586051.02</v>
      </c>
      <c r="AY672" s="453">
        <v>189111.01</v>
      </c>
      <c r="AZ672" s="453">
        <v>105490.15</v>
      </c>
      <c r="BA672" s="453">
        <v>0</v>
      </c>
      <c r="BB672" s="453">
        <v>0</v>
      </c>
      <c r="BC672" s="453">
        <v>64697.09</v>
      </c>
      <c r="BD672" s="453">
        <v>35969.14</v>
      </c>
      <c r="BE672" s="453">
        <v>0</v>
      </c>
      <c r="BF672" s="453">
        <v>0</v>
      </c>
      <c r="BG672" s="453">
        <v>0</v>
      </c>
      <c r="BH672" s="453">
        <v>25415.65</v>
      </c>
      <c r="BI672" s="453">
        <v>0</v>
      </c>
      <c r="BJ672" s="453">
        <v>45295.65</v>
      </c>
      <c r="BK672" s="453">
        <v>64948.94</v>
      </c>
      <c r="BL672" s="453">
        <v>0</v>
      </c>
      <c r="BM672" s="453">
        <v>28533.78</v>
      </c>
      <c r="BN672" s="453">
        <v>0</v>
      </c>
      <c r="BO672" s="453">
        <v>0</v>
      </c>
      <c r="BP672" s="453">
        <v>0</v>
      </c>
      <c r="BQ672" s="453">
        <v>0</v>
      </c>
      <c r="BR672" s="453">
        <v>0</v>
      </c>
      <c r="BS672" s="453">
        <v>0</v>
      </c>
      <c r="BT672" s="453">
        <v>114406.19</v>
      </c>
      <c r="BU672" s="453">
        <v>0</v>
      </c>
      <c r="BV672" s="453">
        <v>0</v>
      </c>
      <c r="BW672" s="453">
        <v>0</v>
      </c>
      <c r="BX672" s="453">
        <v>0</v>
      </c>
      <c r="BY672" s="453">
        <v>3614886.96</v>
      </c>
      <c r="BZ672" s="453">
        <v>0</v>
      </c>
      <c r="CA672" s="453">
        <v>0</v>
      </c>
      <c r="CB672" s="453">
        <v>0</v>
      </c>
      <c r="CC672" s="336">
        <f t="shared" si="79"/>
        <v>13868486.139999997</v>
      </c>
    </row>
    <row r="673" spans="1:81" s="328" customFormat="1">
      <c r="A673" s="384"/>
      <c r="B673" s="383"/>
      <c r="C673" s="385"/>
      <c r="D673" s="385"/>
      <c r="E673" s="385"/>
      <c r="F673" s="386" t="s">
        <v>1805</v>
      </c>
      <c r="G673" s="387" t="s">
        <v>1806</v>
      </c>
      <c r="H673" s="453">
        <v>0</v>
      </c>
      <c r="I673" s="453">
        <v>0</v>
      </c>
      <c r="J673" s="453">
        <v>2316.06</v>
      </c>
      <c r="K673" s="453">
        <v>0</v>
      </c>
      <c r="L673" s="453">
        <v>0</v>
      </c>
      <c r="M673" s="453">
        <v>0</v>
      </c>
      <c r="N673" s="453">
        <v>0</v>
      </c>
      <c r="O673" s="453">
        <v>0</v>
      </c>
      <c r="P673" s="453">
        <v>0</v>
      </c>
      <c r="Q673" s="453">
        <v>0</v>
      </c>
      <c r="R673" s="453">
        <v>402.24</v>
      </c>
      <c r="S673" s="453">
        <v>0</v>
      </c>
      <c r="T673" s="453">
        <v>368.21</v>
      </c>
      <c r="U673" s="453">
        <v>0</v>
      </c>
      <c r="V673" s="453">
        <v>16000</v>
      </c>
      <c r="W673" s="453">
        <v>0</v>
      </c>
      <c r="X673" s="453">
        <v>0</v>
      </c>
      <c r="Y673" s="453">
        <v>0</v>
      </c>
      <c r="Z673" s="453">
        <v>0</v>
      </c>
      <c r="AA673" s="453">
        <v>2909.8</v>
      </c>
      <c r="AB673" s="453">
        <v>286.39999999999998</v>
      </c>
      <c r="AC673" s="453">
        <v>34384.15</v>
      </c>
      <c r="AD673" s="453">
        <v>0</v>
      </c>
      <c r="AE673" s="453">
        <v>0</v>
      </c>
      <c r="AF673" s="453">
        <v>0</v>
      </c>
      <c r="AG673" s="453">
        <v>0</v>
      </c>
      <c r="AH673" s="453">
        <v>0</v>
      </c>
      <c r="AI673" s="453">
        <v>0</v>
      </c>
      <c r="AJ673" s="453">
        <v>0</v>
      </c>
      <c r="AK673" s="453">
        <v>0</v>
      </c>
      <c r="AL673" s="453">
        <v>0</v>
      </c>
      <c r="AM673" s="453">
        <v>0</v>
      </c>
      <c r="AN673" s="453">
        <v>0</v>
      </c>
      <c r="AO673" s="453">
        <v>0</v>
      </c>
      <c r="AP673" s="453">
        <v>222.73</v>
      </c>
      <c r="AQ673" s="453">
        <v>0</v>
      </c>
      <c r="AR673" s="453">
        <v>340.09</v>
      </c>
      <c r="AS673" s="453">
        <v>1318.54</v>
      </c>
      <c r="AT673" s="453">
        <v>0</v>
      </c>
      <c r="AU673" s="453">
        <v>0</v>
      </c>
      <c r="AV673" s="453">
        <v>0</v>
      </c>
      <c r="AW673" s="453">
        <v>0</v>
      </c>
      <c r="AX673" s="453">
        <v>0</v>
      </c>
      <c r="AY673" s="453">
        <v>0</v>
      </c>
      <c r="AZ673" s="453">
        <v>0</v>
      </c>
      <c r="BA673" s="453">
        <v>7119.75</v>
      </c>
      <c r="BB673" s="453">
        <v>0</v>
      </c>
      <c r="BC673" s="453">
        <v>0</v>
      </c>
      <c r="BD673" s="453">
        <v>62.91</v>
      </c>
      <c r="BE673" s="453">
        <v>0</v>
      </c>
      <c r="BF673" s="453">
        <v>0</v>
      </c>
      <c r="BG673" s="453">
        <v>0</v>
      </c>
      <c r="BH673" s="453">
        <v>0</v>
      </c>
      <c r="BI673" s="453">
        <v>0</v>
      </c>
      <c r="BJ673" s="453">
        <v>11618.94</v>
      </c>
      <c r="BK673" s="453">
        <v>0</v>
      </c>
      <c r="BL673" s="453">
        <v>0</v>
      </c>
      <c r="BM673" s="453">
        <v>0</v>
      </c>
      <c r="BN673" s="453">
        <v>9100</v>
      </c>
      <c r="BO673" s="453">
        <v>0</v>
      </c>
      <c r="BP673" s="453">
        <v>0</v>
      </c>
      <c r="BQ673" s="453">
        <v>0</v>
      </c>
      <c r="BR673" s="453">
        <v>0</v>
      </c>
      <c r="BS673" s="453">
        <v>0</v>
      </c>
      <c r="BT673" s="453">
        <v>0</v>
      </c>
      <c r="BU673" s="453">
        <v>0</v>
      </c>
      <c r="BV673" s="453">
        <v>0</v>
      </c>
      <c r="BW673" s="453">
        <v>0</v>
      </c>
      <c r="BX673" s="453">
        <v>0</v>
      </c>
      <c r="BY673" s="453">
        <v>0</v>
      </c>
      <c r="BZ673" s="453">
        <v>38.130000000000003</v>
      </c>
      <c r="CA673" s="453">
        <v>500</v>
      </c>
      <c r="CB673" s="453">
        <v>0</v>
      </c>
      <c r="CC673" s="336">
        <f t="shared" si="79"/>
        <v>86987.950000000012</v>
      </c>
    </row>
    <row r="674" spans="1:81" s="328" customFormat="1">
      <c r="A674" s="384"/>
      <c r="B674" s="383"/>
      <c r="C674" s="385"/>
      <c r="D674" s="385"/>
      <c r="E674" s="385"/>
      <c r="F674" s="386" t="s">
        <v>1807</v>
      </c>
      <c r="G674" s="387" t="s">
        <v>1808</v>
      </c>
      <c r="H674" s="453">
        <v>0</v>
      </c>
      <c r="I674" s="453">
        <v>0</v>
      </c>
      <c r="J674" s="453">
        <v>0</v>
      </c>
      <c r="K674" s="453">
        <v>0</v>
      </c>
      <c r="L674" s="453">
        <v>0</v>
      </c>
      <c r="M674" s="453">
        <v>0</v>
      </c>
      <c r="N674" s="453">
        <v>20688389.780000001</v>
      </c>
      <c r="O674" s="453">
        <v>0</v>
      </c>
      <c r="P674" s="453">
        <v>0</v>
      </c>
      <c r="Q674" s="453">
        <v>0</v>
      </c>
      <c r="R674" s="453">
        <v>0</v>
      </c>
      <c r="S674" s="453">
        <v>0</v>
      </c>
      <c r="T674" s="453">
        <v>18906.39</v>
      </c>
      <c r="U674" s="453">
        <v>0</v>
      </c>
      <c r="V674" s="453">
        <v>2250000</v>
      </c>
      <c r="W674" s="453">
        <v>0</v>
      </c>
      <c r="X674" s="453">
        <v>5294</v>
      </c>
      <c r="Y674" s="453">
        <v>0</v>
      </c>
      <c r="Z674" s="453">
        <v>3587200.26</v>
      </c>
      <c r="AA674" s="453">
        <v>1584530.25</v>
      </c>
      <c r="AB674" s="453">
        <v>62438.239999999998</v>
      </c>
      <c r="AC674" s="453">
        <v>1654946</v>
      </c>
      <c r="AD674" s="453">
        <v>0</v>
      </c>
      <c r="AE674" s="453">
        <v>170258.13</v>
      </c>
      <c r="AF674" s="453">
        <v>1039672.5</v>
      </c>
      <c r="AG674" s="453">
        <v>0</v>
      </c>
      <c r="AH674" s="453">
        <v>0</v>
      </c>
      <c r="AI674" s="453">
        <v>55072653.049999997</v>
      </c>
      <c r="AJ674" s="453">
        <v>7080</v>
      </c>
      <c r="AK674" s="453">
        <v>11784</v>
      </c>
      <c r="AL674" s="453">
        <v>0</v>
      </c>
      <c r="AM674" s="453">
        <v>0</v>
      </c>
      <c r="AN674" s="453">
        <v>38400</v>
      </c>
      <c r="AO674" s="453">
        <v>2268000</v>
      </c>
      <c r="AP674" s="453">
        <v>11074.39</v>
      </c>
      <c r="AQ674" s="453">
        <v>147862</v>
      </c>
      <c r="AR674" s="453">
        <v>0</v>
      </c>
      <c r="AS674" s="453">
        <v>574650</v>
      </c>
      <c r="AT674" s="453">
        <v>10500</v>
      </c>
      <c r="AU674" s="453">
        <v>700673.52</v>
      </c>
      <c r="AV674" s="453">
        <v>0</v>
      </c>
      <c r="AW674" s="453">
        <v>0</v>
      </c>
      <c r="AX674" s="453">
        <v>27067.89</v>
      </c>
      <c r="AY674" s="453">
        <v>495544.03</v>
      </c>
      <c r="AZ674" s="453">
        <v>576.17999999999995</v>
      </c>
      <c r="BA674" s="453">
        <v>0</v>
      </c>
      <c r="BB674" s="453">
        <v>81132173.730000004</v>
      </c>
      <c r="BC674" s="453">
        <v>0</v>
      </c>
      <c r="BD674" s="453">
        <v>0</v>
      </c>
      <c r="BE674" s="453">
        <v>0</v>
      </c>
      <c r="BF674" s="453">
        <v>453928</v>
      </c>
      <c r="BG674" s="453">
        <v>48560</v>
      </c>
      <c r="BH674" s="453">
        <v>411342.0601</v>
      </c>
      <c r="BI674" s="453">
        <v>3919.99</v>
      </c>
      <c r="BJ674" s="453">
        <v>51844.5</v>
      </c>
      <c r="BK674" s="453">
        <v>0</v>
      </c>
      <c r="BL674" s="453">
        <v>250972</v>
      </c>
      <c r="BM674" s="453">
        <v>0</v>
      </c>
      <c r="BN674" s="453">
        <v>4782054.68</v>
      </c>
      <c r="BO674" s="453">
        <v>128372</v>
      </c>
      <c r="BP674" s="453">
        <v>249496</v>
      </c>
      <c r="BQ674" s="453">
        <v>0</v>
      </c>
      <c r="BR674" s="453">
        <v>827665.95</v>
      </c>
      <c r="BS674" s="453">
        <v>0</v>
      </c>
      <c r="BT674" s="453">
        <v>297568.34000000003</v>
      </c>
      <c r="BU674" s="453">
        <v>198850</v>
      </c>
      <c r="BV674" s="453">
        <v>502187.18</v>
      </c>
      <c r="BW674" s="453">
        <v>587293.1</v>
      </c>
      <c r="BX674" s="453">
        <v>132150</v>
      </c>
      <c r="BY674" s="453">
        <v>1375825.52</v>
      </c>
      <c r="BZ674" s="453">
        <v>2275815.39</v>
      </c>
      <c r="CA674" s="453">
        <v>115600</v>
      </c>
      <c r="CB674" s="453">
        <v>370371</v>
      </c>
      <c r="CC674" s="336">
        <f t="shared" si="79"/>
        <v>184623490.0501</v>
      </c>
    </row>
    <row r="675" spans="1:81" s="328" customFormat="1">
      <c r="A675" s="384"/>
      <c r="B675" s="383"/>
      <c r="C675" s="385"/>
      <c r="D675" s="385"/>
      <c r="E675" s="385"/>
      <c r="F675" s="386" t="s">
        <v>1809</v>
      </c>
      <c r="G675" s="387" t="s">
        <v>1810</v>
      </c>
      <c r="H675" s="453">
        <v>0</v>
      </c>
      <c r="I675" s="453">
        <v>7921</v>
      </c>
      <c r="J675" s="453">
        <v>200400</v>
      </c>
      <c r="K675" s="453">
        <v>0</v>
      </c>
      <c r="L675" s="453">
        <v>0</v>
      </c>
      <c r="M675" s="453">
        <v>0</v>
      </c>
      <c r="N675" s="453">
        <v>37500</v>
      </c>
      <c r="O675" s="453">
        <v>0</v>
      </c>
      <c r="P675" s="453">
        <v>0</v>
      </c>
      <c r="Q675" s="453">
        <v>0</v>
      </c>
      <c r="R675" s="453">
        <v>32241</v>
      </c>
      <c r="S675" s="453">
        <v>0</v>
      </c>
      <c r="T675" s="453">
        <v>30067</v>
      </c>
      <c r="U675" s="453">
        <v>0</v>
      </c>
      <c r="V675" s="453">
        <v>0</v>
      </c>
      <c r="W675" s="453">
        <v>0</v>
      </c>
      <c r="X675" s="453">
        <v>0</v>
      </c>
      <c r="Y675" s="453">
        <v>0</v>
      </c>
      <c r="Z675" s="453">
        <v>112500</v>
      </c>
      <c r="AA675" s="453">
        <v>321448.13</v>
      </c>
      <c r="AB675" s="453">
        <v>0</v>
      </c>
      <c r="AC675" s="453">
        <v>798434.05</v>
      </c>
      <c r="AD675" s="453">
        <v>56472</v>
      </c>
      <c r="AE675" s="453">
        <v>0</v>
      </c>
      <c r="AF675" s="453">
        <v>344243.92</v>
      </c>
      <c r="AG675" s="453">
        <v>0</v>
      </c>
      <c r="AH675" s="453">
        <v>0</v>
      </c>
      <c r="AI675" s="453">
        <v>0</v>
      </c>
      <c r="AJ675" s="453">
        <v>0</v>
      </c>
      <c r="AK675" s="453">
        <v>0</v>
      </c>
      <c r="AL675" s="453">
        <v>1317</v>
      </c>
      <c r="AM675" s="453">
        <v>0</v>
      </c>
      <c r="AN675" s="453">
        <v>0</v>
      </c>
      <c r="AO675" s="453">
        <v>0</v>
      </c>
      <c r="AP675" s="453">
        <v>0</v>
      </c>
      <c r="AQ675" s="453">
        <v>0</v>
      </c>
      <c r="AR675" s="453">
        <v>0</v>
      </c>
      <c r="AS675" s="453">
        <v>102055.25</v>
      </c>
      <c r="AT675" s="453">
        <v>29117</v>
      </c>
      <c r="AU675" s="453">
        <v>40830.949999999997</v>
      </c>
      <c r="AV675" s="453">
        <v>50188</v>
      </c>
      <c r="AW675" s="453">
        <v>22333</v>
      </c>
      <c r="AX675" s="453">
        <v>0</v>
      </c>
      <c r="AY675" s="453">
        <v>1896</v>
      </c>
      <c r="AZ675" s="453">
        <v>0</v>
      </c>
      <c r="BA675" s="453">
        <v>0</v>
      </c>
      <c r="BB675" s="453">
        <v>232163</v>
      </c>
      <c r="BC675" s="453">
        <v>0</v>
      </c>
      <c r="BD675" s="453">
        <v>0</v>
      </c>
      <c r="BE675" s="453">
        <v>167925</v>
      </c>
      <c r="BF675" s="453">
        <v>0</v>
      </c>
      <c r="BG675" s="453">
        <v>0</v>
      </c>
      <c r="BH675" s="453">
        <v>29104</v>
      </c>
      <c r="BI675" s="453">
        <v>0</v>
      </c>
      <c r="BJ675" s="453">
        <v>17001</v>
      </c>
      <c r="BK675" s="453">
        <v>0</v>
      </c>
      <c r="BL675" s="453">
        <v>0</v>
      </c>
      <c r="BM675" s="453">
        <v>0</v>
      </c>
      <c r="BN675" s="453">
        <v>0</v>
      </c>
      <c r="BO675" s="453">
        <v>928</v>
      </c>
      <c r="BP675" s="453">
        <v>0</v>
      </c>
      <c r="BQ675" s="453">
        <v>0</v>
      </c>
      <c r="BR675" s="453">
        <v>0</v>
      </c>
      <c r="BS675" s="453">
        <v>0</v>
      </c>
      <c r="BT675" s="453">
        <v>13000</v>
      </c>
      <c r="BU675" s="453">
        <v>0</v>
      </c>
      <c r="BV675" s="453">
        <v>0</v>
      </c>
      <c r="BW675" s="453">
        <v>50366</v>
      </c>
      <c r="BX675" s="453">
        <v>1835</v>
      </c>
      <c r="BY675" s="453">
        <v>0</v>
      </c>
      <c r="BZ675" s="453">
        <v>0</v>
      </c>
      <c r="CA675" s="453">
        <v>102393</v>
      </c>
      <c r="CB675" s="453">
        <v>0</v>
      </c>
      <c r="CC675" s="336">
        <f t="shared" si="79"/>
        <v>2803679.3000000003</v>
      </c>
    </row>
    <row r="676" spans="1:81" s="328" customFormat="1">
      <c r="A676" s="384"/>
      <c r="B676" s="383"/>
      <c r="C676" s="385"/>
      <c r="D676" s="385"/>
      <c r="E676" s="385"/>
      <c r="F676" s="386" t="s">
        <v>1811</v>
      </c>
      <c r="G676" s="387" t="s">
        <v>1812</v>
      </c>
      <c r="H676" s="453">
        <v>273394.96000000002</v>
      </c>
      <c r="I676" s="453">
        <v>146402.47</v>
      </c>
      <c r="J676" s="453">
        <v>374126.28</v>
      </c>
      <c r="K676" s="453">
        <v>113390.15</v>
      </c>
      <c r="L676" s="453">
        <v>109459.72</v>
      </c>
      <c r="M676" s="453">
        <v>31477.51</v>
      </c>
      <c r="N676" s="453">
        <v>89381.58</v>
      </c>
      <c r="O676" s="453">
        <v>0</v>
      </c>
      <c r="P676" s="453">
        <v>19669.66</v>
      </c>
      <c r="Q676" s="453">
        <v>254746.16</v>
      </c>
      <c r="R676" s="453">
        <v>17447.490000000002</v>
      </c>
      <c r="S676" s="453">
        <v>39999.32</v>
      </c>
      <c r="T676" s="453">
        <v>209224.25</v>
      </c>
      <c r="U676" s="453">
        <v>101861.72</v>
      </c>
      <c r="V676" s="453">
        <v>3015.01</v>
      </c>
      <c r="W676" s="453">
        <v>33564.61</v>
      </c>
      <c r="X676" s="453">
        <v>0</v>
      </c>
      <c r="Y676" s="453">
        <v>18862.03</v>
      </c>
      <c r="Z676" s="453">
        <v>28918.99</v>
      </c>
      <c r="AA676" s="453">
        <v>144960.19</v>
      </c>
      <c r="AB676" s="453">
        <v>0</v>
      </c>
      <c r="AC676" s="453">
        <v>163861.65</v>
      </c>
      <c r="AD676" s="453">
        <v>45360.43</v>
      </c>
      <c r="AE676" s="453">
        <v>16610.46</v>
      </c>
      <c r="AF676" s="453">
        <v>39346.080000000002</v>
      </c>
      <c r="AG676" s="453">
        <v>16723.88</v>
      </c>
      <c r="AH676" s="453">
        <v>12135.18</v>
      </c>
      <c r="AI676" s="453">
        <v>1119152.31</v>
      </c>
      <c r="AJ676" s="453">
        <v>9835</v>
      </c>
      <c r="AK676" s="453">
        <v>9577.81</v>
      </c>
      <c r="AL676" s="453">
        <v>18884.689999999999</v>
      </c>
      <c r="AM676" s="453">
        <v>17987.349999999999</v>
      </c>
      <c r="AN676" s="453">
        <v>21183.200000000001</v>
      </c>
      <c r="AO676" s="453">
        <v>10134.370000000001</v>
      </c>
      <c r="AP676" s="453">
        <v>23210.94</v>
      </c>
      <c r="AQ676" s="453">
        <v>27364.15</v>
      </c>
      <c r="AR676" s="453">
        <v>24112.49</v>
      </c>
      <c r="AS676" s="453">
        <v>12825.06</v>
      </c>
      <c r="AT676" s="453">
        <v>13448.26</v>
      </c>
      <c r="AU676" s="453">
        <v>0</v>
      </c>
      <c r="AV676" s="453">
        <v>10494.99</v>
      </c>
      <c r="AW676" s="453">
        <v>12532.88</v>
      </c>
      <c r="AX676" s="453">
        <v>7945.76</v>
      </c>
      <c r="AY676" s="453">
        <v>14662.85</v>
      </c>
      <c r="AZ676" s="453">
        <v>1207.73</v>
      </c>
      <c r="BA676" s="453">
        <v>10852.94</v>
      </c>
      <c r="BB676" s="453">
        <v>70018.66</v>
      </c>
      <c r="BC676" s="453">
        <v>25450.65</v>
      </c>
      <c r="BD676" s="453">
        <v>92904.98</v>
      </c>
      <c r="BE676" s="453">
        <v>24530.84</v>
      </c>
      <c r="BF676" s="453">
        <v>53180.67</v>
      </c>
      <c r="BG676" s="453">
        <v>40595.839999999997</v>
      </c>
      <c r="BH676" s="453">
        <v>-1E-3</v>
      </c>
      <c r="BI676" s="453">
        <v>0</v>
      </c>
      <c r="BJ676" s="453">
        <v>26512.58</v>
      </c>
      <c r="BK676" s="453">
        <v>16627.25</v>
      </c>
      <c r="BL676" s="453">
        <v>17301.87</v>
      </c>
      <c r="BM676" s="453">
        <v>201158.01</v>
      </c>
      <c r="BN676" s="453">
        <v>294262.07</v>
      </c>
      <c r="BO676" s="453">
        <v>29220.28</v>
      </c>
      <c r="BP676" s="453">
        <v>49078.94</v>
      </c>
      <c r="BQ676" s="453">
        <v>20652.78</v>
      </c>
      <c r="BR676" s="453">
        <v>0</v>
      </c>
      <c r="BS676" s="453">
        <v>25140.49</v>
      </c>
      <c r="BT676" s="453">
        <v>0</v>
      </c>
      <c r="BU676" s="453">
        <v>15854.6</v>
      </c>
      <c r="BV676" s="453">
        <v>41602.83</v>
      </c>
      <c r="BW676" s="453">
        <v>25770.28</v>
      </c>
      <c r="BX676" s="453">
        <v>38918.269999999997</v>
      </c>
      <c r="BY676" s="453">
        <v>268515.46000000002</v>
      </c>
      <c r="BZ676" s="453">
        <v>27874.9</v>
      </c>
      <c r="CA676" s="453">
        <v>17722.37</v>
      </c>
      <c r="CB676" s="453">
        <v>19032.849999999999</v>
      </c>
      <c r="CC676" s="336">
        <f t="shared" si="79"/>
        <v>5111280.029000001</v>
      </c>
    </row>
    <row r="677" spans="1:81" s="328" customFormat="1">
      <c r="A677" s="384"/>
      <c r="B677" s="383"/>
      <c r="C677" s="385"/>
      <c r="D677" s="385"/>
      <c r="E677" s="385"/>
      <c r="F677" s="386" t="s">
        <v>1813</v>
      </c>
      <c r="G677" s="387" t="s">
        <v>1814</v>
      </c>
      <c r="H677" s="453">
        <v>0</v>
      </c>
      <c r="I677" s="453">
        <v>0</v>
      </c>
      <c r="J677" s="453">
        <v>12774</v>
      </c>
      <c r="K677" s="453">
        <v>0</v>
      </c>
      <c r="L677" s="453">
        <v>0</v>
      </c>
      <c r="M677" s="453">
        <v>0</v>
      </c>
      <c r="N677" s="453">
        <v>3000</v>
      </c>
      <c r="O677" s="453">
        <v>0</v>
      </c>
      <c r="P677" s="453">
        <v>0</v>
      </c>
      <c r="Q677" s="453">
        <v>0</v>
      </c>
      <c r="R677" s="453">
        <v>1200</v>
      </c>
      <c r="S677" s="453">
        <v>0</v>
      </c>
      <c r="T677" s="453">
        <v>0</v>
      </c>
      <c r="U677" s="453">
        <v>0</v>
      </c>
      <c r="V677" s="453">
        <v>0</v>
      </c>
      <c r="W677" s="453">
        <v>0</v>
      </c>
      <c r="X677" s="453">
        <v>0</v>
      </c>
      <c r="Y677" s="453">
        <v>10512</v>
      </c>
      <c r="Z677" s="453">
        <v>47799.26</v>
      </c>
      <c r="AA677" s="453">
        <v>446</v>
      </c>
      <c r="AB677" s="453">
        <v>0</v>
      </c>
      <c r="AC677" s="453">
        <v>0</v>
      </c>
      <c r="AD677" s="453">
        <v>0</v>
      </c>
      <c r="AE677" s="453">
        <v>0</v>
      </c>
      <c r="AF677" s="453">
        <v>0</v>
      </c>
      <c r="AG677" s="453">
        <v>0</v>
      </c>
      <c r="AH677" s="453">
        <v>0</v>
      </c>
      <c r="AI677" s="453">
        <v>906</v>
      </c>
      <c r="AJ677" s="453">
        <v>0</v>
      </c>
      <c r="AK677" s="453">
        <v>0</v>
      </c>
      <c r="AL677" s="453">
        <v>0</v>
      </c>
      <c r="AM677" s="453">
        <v>0</v>
      </c>
      <c r="AN677" s="453">
        <v>0</v>
      </c>
      <c r="AO677" s="453">
        <v>14105.52</v>
      </c>
      <c r="AP677" s="453">
        <v>0</v>
      </c>
      <c r="AQ677" s="453">
        <v>0</v>
      </c>
      <c r="AR677" s="453">
        <v>0</v>
      </c>
      <c r="AS677" s="453">
        <v>0</v>
      </c>
      <c r="AT677" s="453">
        <v>0</v>
      </c>
      <c r="AU677" s="453">
        <v>0</v>
      </c>
      <c r="AV677" s="453">
        <v>0</v>
      </c>
      <c r="AW677" s="453">
        <v>0</v>
      </c>
      <c r="AX677" s="453">
        <v>0</v>
      </c>
      <c r="AY677" s="453">
        <v>0</v>
      </c>
      <c r="AZ677" s="453">
        <v>0</v>
      </c>
      <c r="BA677" s="453">
        <v>0</v>
      </c>
      <c r="BB677" s="453">
        <v>0</v>
      </c>
      <c r="BC677" s="453">
        <v>0</v>
      </c>
      <c r="BD677" s="453">
        <v>0</v>
      </c>
      <c r="BE677" s="453">
        <v>0</v>
      </c>
      <c r="BF677" s="453">
        <v>0</v>
      </c>
      <c r="BG677" s="453">
        <v>0.6</v>
      </c>
      <c r="BH677" s="453">
        <v>0</v>
      </c>
      <c r="BI677" s="453">
        <v>0</v>
      </c>
      <c r="BJ677" s="453">
        <v>0</v>
      </c>
      <c r="BK677" s="453">
        <v>380</v>
      </c>
      <c r="BL677" s="453">
        <v>0</v>
      </c>
      <c r="BM677" s="453">
        <v>0</v>
      </c>
      <c r="BN677" s="453">
        <v>0</v>
      </c>
      <c r="BO677" s="453">
        <v>0</v>
      </c>
      <c r="BP677" s="453">
        <v>0</v>
      </c>
      <c r="BQ677" s="453">
        <v>0</v>
      </c>
      <c r="BR677" s="453">
        <v>0</v>
      </c>
      <c r="BS677" s="453">
        <v>0</v>
      </c>
      <c r="BT677" s="453">
        <v>8680.9</v>
      </c>
      <c r="BU677" s="453">
        <v>0</v>
      </c>
      <c r="BV677" s="453">
        <v>0</v>
      </c>
      <c r="BW677" s="453">
        <v>0</v>
      </c>
      <c r="BX677" s="453">
        <v>0</v>
      </c>
      <c r="BY677" s="453">
        <v>0</v>
      </c>
      <c r="BZ677" s="453">
        <v>0</v>
      </c>
      <c r="CA677" s="453">
        <v>0</v>
      </c>
      <c r="CB677" s="453">
        <v>0</v>
      </c>
      <c r="CC677" s="336">
        <f t="shared" si="79"/>
        <v>99804.280000000013</v>
      </c>
    </row>
    <row r="678" spans="1:81" s="328" customFormat="1">
      <c r="A678" s="384"/>
      <c r="B678" s="383"/>
      <c r="C678" s="385"/>
      <c r="D678" s="385"/>
      <c r="E678" s="385"/>
      <c r="F678" s="386" t="s">
        <v>1815</v>
      </c>
      <c r="G678" s="387" t="s">
        <v>1816</v>
      </c>
      <c r="H678" s="453">
        <v>0</v>
      </c>
      <c r="I678" s="453">
        <v>0</v>
      </c>
      <c r="J678" s="453">
        <v>0</v>
      </c>
      <c r="K678" s="453">
        <v>0</v>
      </c>
      <c r="L678" s="453">
        <v>0</v>
      </c>
      <c r="M678" s="453">
        <v>0</v>
      </c>
      <c r="N678" s="453">
        <v>0</v>
      </c>
      <c r="O678" s="453">
        <v>0</v>
      </c>
      <c r="P678" s="453">
        <v>0</v>
      </c>
      <c r="Q678" s="453">
        <v>0</v>
      </c>
      <c r="R678" s="453">
        <v>0</v>
      </c>
      <c r="S678" s="453">
        <v>0</v>
      </c>
      <c r="T678" s="453">
        <v>0</v>
      </c>
      <c r="U678" s="453">
        <v>0</v>
      </c>
      <c r="V678" s="453">
        <v>0</v>
      </c>
      <c r="W678" s="453">
        <v>0</v>
      </c>
      <c r="X678" s="453">
        <v>0</v>
      </c>
      <c r="Y678" s="453">
        <v>0</v>
      </c>
      <c r="Z678" s="453">
        <v>0</v>
      </c>
      <c r="AA678" s="453">
        <v>0</v>
      </c>
      <c r="AB678" s="453">
        <v>0</v>
      </c>
      <c r="AC678" s="453">
        <v>0</v>
      </c>
      <c r="AD678" s="453">
        <v>0</v>
      </c>
      <c r="AE678" s="453">
        <v>0</v>
      </c>
      <c r="AF678" s="453">
        <v>0</v>
      </c>
      <c r="AG678" s="453">
        <v>0</v>
      </c>
      <c r="AH678" s="453">
        <v>0</v>
      </c>
      <c r="AI678" s="453">
        <v>0</v>
      </c>
      <c r="AJ678" s="453">
        <v>0</v>
      </c>
      <c r="AK678" s="453">
        <v>0</v>
      </c>
      <c r="AL678" s="453">
        <v>0</v>
      </c>
      <c r="AM678" s="453">
        <v>0</v>
      </c>
      <c r="AN678" s="453">
        <v>0</v>
      </c>
      <c r="AO678" s="453">
        <v>0</v>
      </c>
      <c r="AP678" s="453">
        <v>0</v>
      </c>
      <c r="AQ678" s="453">
        <v>0</v>
      </c>
      <c r="AR678" s="453">
        <v>0</v>
      </c>
      <c r="AS678" s="453">
        <v>0</v>
      </c>
      <c r="AT678" s="453">
        <v>0</v>
      </c>
      <c r="AU678" s="453">
        <v>0</v>
      </c>
      <c r="AV678" s="453">
        <v>0</v>
      </c>
      <c r="AW678" s="453">
        <v>0</v>
      </c>
      <c r="AX678" s="453">
        <v>0</v>
      </c>
      <c r="AY678" s="453">
        <v>0</v>
      </c>
      <c r="AZ678" s="453">
        <v>0</v>
      </c>
      <c r="BA678" s="453">
        <v>0</v>
      </c>
      <c r="BB678" s="453">
        <v>0</v>
      </c>
      <c r="BC678" s="453">
        <v>0</v>
      </c>
      <c r="BD678" s="453">
        <v>750</v>
      </c>
      <c r="BE678" s="453">
        <v>0</v>
      </c>
      <c r="BF678" s="453">
        <v>0</v>
      </c>
      <c r="BG678" s="453">
        <v>2700</v>
      </c>
      <c r="BH678" s="453">
        <v>0</v>
      </c>
      <c r="BI678" s="453">
        <v>0</v>
      </c>
      <c r="BJ678" s="453">
        <v>0</v>
      </c>
      <c r="BK678" s="453">
        <v>0</v>
      </c>
      <c r="BL678" s="453">
        <v>0</v>
      </c>
      <c r="BM678" s="453">
        <v>0</v>
      </c>
      <c r="BN678" s="453">
        <v>0</v>
      </c>
      <c r="BO678" s="453">
        <v>0</v>
      </c>
      <c r="BP678" s="453">
        <v>0</v>
      </c>
      <c r="BQ678" s="453">
        <v>0</v>
      </c>
      <c r="BR678" s="453">
        <v>0</v>
      </c>
      <c r="BS678" s="453">
        <v>0</v>
      </c>
      <c r="BT678" s="453">
        <v>0</v>
      </c>
      <c r="BU678" s="453">
        <v>0</v>
      </c>
      <c r="BV678" s="453">
        <v>0</v>
      </c>
      <c r="BW678" s="453">
        <v>0</v>
      </c>
      <c r="BX678" s="453">
        <v>0</v>
      </c>
      <c r="BY678" s="453">
        <v>0</v>
      </c>
      <c r="BZ678" s="453">
        <v>0</v>
      </c>
      <c r="CA678" s="453">
        <v>0</v>
      </c>
      <c r="CB678" s="453">
        <v>0</v>
      </c>
      <c r="CC678" s="336">
        <f t="shared" si="79"/>
        <v>3450</v>
      </c>
    </row>
    <row r="679" spans="1:81" s="328" customFormat="1">
      <c r="A679" s="384"/>
      <c r="B679" s="383"/>
      <c r="C679" s="385"/>
      <c r="D679" s="385"/>
      <c r="E679" s="385"/>
      <c r="F679" s="386" t="s">
        <v>1817</v>
      </c>
      <c r="G679" s="387" t="s">
        <v>1818</v>
      </c>
      <c r="H679" s="453">
        <v>0</v>
      </c>
      <c r="I679" s="453">
        <v>10661</v>
      </c>
      <c r="J679" s="453">
        <v>60598</v>
      </c>
      <c r="K679" s="453">
        <v>0</v>
      </c>
      <c r="L679" s="453">
        <v>25448</v>
      </c>
      <c r="M679" s="453">
        <v>14486</v>
      </c>
      <c r="N679" s="453">
        <v>440336</v>
      </c>
      <c r="O679" s="453">
        <v>0</v>
      </c>
      <c r="P679" s="453">
        <v>0</v>
      </c>
      <c r="Q679" s="453">
        <v>0</v>
      </c>
      <c r="R679" s="453">
        <v>11658</v>
      </c>
      <c r="S679" s="453">
        <v>8141</v>
      </c>
      <c r="T679" s="453">
        <v>0</v>
      </c>
      <c r="U679" s="453">
        <v>55419</v>
      </c>
      <c r="V679" s="453">
        <v>4820</v>
      </c>
      <c r="W679" s="453">
        <v>15541</v>
      </c>
      <c r="X679" s="453">
        <v>15885</v>
      </c>
      <c r="Y679" s="453">
        <v>12065</v>
      </c>
      <c r="Z679" s="453">
        <v>0</v>
      </c>
      <c r="AA679" s="453">
        <v>47571</v>
      </c>
      <c r="AB679" s="453">
        <v>19969</v>
      </c>
      <c r="AC679" s="453">
        <v>62555</v>
      </c>
      <c r="AD679" s="453">
        <v>0</v>
      </c>
      <c r="AE679" s="453">
        <v>24901.88</v>
      </c>
      <c r="AF679" s="453">
        <v>38174.5</v>
      </c>
      <c r="AG679" s="453">
        <v>11266</v>
      </c>
      <c r="AH679" s="453">
        <v>0</v>
      </c>
      <c r="AI679" s="453">
        <v>0</v>
      </c>
      <c r="AJ679" s="453">
        <v>42940</v>
      </c>
      <c r="AK679" s="453">
        <v>8623</v>
      </c>
      <c r="AL679" s="453">
        <v>10946</v>
      </c>
      <c r="AM679" s="453">
        <v>43</v>
      </c>
      <c r="AN679" s="453">
        <v>0</v>
      </c>
      <c r="AO679" s="453">
        <v>19742</v>
      </c>
      <c r="AP679" s="453">
        <v>0</v>
      </c>
      <c r="AQ679" s="453">
        <v>0</v>
      </c>
      <c r="AR679" s="453">
        <v>0</v>
      </c>
      <c r="AS679" s="453">
        <v>0</v>
      </c>
      <c r="AT679" s="453">
        <v>11703</v>
      </c>
      <c r="AU679" s="453">
        <v>0</v>
      </c>
      <c r="AV679" s="453">
        <v>0</v>
      </c>
      <c r="AW679" s="453">
        <v>0</v>
      </c>
      <c r="AX679" s="453">
        <v>1000</v>
      </c>
      <c r="AY679" s="453">
        <v>27040</v>
      </c>
      <c r="AZ679" s="453">
        <v>0</v>
      </c>
      <c r="BA679" s="453">
        <v>0</v>
      </c>
      <c r="BB679" s="453">
        <v>0</v>
      </c>
      <c r="BC679" s="453">
        <v>0</v>
      </c>
      <c r="BD679" s="453">
        <v>14128</v>
      </c>
      <c r="BE679" s="453">
        <v>0</v>
      </c>
      <c r="BF679" s="453">
        <v>0</v>
      </c>
      <c r="BG679" s="453">
        <v>18087</v>
      </c>
      <c r="BH679" s="453">
        <v>0</v>
      </c>
      <c r="BI679" s="453">
        <v>0</v>
      </c>
      <c r="BJ679" s="453">
        <v>0</v>
      </c>
      <c r="BK679" s="453">
        <v>0</v>
      </c>
      <c r="BL679" s="453">
        <v>0</v>
      </c>
      <c r="BM679" s="453">
        <v>0</v>
      </c>
      <c r="BN679" s="453">
        <v>0</v>
      </c>
      <c r="BO679" s="453">
        <v>10841</v>
      </c>
      <c r="BP679" s="453">
        <v>0</v>
      </c>
      <c r="BQ679" s="453">
        <v>30</v>
      </c>
      <c r="BR679" s="453">
        <v>0</v>
      </c>
      <c r="BS679" s="453">
        <v>0</v>
      </c>
      <c r="BT679" s="453">
        <v>147463</v>
      </c>
      <c r="BU679" s="453">
        <v>17843</v>
      </c>
      <c r="BV679" s="453">
        <v>17492</v>
      </c>
      <c r="BW679" s="453">
        <v>0</v>
      </c>
      <c r="BX679" s="453">
        <v>0</v>
      </c>
      <c r="BY679" s="453">
        <v>0</v>
      </c>
      <c r="BZ679" s="453">
        <v>16211</v>
      </c>
      <c r="CA679" s="453">
        <v>0</v>
      </c>
      <c r="CB679" s="453">
        <v>13309</v>
      </c>
      <c r="CC679" s="336">
        <f t="shared" si="79"/>
        <v>1256936.3799999999</v>
      </c>
    </row>
    <row r="680" spans="1:81" s="328" customFormat="1">
      <c r="A680" s="384"/>
      <c r="B680" s="383"/>
      <c r="C680" s="385"/>
      <c r="D680" s="385"/>
      <c r="E680" s="385"/>
      <c r="F680" s="386" t="s">
        <v>1819</v>
      </c>
      <c r="G680" s="387" t="s">
        <v>1820</v>
      </c>
      <c r="H680" s="453">
        <v>0</v>
      </c>
      <c r="I680" s="453">
        <v>5872088.5199999996</v>
      </c>
      <c r="J680" s="453">
        <v>0</v>
      </c>
      <c r="K680" s="453">
        <v>0</v>
      </c>
      <c r="L680" s="453">
        <v>13865510.210000001</v>
      </c>
      <c r="M680" s="453">
        <v>97973.75</v>
      </c>
      <c r="N680" s="453">
        <v>198056.46</v>
      </c>
      <c r="O680" s="453">
        <v>0</v>
      </c>
      <c r="P680" s="453">
        <v>0</v>
      </c>
      <c r="Q680" s="453">
        <v>0</v>
      </c>
      <c r="R680" s="453">
        <v>0</v>
      </c>
      <c r="S680" s="453">
        <v>0</v>
      </c>
      <c r="T680" s="453">
        <v>0</v>
      </c>
      <c r="U680" s="453">
        <v>0</v>
      </c>
      <c r="V680" s="453">
        <v>0</v>
      </c>
      <c r="W680" s="453">
        <v>0</v>
      </c>
      <c r="X680" s="453">
        <v>277460</v>
      </c>
      <c r="Y680" s="453">
        <v>1073004.99</v>
      </c>
      <c r="Z680" s="453">
        <v>0</v>
      </c>
      <c r="AA680" s="453">
        <v>9224.0400000000009</v>
      </c>
      <c r="AB680" s="453">
        <v>8035718.7999999998</v>
      </c>
      <c r="AC680" s="453">
        <v>5674687.2800000003</v>
      </c>
      <c r="AD680" s="453">
        <v>0</v>
      </c>
      <c r="AE680" s="453">
        <v>0</v>
      </c>
      <c r="AF680" s="453">
        <v>93634.11</v>
      </c>
      <c r="AG680" s="453">
        <v>0</v>
      </c>
      <c r="AH680" s="453">
        <v>0</v>
      </c>
      <c r="AI680" s="453">
        <v>0</v>
      </c>
      <c r="AJ680" s="453">
        <v>0</v>
      </c>
      <c r="AK680" s="453">
        <v>0</v>
      </c>
      <c r="AL680" s="453">
        <v>0</v>
      </c>
      <c r="AM680" s="453">
        <v>0</v>
      </c>
      <c r="AN680" s="453">
        <v>0</v>
      </c>
      <c r="AO680" s="453">
        <v>346598.8</v>
      </c>
      <c r="AP680" s="453">
        <v>35143.75</v>
      </c>
      <c r="AQ680" s="453">
        <v>1369818.29</v>
      </c>
      <c r="AR680" s="453">
        <v>0</v>
      </c>
      <c r="AS680" s="453">
        <v>0</v>
      </c>
      <c r="AT680" s="453">
        <v>0</v>
      </c>
      <c r="AU680" s="453">
        <v>3272793.54</v>
      </c>
      <c r="AV680" s="453">
        <v>0</v>
      </c>
      <c r="AW680" s="453">
        <v>1037667.56</v>
      </c>
      <c r="AX680" s="453">
        <v>210</v>
      </c>
      <c r="AY680" s="453">
        <v>0</v>
      </c>
      <c r="AZ680" s="453">
        <v>0</v>
      </c>
      <c r="BA680" s="453">
        <v>0</v>
      </c>
      <c r="BB680" s="453">
        <v>203700</v>
      </c>
      <c r="BC680" s="453">
        <v>0</v>
      </c>
      <c r="BD680" s="453">
        <v>0</v>
      </c>
      <c r="BE680" s="453">
        <v>0</v>
      </c>
      <c r="BF680" s="453">
        <v>1285512.8999999999</v>
      </c>
      <c r="BG680" s="453">
        <v>0</v>
      </c>
      <c r="BH680" s="453">
        <v>0</v>
      </c>
      <c r="BI680" s="453">
        <v>0</v>
      </c>
      <c r="BJ680" s="453">
        <v>3625350.23</v>
      </c>
      <c r="BK680" s="453">
        <v>0</v>
      </c>
      <c r="BL680" s="453">
        <v>0</v>
      </c>
      <c r="BM680" s="453">
        <v>117882.5</v>
      </c>
      <c r="BN680" s="453">
        <v>0</v>
      </c>
      <c r="BO680" s="453">
        <v>120063.27</v>
      </c>
      <c r="BP680" s="453">
        <v>0</v>
      </c>
      <c r="BQ680" s="453">
        <v>0</v>
      </c>
      <c r="BR680" s="453">
        <v>0</v>
      </c>
      <c r="BS680" s="453">
        <v>0</v>
      </c>
      <c r="BT680" s="453">
        <v>171000</v>
      </c>
      <c r="BU680" s="453">
        <v>0</v>
      </c>
      <c r="BV680" s="453">
        <v>0</v>
      </c>
      <c r="BW680" s="453">
        <v>0</v>
      </c>
      <c r="BX680" s="453">
        <v>0</v>
      </c>
      <c r="BY680" s="453">
        <v>333790.71999999997</v>
      </c>
      <c r="BZ680" s="453">
        <v>0</v>
      </c>
      <c r="CA680" s="453">
        <v>30727.66</v>
      </c>
      <c r="CB680" s="453">
        <v>437455.67</v>
      </c>
      <c r="CC680" s="336">
        <f t="shared" si="79"/>
        <v>47585073.04999999</v>
      </c>
    </row>
    <row r="681" spans="1:81" s="328" customFormat="1">
      <c r="A681" s="384"/>
      <c r="B681" s="383"/>
      <c r="C681" s="385"/>
      <c r="D681" s="385"/>
      <c r="E681" s="385"/>
      <c r="F681" s="386" t="s">
        <v>1821</v>
      </c>
      <c r="G681" s="387" t="s">
        <v>1822</v>
      </c>
      <c r="H681" s="453">
        <v>0</v>
      </c>
      <c r="I681" s="453">
        <v>0</v>
      </c>
      <c r="J681" s="453">
        <v>2814517.64</v>
      </c>
      <c r="K681" s="453">
        <v>502591.77</v>
      </c>
      <c r="L681" s="453">
        <v>500000</v>
      </c>
      <c r="M681" s="453">
        <v>0</v>
      </c>
      <c r="N681" s="453">
        <v>944152.44</v>
      </c>
      <c r="O681" s="453">
        <v>443015.23</v>
      </c>
      <c r="P681" s="453">
        <v>132467.16</v>
      </c>
      <c r="Q681" s="453">
        <v>530104.63</v>
      </c>
      <c r="R681" s="453">
        <v>359034.58</v>
      </c>
      <c r="S681" s="453">
        <v>0</v>
      </c>
      <c r="T681" s="453">
        <v>1007691.65</v>
      </c>
      <c r="U681" s="453">
        <v>1562143.04</v>
      </c>
      <c r="V681" s="453">
        <v>0</v>
      </c>
      <c r="W681" s="453">
        <v>788083.53</v>
      </c>
      <c r="X681" s="453">
        <v>571450.91</v>
      </c>
      <c r="Y681" s="453">
        <v>346495.44</v>
      </c>
      <c r="Z681" s="453">
        <v>4346000.43</v>
      </c>
      <c r="AA681" s="453">
        <v>1809851.83</v>
      </c>
      <c r="AB681" s="453">
        <v>2084401.16</v>
      </c>
      <c r="AC681" s="453">
        <v>1747594.6</v>
      </c>
      <c r="AD681" s="453">
        <v>186846.52</v>
      </c>
      <c r="AE681" s="453">
        <v>2180007.16</v>
      </c>
      <c r="AF681" s="453">
        <v>3030507.01</v>
      </c>
      <c r="AG681" s="453">
        <v>0</v>
      </c>
      <c r="AH681" s="453">
        <v>545846.17000000004</v>
      </c>
      <c r="AI681" s="453">
        <v>2111152.73</v>
      </c>
      <c r="AJ681" s="453">
        <v>1032702.12</v>
      </c>
      <c r="AK681" s="453">
        <v>0</v>
      </c>
      <c r="AL681" s="453">
        <v>234337.08</v>
      </c>
      <c r="AM681" s="453">
        <v>0</v>
      </c>
      <c r="AN681" s="453">
        <v>107653.74</v>
      </c>
      <c r="AO681" s="453">
        <v>41356.26</v>
      </c>
      <c r="AP681" s="453">
        <v>114583.35</v>
      </c>
      <c r="AQ681" s="453">
        <v>561251.09</v>
      </c>
      <c r="AR681" s="453">
        <v>261501.16</v>
      </c>
      <c r="AS681" s="453">
        <v>456611.88</v>
      </c>
      <c r="AT681" s="453">
        <v>135057.48000000001</v>
      </c>
      <c r="AU681" s="453">
        <v>1042385.66</v>
      </c>
      <c r="AV681" s="453">
        <v>294880.02</v>
      </c>
      <c r="AW681" s="453">
        <v>260640.78</v>
      </c>
      <c r="AX681" s="453">
        <v>85793.17</v>
      </c>
      <c r="AY681" s="453">
        <v>110272.5</v>
      </c>
      <c r="AZ681" s="453">
        <v>0</v>
      </c>
      <c r="BA681" s="453">
        <v>405204.86</v>
      </c>
      <c r="BB681" s="453">
        <v>1838262.24</v>
      </c>
      <c r="BC681" s="453">
        <v>678575.67</v>
      </c>
      <c r="BD681" s="453">
        <v>344493.29</v>
      </c>
      <c r="BE681" s="453">
        <v>1008713.73</v>
      </c>
      <c r="BF681" s="453">
        <v>250000</v>
      </c>
      <c r="BG681" s="453">
        <v>527872.19999999995</v>
      </c>
      <c r="BH681" s="453">
        <v>919780.54009999998</v>
      </c>
      <c r="BI681" s="453">
        <v>299761.74</v>
      </c>
      <c r="BJ681" s="453">
        <v>3981485.37</v>
      </c>
      <c r="BK681" s="453">
        <v>64581.5</v>
      </c>
      <c r="BL681" s="453">
        <v>130132.19</v>
      </c>
      <c r="BM681" s="453">
        <v>21193.48</v>
      </c>
      <c r="BN681" s="453">
        <v>10800000</v>
      </c>
      <c r="BO681" s="453">
        <v>271470.40000000002</v>
      </c>
      <c r="BP681" s="453">
        <v>392074.76</v>
      </c>
      <c r="BQ681" s="453">
        <v>0</v>
      </c>
      <c r="BR681" s="453">
        <v>0</v>
      </c>
      <c r="BS681" s="453">
        <v>136322.57999999999</v>
      </c>
      <c r="BT681" s="453">
        <v>1817724.98</v>
      </c>
      <c r="BU681" s="453">
        <v>477366.33</v>
      </c>
      <c r="BV681" s="453">
        <v>1401291.7</v>
      </c>
      <c r="BW681" s="453">
        <v>114459.28</v>
      </c>
      <c r="BX681" s="453">
        <v>170885.23</v>
      </c>
      <c r="BY681" s="453">
        <v>1240714.83</v>
      </c>
      <c r="BZ681" s="453">
        <v>264348.93</v>
      </c>
      <c r="CA681" s="453">
        <v>761475.02</v>
      </c>
      <c r="CB681" s="453">
        <v>93542.26</v>
      </c>
      <c r="CC681" s="336">
        <f t="shared" si="79"/>
        <v>61694715.030099988</v>
      </c>
    </row>
    <row r="682" spans="1:81" s="328" customFormat="1">
      <c r="A682" s="384"/>
      <c r="B682" s="383"/>
      <c r="C682" s="385"/>
      <c r="D682" s="385"/>
      <c r="E682" s="385"/>
      <c r="F682" s="386" t="s">
        <v>1823</v>
      </c>
      <c r="G682" s="387" t="s">
        <v>1824</v>
      </c>
      <c r="H682" s="453">
        <v>27017571.800000001</v>
      </c>
      <c r="I682" s="453">
        <v>0</v>
      </c>
      <c r="J682" s="453">
        <v>3392508</v>
      </c>
      <c r="K682" s="453">
        <v>0</v>
      </c>
      <c r="L682" s="453">
        <v>0</v>
      </c>
      <c r="M682" s="453">
        <v>0</v>
      </c>
      <c r="N682" s="453">
        <v>0</v>
      </c>
      <c r="O682" s="453">
        <v>1124058.97</v>
      </c>
      <c r="P682" s="453">
        <v>1121890</v>
      </c>
      <c r="Q682" s="453">
        <v>0</v>
      </c>
      <c r="R682" s="453">
        <v>1587160</v>
      </c>
      <c r="S682" s="453">
        <v>1350000</v>
      </c>
      <c r="T682" s="453">
        <v>2192484</v>
      </c>
      <c r="U682" s="453">
        <v>0</v>
      </c>
      <c r="V682" s="453">
        <v>0</v>
      </c>
      <c r="W682" s="453">
        <v>0</v>
      </c>
      <c r="X682" s="453">
        <v>0</v>
      </c>
      <c r="Y682" s="453">
        <v>1707072.62</v>
      </c>
      <c r="Z682" s="453">
        <v>6500000</v>
      </c>
      <c r="AA682" s="453">
        <v>0</v>
      </c>
      <c r="AB682" s="453">
        <v>165000</v>
      </c>
      <c r="AC682" s="453">
        <v>6900000</v>
      </c>
      <c r="AD682" s="453">
        <v>1333107</v>
      </c>
      <c r="AE682" s="453">
        <v>0</v>
      </c>
      <c r="AF682" s="453">
        <v>1800000</v>
      </c>
      <c r="AG682" s="453">
        <v>-129958.39</v>
      </c>
      <c r="AH682" s="453">
        <v>1990000</v>
      </c>
      <c r="AI682" s="453">
        <v>0</v>
      </c>
      <c r="AJ682" s="453">
        <v>1260190</v>
      </c>
      <c r="AK682" s="453">
        <v>0</v>
      </c>
      <c r="AL682" s="453">
        <v>0</v>
      </c>
      <c r="AM682" s="453">
        <v>322500</v>
      </c>
      <c r="AN682" s="453">
        <v>0</v>
      </c>
      <c r="AO682" s="453">
        <v>0</v>
      </c>
      <c r="AP682" s="453">
        <v>0</v>
      </c>
      <c r="AQ682" s="453">
        <v>456899</v>
      </c>
      <c r="AR682" s="453">
        <v>0</v>
      </c>
      <c r="AS682" s="453">
        <v>0</v>
      </c>
      <c r="AT682" s="453">
        <v>0</v>
      </c>
      <c r="AU682" s="453">
        <v>52307.5</v>
      </c>
      <c r="AV682" s="453">
        <v>0</v>
      </c>
      <c r="AW682" s="453">
        <v>2250000</v>
      </c>
      <c r="AX682" s="453">
        <v>0</v>
      </c>
      <c r="AY682" s="453">
        <v>145000</v>
      </c>
      <c r="AZ682" s="453">
        <v>0</v>
      </c>
      <c r="BA682" s="453">
        <v>0</v>
      </c>
      <c r="BB682" s="453">
        <v>0</v>
      </c>
      <c r="BC682" s="453">
        <v>1485000</v>
      </c>
      <c r="BD682" s="453">
        <v>0</v>
      </c>
      <c r="BE682" s="453">
        <v>0</v>
      </c>
      <c r="BF682" s="453">
        <v>0</v>
      </c>
      <c r="BG682" s="453">
        <v>1347000</v>
      </c>
      <c r="BH682" s="453">
        <v>2010000</v>
      </c>
      <c r="BI682" s="453">
        <v>1557500</v>
      </c>
      <c r="BJ682" s="453">
        <v>737824</v>
      </c>
      <c r="BK682" s="453">
        <v>225000</v>
      </c>
      <c r="BL682" s="453">
        <v>0</v>
      </c>
      <c r="BM682" s="453">
        <v>0</v>
      </c>
      <c r="BN682" s="453">
        <v>6750000</v>
      </c>
      <c r="BO682" s="453">
        <v>0</v>
      </c>
      <c r="BP682" s="453">
        <v>0</v>
      </c>
      <c r="BQ682" s="453">
        <v>0</v>
      </c>
      <c r="BR682" s="453">
        <v>81200</v>
      </c>
      <c r="BS682" s="453">
        <v>250000</v>
      </c>
      <c r="BT682" s="453">
        <v>4719258.2</v>
      </c>
      <c r="BU682" s="453">
        <v>1650095.17</v>
      </c>
      <c r="BV682" s="453">
        <v>3934192.2</v>
      </c>
      <c r="BW682" s="453">
        <v>1972164.46</v>
      </c>
      <c r="BX682" s="453">
        <v>0</v>
      </c>
      <c r="BY682" s="453">
        <v>6579258.25</v>
      </c>
      <c r="BZ682" s="453">
        <v>3358828.5</v>
      </c>
      <c r="CA682" s="453">
        <v>2835000</v>
      </c>
      <c r="CB682" s="453">
        <v>1801152.24</v>
      </c>
      <c r="CC682" s="336">
        <f t="shared" si="79"/>
        <v>103831263.52</v>
      </c>
    </row>
    <row r="683" spans="1:81" s="328" customFormat="1">
      <c r="A683" s="384"/>
      <c r="B683" s="383"/>
      <c r="C683" s="385"/>
      <c r="D683" s="385"/>
      <c r="E683" s="385"/>
      <c r="F683" s="386" t="s">
        <v>1825</v>
      </c>
      <c r="G683" s="387" t="s">
        <v>1826</v>
      </c>
      <c r="H683" s="453">
        <v>22947962.68</v>
      </c>
      <c r="I683" s="453">
        <v>929185</v>
      </c>
      <c r="J683" s="453">
        <v>7043388.1399999997</v>
      </c>
      <c r="K683" s="453">
        <v>287268.24</v>
      </c>
      <c r="L683" s="453">
        <v>3000232.03</v>
      </c>
      <c r="M683" s="453">
        <v>61767.5</v>
      </c>
      <c r="N683" s="453">
        <v>0</v>
      </c>
      <c r="O683" s="453">
        <v>0</v>
      </c>
      <c r="P683" s="453">
        <v>0</v>
      </c>
      <c r="Q683" s="453">
        <v>0</v>
      </c>
      <c r="R683" s="453">
        <v>0</v>
      </c>
      <c r="S683" s="453">
        <v>6926089.21</v>
      </c>
      <c r="T683" s="453">
        <v>0</v>
      </c>
      <c r="U683" s="453">
        <v>0</v>
      </c>
      <c r="V683" s="453">
        <v>0</v>
      </c>
      <c r="W683" s="453">
        <v>0</v>
      </c>
      <c r="X683" s="453">
        <v>0</v>
      </c>
      <c r="Y683" s="453">
        <v>0</v>
      </c>
      <c r="Z683" s="453">
        <v>0</v>
      </c>
      <c r="AA683" s="453">
        <v>0</v>
      </c>
      <c r="AB683" s="453">
        <v>1028945.48</v>
      </c>
      <c r="AC683" s="453">
        <v>4169541.12</v>
      </c>
      <c r="AD683" s="453">
        <v>0</v>
      </c>
      <c r="AE683" s="453">
        <v>0</v>
      </c>
      <c r="AF683" s="453">
        <v>500000</v>
      </c>
      <c r="AG683" s="453">
        <v>0</v>
      </c>
      <c r="AH683" s="453">
        <v>0</v>
      </c>
      <c r="AI683" s="453">
        <v>0</v>
      </c>
      <c r="AJ683" s="453">
        <v>345257.23</v>
      </c>
      <c r="AK683" s="453">
        <v>0</v>
      </c>
      <c r="AL683" s="453">
        <v>539328</v>
      </c>
      <c r="AM683" s="453">
        <v>0</v>
      </c>
      <c r="AN683" s="453">
        <v>72612</v>
      </c>
      <c r="AO683" s="453">
        <v>11662</v>
      </c>
      <c r="AP683" s="453">
        <v>534336.36</v>
      </c>
      <c r="AQ683" s="453">
        <v>31429.439999999999</v>
      </c>
      <c r="AR683" s="453">
        <v>2240000</v>
      </c>
      <c r="AS683" s="453">
        <v>865285.62</v>
      </c>
      <c r="AT683" s="453">
        <v>0</v>
      </c>
      <c r="AU683" s="453">
        <v>0</v>
      </c>
      <c r="AV683" s="453">
        <v>0</v>
      </c>
      <c r="AW683" s="453">
        <v>0</v>
      </c>
      <c r="AX683" s="453">
        <v>229110.29</v>
      </c>
      <c r="AY683" s="453">
        <v>537598</v>
      </c>
      <c r="AZ683" s="453">
        <v>0</v>
      </c>
      <c r="BA683" s="453">
        <v>0</v>
      </c>
      <c r="BB683" s="453">
        <v>0</v>
      </c>
      <c r="BC683" s="453">
        <v>4103862.12</v>
      </c>
      <c r="BD683" s="453">
        <v>1071356.5</v>
      </c>
      <c r="BE683" s="453">
        <v>0</v>
      </c>
      <c r="BF683" s="453">
        <v>0</v>
      </c>
      <c r="BG683" s="453">
        <v>0</v>
      </c>
      <c r="BH683" s="453">
        <v>1760269.0290000001</v>
      </c>
      <c r="BI683" s="453">
        <v>2056755</v>
      </c>
      <c r="BJ683" s="453">
        <v>1502512.55</v>
      </c>
      <c r="BK683" s="453">
        <v>24000</v>
      </c>
      <c r="BL683" s="453">
        <v>287697.65000000002</v>
      </c>
      <c r="BM683" s="453">
        <v>0</v>
      </c>
      <c r="BN683" s="453">
        <v>5797212.6600000001</v>
      </c>
      <c r="BO683" s="453">
        <v>0</v>
      </c>
      <c r="BP683" s="453">
        <v>63649.65</v>
      </c>
      <c r="BQ683" s="453">
        <v>0</v>
      </c>
      <c r="BR683" s="453">
        <v>0</v>
      </c>
      <c r="BS683" s="453">
        <v>0</v>
      </c>
      <c r="BT683" s="453">
        <v>4320496.63</v>
      </c>
      <c r="BU683" s="453">
        <v>23707.5</v>
      </c>
      <c r="BV683" s="453">
        <v>400071.79</v>
      </c>
      <c r="BW683" s="453">
        <v>0</v>
      </c>
      <c r="BX683" s="453">
        <v>0</v>
      </c>
      <c r="BY683" s="453">
        <v>0</v>
      </c>
      <c r="BZ683" s="453">
        <v>0</v>
      </c>
      <c r="CA683" s="453">
        <v>0</v>
      </c>
      <c r="CB683" s="453">
        <v>74248</v>
      </c>
      <c r="CC683" s="336">
        <f t="shared" si="79"/>
        <v>73786837.418999985</v>
      </c>
    </row>
    <row r="684" spans="1:81" s="328" customFormat="1">
      <c r="A684" s="384"/>
      <c r="B684" s="383"/>
      <c r="C684" s="385"/>
      <c r="D684" s="385"/>
      <c r="E684" s="385"/>
      <c r="F684" s="386" t="s">
        <v>1827</v>
      </c>
      <c r="G684" s="387" t="s">
        <v>1828</v>
      </c>
      <c r="H684" s="453">
        <v>2109347.5</v>
      </c>
      <c r="I684" s="453">
        <v>2968831.27</v>
      </c>
      <c r="J684" s="453">
        <v>0</v>
      </c>
      <c r="K684" s="453">
        <v>0</v>
      </c>
      <c r="L684" s="453">
        <v>0</v>
      </c>
      <c r="M684" s="453">
        <v>0</v>
      </c>
      <c r="N684" s="453">
        <v>173953851.13999999</v>
      </c>
      <c r="O684" s="453">
        <v>0</v>
      </c>
      <c r="P684" s="453">
        <v>0</v>
      </c>
      <c r="Q684" s="453">
        <v>0</v>
      </c>
      <c r="R684" s="453">
        <v>0</v>
      </c>
      <c r="S684" s="453">
        <v>0</v>
      </c>
      <c r="T684" s="453">
        <v>11975813.75</v>
      </c>
      <c r="U684" s="453">
        <v>1524019.36</v>
      </c>
      <c r="V684" s="453">
        <v>0</v>
      </c>
      <c r="W684" s="453">
        <v>0</v>
      </c>
      <c r="X684" s="453">
        <v>0</v>
      </c>
      <c r="Y684" s="453">
        <v>0</v>
      </c>
      <c r="Z684" s="453">
        <v>388472099.27999997</v>
      </c>
      <c r="AA684" s="453">
        <v>0</v>
      </c>
      <c r="AB684" s="453">
        <v>0</v>
      </c>
      <c r="AC684" s="453">
        <v>7328716.6600000001</v>
      </c>
      <c r="AD684" s="453">
        <v>0</v>
      </c>
      <c r="AE684" s="453">
        <v>0</v>
      </c>
      <c r="AF684" s="453">
        <v>0</v>
      </c>
      <c r="AG684" s="453">
        <v>0</v>
      </c>
      <c r="AH684" s="453">
        <v>0</v>
      </c>
      <c r="AI684" s="453">
        <v>26462471.829999998</v>
      </c>
      <c r="AJ684" s="453">
        <v>0</v>
      </c>
      <c r="AK684" s="453">
        <v>0</v>
      </c>
      <c r="AL684" s="453">
        <v>0</v>
      </c>
      <c r="AM684" s="453">
        <v>0</v>
      </c>
      <c r="AN684" s="453">
        <v>0</v>
      </c>
      <c r="AO684" s="453">
        <v>0</v>
      </c>
      <c r="AP684" s="453">
        <v>0</v>
      </c>
      <c r="AQ684" s="453">
        <v>0</v>
      </c>
      <c r="AR684" s="453">
        <v>0</v>
      </c>
      <c r="AS684" s="453">
        <v>0</v>
      </c>
      <c r="AT684" s="453">
        <v>0</v>
      </c>
      <c r="AU684" s="453">
        <v>15055914.640000001</v>
      </c>
      <c r="AV684" s="453">
        <v>0</v>
      </c>
      <c r="AW684" s="453">
        <v>0</v>
      </c>
      <c r="AX684" s="453">
        <v>0</v>
      </c>
      <c r="AY684" s="453">
        <v>0</v>
      </c>
      <c r="AZ684" s="453">
        <v>0</v>
      </c>
      <c r="BA684" s="453">
        <v>0</v>
      </c>
      <c r="BB684" s="453">
        <v>67045969.32</v>
      </c>
      <c r="BC684" s="453">
        <v>0</v>
      </c>
      <c r="BD684" s="453">
        <v>0</v>
      </c>
      <c r="BE684" s="453">
        <v>0</v>
      </c>
      <c r="BF684" s="453">
        <v>0</v>
      </c>
      <c r="BG684" s="453">
        <v>0</v>
      </c>
      <c r="BH684" s="453">
        <v>0</v>
      </c>
      <c r="BI684" s="453">
        <v>0</v>
      </c>
      <c r="BJ684" s="453">
        <v>0</v>
      </c>
      <c r="BK684" s="453">
        <v>0</v>
      </c>
      <c r="BL684" s="453">
        <v>0</v>
      </c>
      <c r="BM684" s="453">
        <v>60119046.579999998</v>
      </c>
      <c r="BN684" s="453">
        <v>9106385.6799999997</v>
      </c>
      <c r="BO684" s="453">
        <v>0</v>
      </c>
      <c r="BP684" s="453">
        <v>0</v>
      </c>
      <c r="BQ684" s="453">
        <v>0</v>
      </c>
      <c r="BR684" s="453">
        <v>0</v>
      </c>
      <c r="BS684" s="453">
        <v>0</v>
      </c>
      <c r="BT684" s="453">
        <v>5066626.2699999996</v>
      </c>
      <c r="BU684" s="453">
        <v>0</v>
      </c>
      <c r="BV684" s="453">
        <v>0</v>
      </c>
      <c r="BW684" s="453">
        <v>0</v>
      </c>
      <c r="BX684" s="453">
        <v>0</v>
      </c>
      <c r="BY684" s="453">
        <v>0</v>
      </c>
      <c r="BZ684" s="453">
        <v>0</v>
      </c>
      <c r="CA684" s="453">
        <v>0</v>
      </c>
      <c r="CB684" s="453">
        <v>0</v>
      </c>
      <c r="CC684" s="336">
        <f t="shared" si="79"/>
        <v>771189093.27999997</v>
      </c>
    </row>
    <row r="685" spans="1:81" s="328" customFormat="1">
      <c r="A685" s="384"/>
      <c r="B685" s="383"/>
      <c r="C685" s="385"/>
      <c r="D685" s="385"/>
      <c r="E685" s="385"/>
      <c r="F685" s="386" t="s">
        <v>1829</v>
      </c>
      <c r="G685" s="387" t="s">
        <v>1830</v>
      </c>
      <c r="H685" s="453">
        <v>2343872.8199999998</v>
      </c>
      <c r="I685" s="453">
        <v>6671602.0199999996</v>
      </c>
      <c r="J685" s="453">
        <v>7566566.9100000001</v>
      </c>
      <c r="K685" s="453">
        <v>0</v>
      </c>
      <c r="L685" s="453">
        <v>0</v>
      </c>
      <c r="M685" s="453">
        <v>0</v>
      </c>
      <c r="N685" s="453">
        <v>48914391.119999997</v>
      </c>
      <c r="O685" s="453">
        <v>0</v>
      </c>
      <c r="P685" s="453">
        <v>0</v>
      </c>
      <c r="Q685" s="453">
        <v>0</v>
      </c>
      <c r="R685" s="453">
        <v>0</v>
      </c>
      <c r="S685" s="453">
        <v>0</v>
      </c>
      <c r="T685" s="453">
        <v>15053464.699999999</v>
      </c>
      <c r="U685" s="453">
        <v>5685094.7000000002</v>
      </c>
      <c r="V685" s="453">
        <v>0</v>
      </c>
      <c r="W685" s="453">
        <v>0</v>
      </c>
      <c r="X685" s="453">
        <v>0</v>
      </c>
      <c r="Y685" s="453">
        <v>0</v>
      </c>
      <c r="Z685" s="453">
        <v>7901531.21</v>
      </c>
      <c r="AA685" s="453">
        <v>0</v>
      </c>
      <c r="AB685" s="453">
        <v>0</v>
      </c>
      <c r="AC685" s="453">
        <v>0</v>
      </c>
      <c r="AD685" s="453">
        <v>0</v>
      </c>
      <c r="AE685" s="453">
        <v>0</v>
      </c>
      <c r="AF685" s="453">
        <v>0</v>
      </c>
      <c r="AG685" s="453">
        <v>0</v>
      </c>
      <c r="AH685" s="453">
        <v>0</v>
      </c>
      <c r="AI685" s="453">
        <v>8009778.5800000001</v>
      </c>
      <c r="AJ685" s="453">
        <v>0</v>
      </c>
      <c r="AK685" s="453">
        <v>0</v>
      </c>
      <c r="AL685" s="453">
        <v>0</v>
      </c>
      <c r="AM685" s="453">
        <v>0</v>
      </c>
      <c r="AN685" s="453">
        <v>0</v>
      </c>
      <c r="AO685" s="453">
        <v>0</v>
      </c>
      <c r="AP685" s="453">
        <v>0</v>
      </c>
      <c r="AQ685" s="453">
        <v>0</v>
      </c>
      <c r="AR685" s="453">
        <v>0</v>
      </c>
      <c r="AS685" s="453">
        <v>0</v>
      </c>
      <c r="AT685" s="453">
        <v>0</v>
      </c>
      <c r="AU685" s="453">
        <v>3857184.62</v>
      </c>
      <c r="AV685" s="453">
        <v>0</v>
      </c>
      <c r="AW685" s="453">
        <v>0</v>
      </c>
      <c r="AX685" s="453">
        <v>0</v>
      </c>
      <c r="AY685" s="453">
        <v>0</v>
      </c>
      <c r="AZ685" s="453">
        <v>0</v>
      </c>
      <c r="BA685" s="453">
        <v>0</v>
      </c>
      <c r="BB685" s="453">
        <v>39944451.649999999</v>
      </c>
      <c r="BC685" s="453">
        <v>0</v>
      </c>
      <c r="BD685" s="453">
        <v>0</v>
      </c>
      <c r="BE685" s="453">
        <v>0</v>
      </c>
      <c r="BF685" s="453">
        <v>0</v>
      </c>
      <c r="BG685" s="453">
        <v>3069</v>
      </c>
      <c r="BH685" s="453">
        <v>0</v>
      </c>
      <c r="BI685" s="453">
        <v>0</v>
      </c>
      <c r="BJ685" s="453">
        <v>0</v>
      </c>
      <c r="BK685" s="453">
        <v>0</v>
      </c>
      <c r="BL685" s="453">
        <v>0</v>
      </c>
      <c r="BM685" s="453">
        <v>14194979.18</v>
      </c>
      <c r="BN685" s="453">
        <v>8043553.3200000003</v>
      </c>
      <c r="BO685" s="453">
        <v>0</v>
      </c>
      <c r="BP685" s="453">
        <v>0</v>
      </c>
      <c r="BQ685" s="453">
        <v>0</v>
      </c>
      <c r="BR685" s="453">
        <v>0</v>
      </c>
      <c r="BS685" s="453">
        <v>0</v>
      </c>
      <c r="BT685" s="453">
        <v>2549762.58</v>
      </c>
      <c r="BU685" s="453">
        <v>0</v>
      </c>
      <c r="BV685" s="453">
        <v>0</v>
      </c>
      <c r="BW685" s="453">
        <v>0</v>
      </c>
      <c r="BX685" s="453">
        <v>0</v>
      </c>
      <c r="BY685" s="453">
        <v>0</v>
      </c>
      <c r="BZ685" s="453">
        <v>0</v>
      </c>
      <c r="CA685" s="453">
        <v>0</v>
      </c>
      <c r="CB685" s="453">
        <v>0</v>
      </c>
      <c r="CC685" s="336">
        <f t="shared" si="79"/>
        <v>170739302.41</v>
      </c>
    </row>
    <row r="686" spans="1:81" s="328" customFormat="1">
      <c r="A686" s="384"/>
      <c r="B686" s="383"/>
      <c r="C686" s="385"/>
      <c r="D686" s="385"/>
      <c r="E686" s="385"/>
      <c r="F686" s="386" t="s">
        <v>1831</v>
      </c>
      <c r="G686" s="387" t="s">
        <v>1832</v>
      </c>
      <c r="H686" s="453">
        <v>2693999.44</v>
      </c>
      <c r="I686" s="453">
        <v>473822</v>
      </c>
      <c r="J686" s="453">
        <v>12379033</v>
      </c>
      <c r="K686" s="453">
        <v>1096673</v>
      </c>
      <c r="L686" s="453">
        <v>1100033</v>
      </c>
      <c r="M686" s="453">
        <v>0</v>
      </c>
      <c r="N686" s="453">
        <v>2691798.32</v>
      </c>
      <c r="O686" s="453">
        <v>2277225</v>
      </c>
      <c r="P686" s="453">
        <v>10740</v>
      </c>
      <c r="Q686" s="453">
        <v>1463187</v>
      </c>
      <c r="R686" s="453">
        <v>581904</v>
      </c>
      <c r="S686" s="453">
        <v>720672</v>
      </c>
      <c r="T686" s="453">
        <v>808920</v>
      </c>
      <c r="U686" s="453">
        <v>2201304.5</v>
      </c>
      <c r="V686" s="453">
        <v>3624</v>
      </c>
      <c r="W686" s="453">
        <v>790457</v>
      </c>
      <c r="X686" s="453">
        <v>1061280</v>
      </c>
      <c r="Y686" s="453">
        <v>140470</v>
      </c>
      <c r="Z686" s="453">
        <v>6997077</v>
      </c>
      <c r="AA686" s="453">
        <v>4463</v>
      </c>
      <c r="AB686" s="453">
        <v>62228</v>
      </c>
      <c r="AC686" s="453">
        <v>101242</v>
      </c>
      <c r="AD686" s="453">
        <v>829003.95</v>
      </c>
      <c r="AE686" s="453">
        <v>303093.40000000002</v>
      </c>
      <c r="AF686" s="453">
        <v>711747.94</v>
      </c>
      <c r="AG686" s="453">
        <v>167734.6</v>
      </c>
      <c r="AH686" s="453">
        <v>15527970.199999999</v>
      </c>
      <c r="AI686" s="453">
        <v>31242</v>
      </c>
      <c r="AJ686" s="453">
        <v>1224485.1000000001</v>
      </c>
      <c r="AK686" s="453">
        <v>41028</v>
      </c>
      <c r="AL686" s="453">
        <v>143853</v>
      </c>
      <c r="AM686" s="453">
        <v>23880</v>
      </c>
      <c r="AN686" s="453">
        <v>59426</v>
      </c>
      <c r="AO686" s="453">
        <v>120974</v>
      </c>
      <c r="AP686" s="453">
        <v>293</v>
      </c>
      <c r="AQ686" s="453">
        <v>85986</v>
      </c>
      <c r="AR686" s="453">
        <v>16914</v>
      </c>
      <c r="AS686" s="453">
        <v>9169</v>
      </c>
      <c r="AT686" s="453">
        <v>47774</v>
      </c>
      <c r="AU686" s="453">
        <v>4503</v>
      </c>
      <c r="AV686" s="453">
        <v>24305</v>
      </c>
      <c r="AW686" s="453">
        <v>0</v>
      </c>
      <c r="AX686" s="453">
        <v>936</v>
      </c>
      <c r="AY686" s="453">
        <v>1258</v>
      </c>
      <c r="AZ686" s="453">
        <v>794</v>
      </c>
      <c r="BA686" s="453">
        <v>5193</v>
      </c>
      <c r="BB686" s="453">
        <v>705391</v>
      </c>
      <c r="BC686" s="453">
        <v>1038244</v>
      </c>
      <c r="BD686" s="453">
        <v>45504</v>
      </c>
      <c r="BE686" s="453">
        <v>17521</v>
      </c>
      <c r="BF686" s="453">
        <v>724048</v>
      </c>
      <c r="BG686" s="453">
        <v>310752</v>
      </c>
      <c r="BH686" s="453">
        <v>2244561</v>
      </c>
      <c r="BI686" s="453">
        <v>1292</v>
      </c>
      <c r="BJ686" s="453">
        <v>281642</v>
      </c>
      <c r="BK686" s="453">
        <v>34050</v>
      </c>
      <c r="BL686" s="453">
        <v>1738</v>
      </c>
      <c r="BM686" s="453">
        <v>19600</v>
      </c>
      <c r="BN686" s="453">
        <v>10641114.109999999</v>
      </c>
      <c r="BO686" s="453">
        <v>59814</v>
      </c>
      <c r="BP686" s="453">
        <v>1554</v>
      </c>
      <c r="BQ686" s="453">
        <v>235422.55</v>
      </c>
      <c r="BR686" s="453">
        <v>2340</v>
      </c>
      <c r="BS686" s="453">
        <v>0</v>
      </c>
      <c r="BT686" s="453">
        <v>731976</v>
      </c>
      <c r="BU686" s="453">
        <v>76227</v>
      </c>
      <c r="BV686" s="453">
        <v>432809.8</v>
      </c>
      <c r="BW686" s="453">
        <v>442363.52</v>
      </c>
      <c r="BX686" s="453">
        <v>716432</v>
      </c>
      <c r="BY686" s="453">
        <v>2994544.99</v>
      </c>
      <c r="BZ686" s="453">
        <v>1737027.45</v>
      </c>
      <c r="CA686" s="453">
        <v>60992</v>
      </c>
      <c r="CB686" s="453">
        <v>0</v>
      </c>
      <c r="CC686" s="336">
        <f t="shared" si="79"/>
        <v>80598675.86999999</v>
      </c>
    </row>
    <row r="687" spans="1:81" s="328" customFormat="1">
      <c r="A687" s="384"/>
      <c r="B687" s="383"/>
      <c r="C687" s="385"/>
      <c r="D687" s="385"/>
      <c r="E687" s="385"/>
      <c r="F687" s="386" t="s">
        <v>1833</v>
      </c>
      <c r="G687" s="387" t="s">
        <v>1834</v>
      </c>
      <c r="H687" s="453">
        <v>156683.56</v>
      </c>
      <c r="I687" s="453">
        <v>1615300.79</v>
      </c>
      <c r="J687" s="453">
        <v>2669155</v>
      </c>
      <c r="K687" s="453">
        <v>1356222.2</v>
      </c>
      <c r="L687" s="453">
        <v>2109646</v>
      </c>
      <c r="M687" s="453">
        <v>0</v>
      </c>
      <c r="N687" s="453">
        <v>60213.05</v>
      </c>
      <c r="O687" s="453">
        <v>3148</v>
      </c>
      <c r="P687" s="453">
        <v>25260</v>
      </c>
      <c r="Q687" s="453">
        <v>3397791</v>
      </c>
      <c r="R687" s="453">
        <v>495621</v>
      </c>
      <c r="S687" s="453">
        <v>84</v>
      </c>
      <c r="T687" s="453">
        <v>225661</v>
      </c>
      <c r="U687" s="453">
        <v>3266874</v>
      </c>
      <c r="V687" s="453">
        <v>107915</v>
      </c>
      <c r="W687" s="453">
        <v>332986</v>
      </c>
      <c r="X687" s="453">
        <v>636166.81000000006</v>
      </c>
      <c r="Y687" s="453">
        <v>4779.5</v>
      </c>
      <c r="Z687" s="453">
        <v>7854565.0199999996</v>
      </c>
      <c r="AA687" s="453">
        <v>7600</v>
      </c>
      <c r="AB687" s="453">
        <v>2212</v>
      </c>
      <c r="AC687" s="453">
        <v>1457876.55</v>
      </c>
      <c r="AD687" s="453">
        <v>1970101</v>
      </c>
      <c r="AE687" s="453">
        <v>-5341</v>
      </c>
      <c r="AF687" s="453">
        <v>1778760</v>
      </c>
      <c r="AG687" s="453">
        <v>2576</v>
      </c>
      <c r="AH687" s="453">
        <v>157936</v>
      </c>
      <c r="AI687" s="453">
        <v>79562</v>
      </c>
      <c r="AJ687" s="453">
        <v>766184.29</v>
      </c>
      <c r="AK687" s="453">
        <v>4785</v>
      </c>
      <c r="AL687" s="453">
        <v>35664</v>
      </c>
      <c r="AM687" s="453">
        <v>11776</v>
      </c>
      <c r="AN687" s="453">
        <v>10205</v>
      </c>
      <c r="AO687" s="453">
        <v>7054</v>
      </c>
      <c r="AP687" s="453">
        <v>14</v>
      </c>
      <c r="AQ687" s="453">
        <v>26935</v>
      </c>
      <c r="AR687" s="453">
        <v>5034</v>
      </c>
      <c r="AS687" s="453">
        <v>2304</v>
      </c>
      <c r="AT687" s="453">
        <v>15154</v>
      </c>
      <c r="AU687" s="453">
        <v>11139</v>
      </c>
      <c r="AV687" s="453">
        <v>30173</v>
      </c>
      <c r="AW687" s="453">
        <v>4965</v>
      </c>
      <c r="AX687" s="453">
        <v>866</v>
      </c>
      <c r="AY687" s="453">
        <v>3393</v>
      </c>
      <c r="AZ687" s="453">
        <v>0</v>
      </c>
      <c r="BA687" s="453">
        <v>3256</v>
      </c>
      <c r="BB687" s="453">
        <v>1820898</v>
      </c>
      <c r="BC687" s="453">
        <v>212941.95</v>
      </c>
      <c r="BD687" s="453">
        <v>121837</v>
      </c>
      <c r="BE687" s="453">
        <v>52576</v>
      </c>
      <c r="BF687" s="453">
        <v>4256012.0199999996</v>
      </c>
      <c r="BG687" s="453">
        <v>322117</v>
      </c>
      <c r="BH687" s="453">
        <v>1333467</v>
      </c>
      <c r="BI687" s="453">
        <v>2898</v>
      </c>
      <c r="BJ687" s="453">
        <v>614204</v>
      </c>
      <c r="BK687" s="453">
        <v>32061</v>
      </c>
      <c r="BL687" s="453">
        <v>4750</v>
      </c>
      <c r="BM687" s="453">
        <v>53024</v>
      </c>
      <c r="BN687" s="453">
        <v>153903.51999999999</v>
      </c>
      <c r="BO687" s="453">
        <v>160805</v>
      </c>
      <c r="BP687" s="453">
        <v>4735</v>
      </c>
      <c r="BQ687" s="453">
        <v>6245</v>
      </c>
      <c r="BR687" s="453">
        <v>6300</v>
      </c>
      <c r="BS687" s="453">
        <v>0</v>
      </c>
      <c r="BT687" s="453">
        <v>976023</v>
      </c>
      <c r="BU687" s="453">
        <v>104211.04</v>
      </c>
      <c r="BV687" s="453">
        <v>1051039</v>
      </c>
      <c r="BW687" s="453">
        <v>553810</v>
      </c>
      <c r="BX687" s="453">
        <v>924368</v>
      </c>
      <c r="BY687" s="453">
        <v>3752586</v>
      </c>
      <c r="BZ687" s="453">
        <v>464209.24</v>
      </c>
      <c r="CA687" s="453">
        <v>24727</v>
      </c>
      <c r="CB687" s="453">
        <v>0</v>
      </c>
      <c r="CC687" s="336">
        <f t="shared" si="79"/>
        <v>47718003.539999999</v>
      </c>
    </row>
    <row r="688" spans="1:81" s="328" customFormat="1">
      <c r="A688" s="384"/>
      <c r="B688" s="383"/>
      <c r="C688" s="385"/>
      <c r="D688" s="385"/>
      <c r="E688" s="385"/>
      <c r="F688" s="386" t="s">
        <v>1835</v>
      </c>
      <c r="G688" s="387" t="s">
        <v>1836</v>
      </c>
      <c r="H688" s="453">
        <v>5003459.16</v>
      </c>
      <c r="I688" s="453">
        <v>1171550</v>
      </c>
      <c r="J688" s="453">
        <v>5725865</v>
      </c>
      <c r="K688" s="453">
        <v>1089801</v>
      </c>
      <c r="L688" s="453">
        <v>1381817</v>
      </c>
      <c r="M688" s="453">
        <v>0</v>
      </c>
      <c r="N688" s="453">
        <v>9401160.4499999993</v>
      </c>
      <c r="O688" s="453">
        <v>4544421.84</v>
      </c>
      <c r="P688" s="453">
        <v>1392</v>
      </c>
      <c r="Q688" s="453">
        <v>5031650.47</v>
      </c>
      <c r="R688" s="453">
        <v>1738861</v>
      </c>
      <c r="S688" s="453">
        <v>1902841</v>
      </c>
      <c r="T688" s="453">
        <v>1704298</v>
      </c>
      <c r="U688" s="453">
        <v>6833383.7800000003</v>
      </c>
      <c r="V688" s="453">
        <v>131451</v>
      </c>
      <c r="W688" s="453">
        <v>3957905.5</v>
      </c>
      <c r="X688" s="453">
        <v>2238735.52</v>
      </c>
      <c r="Y688" s="453">
        <v>324897.09000000003</v>
      </c>
      <c r="Z688" s="453">
        <v>6227530.5999999996</v>
      </c>
      <c r="AA688" s="453">
        <v>1222685.3999999999</v>
      </c>
      <c r="AB688" s="453">
        <v>194116.4</v>
      </c>
      <c r="AC688" s="453">
        <v>1642263.93</v>
      </c>
      <c r="AD688" s="453">
        <v>1794671.5</v>
      </c>
      <c r="AE688" s="453">
        <v>990075.4</v>
      </c>
      <c r="AF688" s="453">
        <v>2015233.6</v>
      </c>
      <c r="AG688" s="453">
        <v>164056.93</v>
      </c>
      <c r="AH688" s="453">
        <v>470749</v>
      </c>
      <c r="AI688" s="453">
        <v>48786</v>
      </c>
      <c r="AJ688" s="453">
        <v>186774</v>
      </c>
      <c r="AK688" s="453">
        <v>6757</v>
      </c>
      <c r="AL688" s="453">
        <v>187649</v>
      </c>
      <c r="AM688" s="453">
        <v>4684</v>
      </c>
      <c r="AN688" s="453">
        <v>7616</v>
      </c>
      <c r="AO688" s="453">
        <v>23341</v>
      </c>
      <c r="AP688" s="453">
        <v>58</v>
      </c>
      <c r="AQ688" s="453">
        <v>17089</v>
      </c>
      <c r="AR688" s="453">
        <v>3170</v>
      </c>
      <c r="AS688" s="453">
        <v>1812</v>
      </c>
      <c r="AT688" s="453">
        <v>9462</v>
      </c>
      <c r="AU688" s="453">
        <v>6310102</v>
      </c>
      <c r="AV688" s="453">
        <v>0</v>
      </c>
      <c r="AW688" s="453">
        <v>5483</v>
      </c>
      <c r="AX688" s="453">
        <v>0</v>
      </c>
      <c r="AY688" s="453">
        <v>1995</v>
      </c>
      <c r="AZ688" s="453">
        <v>0</v>
      </c>
      <c r="BA688" s="453">
        <v>0</v>
      </c>
      <c r="BB688" s="453">
        <v>1121306</v>
      </c>
      <c r="BC688" s="453">
        <v>145753.95000000001</v>
      </c>
      <c r="BD688" s="453">
        <v>72067</v>
      </c>
      <c r="BE688" s="453">
        <v>30097</v>
      </c>
      <c r="BF688" s="453">
        <v>1144777</v>
      </c>
      <c r="BG688" s="453">
        <v>500547</v>
      </c>
      <c r="BH688" s="453">
        <v>609343</v>
      </c>
      <c r="BI688" s="453">
        <v>2054</v>
      </c>
      <c r="BJ688" s="453">
        <v>1042663</v>
      </c>
      <c r="BK688" s="453">
        <v>183239.5</v>
      </c>
      <c r="BL688" s="453">
        <v>2750</v>
      </c>
      <c r="BM688" s="453">
        <v>30815</v>
      </c>
      <c r="BN688" s="453">
        <v>351980</v>
      </c>
      <c r="BO688" s="453">
        <v>94767</v>
      </c>
      <c r="BP688" s="453">
        <v>2993</v>
      </c>
      <c r="BQ688" s="453">
        <v>87969.07</v>
      </c>
      <c r="BR688" s="453">
        <v>3708</v>
      </c>
      <c r="BS688" s="453">
        <v>0</v>
      </c>
      <c r="BT688" s="453">
        <v>643799.30000000005</v>
      </c>
      <c r="BU688" s="453">
        <v>0</v>
      </c>
      <c r="BV688" s="453">
        <v>629535</v>
      </c>
      <c r="BW688" s="453">
        <v>229084</v>
      </c>
      <c r="BX688" s="453">
        <v>121313</v>
      </c>
      <c r="BY688" s="453">
        <v>3525853</v>
      </c>
      <c r="BZ688" s="453">
        <v>301288.24</v>
      </c>
      <c r="CA688" s="453">
        <v>199648</v>
      </c>
      <c r="CB688" s="453">
        <v>0</v>
      </c>
      <c r="CC688" s="336">
        <f t="shared" si="79"/>
        <v>84797000.629999995</v>
      </c>
    </row>
    <row r="689" spans="1:81" s="328" customFormat="1">
      <c r="A689" s="384"/>
      <c r="B689" s="383"/>
      <c r="C689" s="385"/>
      <c r="D689" s="385"/>
      <c r="E689" s="385"/>
      <c r="F689" s="386" t="s">
        <v>1837</v>
      </c>
      <c r="G689" s="387" t="s">
        <v>1838</v>
      </c>
      <c r="H689" s="453">
        <v>0</v>
      </c>
      <c r="I689" s="453">
        <v>0</v>
      </c>
      <c r="J689" s="453">
        <v>0</v>
      </c>
      <c r="K689" s="453">
        <v>0</v>
      </c>
      <c r="L689" s="453">
        <v>0</v>
      </c>
      <c r="M689" s="453">
        <v>0</v>
      </c>
      <c r="N689" s="453">
        <v>0</v>
      </c>
      <c r="O689" s="453">
        <v>0</v>
      </c>
      <c r="P689" s="453">
        <v>272893.81</v>
      </c>
      <c r="Q689" s="453">
        <v>0</v>
      </c>
      <c r="R689" s="453">
        <v>0</v>
      </c>
      <c r="S689" s="453">
        <v>0</v>
      </c>
      <c r="T689" s="453">
        <v>1123322.1499999999</v>
      </c>
      <c r="U689" s="453">
        <v>786704.18</v>
      </c>
      <c r="V689" s="453">
        <v>0</v>
      </c>
      <c r="W689" s="453">
        <v>0</v>
      </c>
      <c r="X689" s="453">
        <v>452877.08</v>
      </c>
      <c r="Y689" s="453">
        <v>0</v>
      </c>
      <c r="Z689" s="453">
        <v>0</v>
      </c>
      <c r="AA689" s="453">
        <v>0</v>
      </c>
      <c r="AB689" s="453">
        <v>0</v>
      </c>
      <c r="AC689" s="453">
        <v>0</v>
      </c>
      <c r="AD689" s="453">
        <v>0</v>
      </c>
      <c r="AE689" s="453">
        <v>154410.1</v>
      </c>
      <c r="AF689" s="453">
        <v>0</v>
      </c>
      <c r="AG689" s="453">
        <v>0</v>
      </c>
      <c r="AH689" s="453">
        <v>122494.7</v>
      </c>
      <c r="AI689" s="453">
        <v>0</v>
      </c>
      <c r="AJ689" s="453">
        <v>0</v>
      </c>
      <c r="AK689" s="453">
        <v>0</v>
      </c>
      <c r="AL689" s="453">
        <v>0</v>
      </c>
      <c r="AM689" s="453">
        <v>0</v>
      </c>
      <c r="AN689" s="453">
        <v>0</v>
      </c>
      <c r="AO689" s="453">
        <v>0</v>
      </c>
      <c r="AP689" s="453">
        <v>0</v>
      </c>
      <c r="AQ689" s="453">
        <v>0</v>
      </c>
      <c r="AR689" s="453">
        <v>0</v>
      </c>
      <c r="AS689" s="453">
        <v>0</v>
      </c>
      <c r="AT689" s="453">
        <v>0</v>
      </c>
      <c r="AU689" s="453">
        <v>0</v>
      </c>
      <c r="AV689" s="453">
        <v>0</v>
      </c>
      <c r="AW689" s="453">
        <v>0</v>
      </c>
      <c r="AX689" s="453">
        <v>0</v>
      </c>
      <c r="AY689" s="453">
        <v>0</v>
      </c>
      <c r="AZ689" s="453">
        <v>0</v>
      </c>
      <c r="BA689" s="453">
        <v>0</v>
      </c>
      <c r="BB689" s="453">
        <v>0</v>
      </c>
      <c r="BC689" s="453">
        <v>0</v>
      </c>
      <c r="BD689" s="453">
        <v>0</v>
      </c>
      <c r="BE689" s="453">
        <v>0</v>
      </c>
      <c r="BF689" s="453">
        <v>0</v>
      </c>
      <c r="BG689" s="453">
        <v>858841</v>
      </c>
      <c r="BH689" s="453">
        <v>0</v>
      </c>
      <c r="BI689" s="453">
        <v>0</v>
      </c>
      <c r="BJ689" s="453">
        <v>0</v>
      </c>
      <c r="BK689" s="453">
        <v>0</v>
      </c>
      <c r="BL689" s="453">
        <v>0</v>
      </c>
      <c r="BM689" s="453">
        <v>22687042</v>
      </c>
      <c r="BN689" s="453">
        <v>0</v>
      </c>
      <c r="BO689" s="453">
        <v>0</v>
      </c>
      <c r="BP689" s="453">
        <v>0</v>
      </c>
      <c r="BQ689" s="453">
        <v>0</v>
      </c>
      <c r="BR689" s="453">
        <v>0</v>
      </c>
      <c r="BS689" s="453">
        <v>0</v>
      </c>
      <c r="BT689" s="453">
        <v>0</v>
      </c>
      <c r="BU689" s="453">
        <v>0</v>
      </c>
      <c r="BV689" s="453">
        <v>0</v>
      </c>
      <c r="BW689" s="453">
        <v>0</v>
      </c>
      <c r="BX689" s="453">
        <v>0</v>
      </c>
      <c r="BY689" s="453">
        <v>0</v>
      </c>
      <c r="BZ689" s="453">
        <v>0</v>
      </c>
      <c r="CA689" s="453">
        <v>0</v>
      </c>
      <c r="CB689" s="453">
        <v>0</v>
      </c>
      <c r="CC689" s="336">
        <f t="shared" si="79"/>
        <v>26458585.02</v>
      </c>
    </row>
    <row r="690" spans="1:81" s="328" customFormat="1">
      <c r="A690" s="384"/>
      <c r="B690" s="383"/>
      <c r="C690" s="385"/>
      <c r="D690" s="385"/>
      <c r="E690" s="385"/>
      <c r="F690" s="386" t="s">
        <v>1839</v>
      </c>
      <c r="G690" s="387" t="s">
        <v>1840</v>
      </c>
      <c r="H690" s="335">
        <v>0</v>
      </c>
      <c r="I690" s="335">
        <v>0</v>
      </c>
      <c r="J690" s="335">
        <v>0</v>
      </c>
      <c r="K690" s="335">
        <v>0</v>
      </c>
      <c r="L690" s="335">
        <v>0</v>
      </c>
      <c r="M690" s="335">
        <v>0</v>
      </c>
      <c r="N690" s="335">
        <v>0</v>
      </c>
      <c r="O690" s="335">
        <v>0</v>
      </c>
      <c r="P690" s="335">
        <v>0</v>
      </c>
      <c r="Q690" s="335">
        <v>0</v>
      </c>
      <c r="R690" s="335">
        <v>0</v>
      </c>
      <c r="S690" s="335">
        <v>0</v>
      </c>
      <c r="T690" s="335">
        <v>0</v>
      </c>
      <c r="U690" s="335">
        <v>0</v>
      </c>
      <c r="V690" s="335">
        <v>0</v>
      </c>
      <c r="W690" s="335">
        <v>0</v>
      </c>
      <c r="X690" s="335">
        <v>0</v>
      </c>
      <c r="Y690" s="335">
        <v>0</v>
      </c>
      <c r="Z690" s="335">
        <v>0</v>
      </c>
      <c r="AA690" s="335">
        <v>0</v>
      </c>
      <c r="AB690" s="335">
        <v>0</v>
      </c>
      <c r="AC690" s="335">
        <v>0</v>
      </c>
      <c r="AD690" s="335">
        <v>0</v>
      </c>
      <c r="AE690" s="335">
        <v>0</v>
      </c>
      <c r="AF690" s="335">
        <v>0</v>
      </c>
      <c r="AG690" s="335">
        <v>0</v>
      </c>
      <c r="AH690" s="335">
        <v>0</v>
      </c>
      <c r="AI690" s="335">
        <v>0</v>
      </c>
      <c r="AJ690" s="335">
        <v>0</v>
      </c>
      <c r="AK690" s="335">
        <v>0</v>
      </c>
      <c r="AL690" s="335">
        <v>0</v>
      </c>
      <c r="AM690" s="335">
        <v>0</v>
      </c>
      <c r="AN690" s="335">
        <v>0</v>
      </c>
      <c r="AO690" s="335">
        <v>0</v>
      </c>
      <c r="AP690" s="335">
        <v>0</v>
      </c>
      <c r="AQ690" s="335">
        <v>0</v>
      </c>
      <c r="AR690" s="335">
        <v>0</v>
      </c>
      <c r="AS690" s="335">
        <v>0</v>
      </c>
      <c r="AT690" s="335">
        <v>0</v>
      </c>
      <c r="AU690" s="335">
        <v>0</v>
      </c>
      <c r="AV690" s="335">
        <v>0</v>
      </c>
      <c r="AW690" s="335">
        <v>0</v>
      </c>
      <c r="AX690" s="335">
        <v>0</v>
      </c>
      <c r="AY690" s="335">
        <v>0</v>
      </c>
      <c r="AZ690" s="335">
        <v>0</v>
      </c>
      <c r="BA690" s="335">
        <v>0</v>
      </c>
      <c r="BB690" s="335">
        <v>0</v>
      </c>
      <c r="BC690" s="335">
        <v>0</v>
      </c>
      <c r="BD690" s="335">
        <v>0</v>
      </c>
      <c r="BE690" s="335">
        <v>0</v>
      </c>
      <c r="BF690" s="335">
        <v>0</v>
      </c>
      <c r="BG690" s="335">
        <v>0</v>
      </c>
      <c r="BH690" s="335">
        <v>0</v>
      </c>
      <c r="BI690" s="335">
        <v>0</v>
      </c>
      <c r="BJ690" s="335">
        <v>0</v>
      </c>
      <c r="BK690" s="335">
        <v>0</v>
      </c>
      <c r="BL690" s="335">
        <v>0</v>
      </c>
      <c r="BM690" s="335">
        <v>0</v>
      </c>
      <c r="BN690" s="335">
        <v>0</v>
      </c>
      <c r="BO690" s="335">
        <v>0</v>
      </c>
      <c r="BP690" s="335">
        <v>0</v>
      </c>
      <c r="BQ690" s="335">
        <v>0</v>
      </c>
      <c r="BR690" s="335">
        <v>0</v>
      </c>
      <c r="BS690" s="335">
        <v>0</v>
      </c>
      <c r="BT690" s="335">
        <v>0</v>
      </c>
      <c r="BU690" s="335">
        <v>0</v>
      </c>
      <c r="BV690" s="335">
        <v>0</v>
      </c>
      <c r="BW690" s="335">
        <v>0</v>
      </c>
      <c r="BX690" s="335">
        <v>0</v>
      </c>
      <c r="BY690" s="335">
        <v>0</v>
      </c>
      <c r="BZ690" s="335">
        <v>0</v>
      </c>
      <c r="CA690" s="335">
        <v>0</v>
      </c>
      <c r="CB690" s="335">
        <v>0</v>
      </c>
      <c r="CC690" s="336">
        <f t="shared" si="79"/>
        <v>0</v>
      </c>
    </row>
    <row r="691" spans="1:81" s="328" customFormat="1">
      <c r="A691" s="384"/>
      <c r="B691" s="383"/>
      <c r="C691" s="385"/>
      <c r="D691" s="385"/>
      <c r="E691" s="385"/>
      <c r="F691" s="386" t="s">
        <v>1841</v>
      </c>
      <c r="G691" s="387" t="s">
        <v>1842</v>
      </c>
      <c r="H691" s="453">
        <v>0</v>
      </c>
      <c r="I691" s="453">
        <v>0</v>
      </c>
      <c r="J691" s="453">
        <v>0</v>
      </c>
      <c r="K691" s="453">
        <v>0</v>
      </c>
      <c r="L691" s="453">
        <v>0</v>
      </c>
      <c r="M691" s="453">
        <v>0</v>
      </c>
      <c r="N691" s="453">
        <v>2753085.33</v>
      </c>
      <c r="O691" s="453">
        <v>0</v>
      </c>
      <c r="P691" s="453">
        <v>0</v>
      </c>
      <c r="Q691" s="453">
        <v>0</v>
      </c>
      <c r="R691" s="453">
        <v>0</v>
      </c>
      <c r="S691" s="453">
        <v>0</v>
      </c>
      <c r="T691" s="453">
        <v>0</v>
      </c>
      <c r="U691" s="453">
        <v>0</v>
      </c>
      <c r="V691" s="453">
        <v>0</v>
      </c>
      <c r="W691" s="453">
        <v>0</v>
      </c>
      <c r="X691" s="453">
        <v>0</v>
      </c>
      <c r="Y691" s="453">
        <v>0</v>
      </c>
      <c r="Z691" s="453">
        <v>656000</v>
      </c>
      <c r="AA691" s="453">
        <v>0</v>
      </c>
      <c r="AB691" s="453">
        <v>33000</v>
      </c>
      <c r="AC691" s="453">
        <v>0</v>
      </c>
      <c r="AD691" s="453">
        <v>0</v>
      </c>
      <c r="AE691" s="453">
        <v>0</v>
      </c>
      <c r="AF691" s="453">
        <v>0</v>
      </c>
      <c r="AG691" s="453">
        <v>0</v>
      </c>
      <c r="AH691" s="453">
        <v>0</v>
      </c>
      <c r="AI691" s="453">
        <v>0</v>
      </c>
      <c r="AJ691" s="453">
        <v>0</v>
      </c>
      <c r="AK691" s="453">
        <v>0</v>
      </c>
      <c r="AL691" s="453">
        <v>0</v>
      </c>
      <c r="AM691" s="453">
        <v>0</v>
      </c>
      <c r="AN691" s="453">
        <v>0</v>
      </c>
      <c r="AO691" s="453">
        <v>0</v>
      </c>
      <c r="AP691" s="453">
        <v>0</v>
      </c>
      <c r="AQ691" s="453">
        <v>0</v>
      </c>
      <c r="AR691" s="453">
        <v>111039</v>
      </c>
      <c r="AS691" s="453">
        <v>0</v>
      </c>
      <c r="AT691" s="453">
        <v>2471048.5</v>
      </c>
      <c r="AU691" s="453">
        <v>0</v>
      </c>
      <c r="AV691" s="453">
        <v>0</v>
      </c>
      <c r="AW691" s="453">
        <v>0</v>
      </c>
      <c r="AX691" s="453">
        <v>0</v>
      </c>
      <c r="AY691" s="453">
        <v>0</v>
      </c>
      <c r="AZ691" s="453">
        <v>0</v>
      </c>
      <c r="BA691" s="453">
        <v>0</v>
      </c>
      <c r="BB691" s="453">
        <v>0</v>
      </c>
      <c r="BC691" s="453">
        <v>0</v>
      </c>
      <c r="BD691" s="453">
        <v>0</v>
      </c>
      <c r="BE691" s="453">
        <v>0</v>
      </c>
      <c r="BF691" s="453">
        <v>0</v>
      </c>
      <c r="BG691" s="453">
        <v>0</v>
      </c>
      <c r="BH691" s="453">
        <v>0</v>
      </c>
      <c r="BI691" s="453">
        <v>0</v>
      </c>
      <c r="BJ691" s="453">
        <v>0</v>
      </c>
      <c r="BK691" s="453">
        <v>0</v>
      </c>
      <c r="BL691" s="453">
        <v>0</v>
      </c>
      <c r="BM691" s="453">
        <v>0</v>
      </c>
      <c r="BN691" s="453">
        <v>0</v>
      </c>
      <c r="BO691" s="453">
        <v>0</v>
      </c>
      <c r="BP691" s="453">
        <v>0</v>
      </c>
      <c r="BQ691" s="453">
        <v>0</v>
      </c>
      <c r="BR691" s="453">
        <v>0</v>
      </c>
      <c r="BS691" s="453">
        <v>0</v>
      </c>
      <c r="BT691" s="453">
        <v>798103</v>
      </c>
      <c r="BU691" s="453">
        <v>0</v>
      </c>
      <c r="BV691" s="453">
        <v>0</v>
      </c>
      <c r="BW691" s="453">
        <v>0</v>
      </c>
      <c r="BX691" s="453">
        <v>0</v>
      </c>
      <c r="BY691" s="453">
        <v>0</v>
      </c>
      <c r="BZ691" s="453">
        <v>0</v>
      </c>
      <c r="CA691" s="453">
        <v>0</v>
      </c>
      <c r="CB691" s="453">
        <v>0</v>
      </c>
      <c r="CC691" s="336">
        <f t="shared" si="79"/>
        <v>6822275.8300000001</v>
      </c>
    </row>
    <row r="692" spans="1:81" s="328" customFormat="1">
      <c r="A692" s="384"/>
      <c r="B692" s="383"/>
      <c r="C692" s="385"/>
      <c r="D692" s="385"/>
      <c r="E692" s="385"/>
      <c r="F692" s="386" t="s">
        <v>1843</v>
      </c>
      <c r="G692" s="387" t="s">
        <v>1844</v>
      </c>
      <c r="H692" s="453">
        <v>9575517</v>
      </c>
      <c r="I692" s="453">
        <v>1473968.04</v>
      </c>
      <c r="J692" s="453">
        <v>4811527</v>
      </c>
      <c r="K692" s="453">
        <v>118453.99</v>
      </c>
      <c r="L692" s="453">
        <v>0</v>
      </c>
      <c r="M692" s="453">
        <v>339354.58</v>
      </c>
      <c r="N692" s="453">
        <v>8666981.0199999996</v>
      </c>
      <c r="O692" s="453">
        <v>1806254.23</v>
      </c>
      <c r="P692" s="453">
        <v>0</v>
      </c>
      <c r="Q692" s="453">
        <v>3852580</v>
      </c>
      <c r="R692" s="453">
        <v>110048</v>
      </c>
      <c r="S692" s="453">
        <v>602011.29</v>
      </c>
      <c r="T692" s="453">
        <v>163237.99</v>
      </c>
      <c r="U692" s="453">
        <v>165312.64000000001</v>
      </c>
      <c r="V692" s="453">
        <v>59644.56</v>
      </c>
      <c r="W692" s="453">
        <v>228745</v>
      </c>
      <c r="X692" s="453">
        <v>0</v>
      </c>
      <c r="Y692" s="453">
        <v>153017</v>
      </c>
      <c r="Z692" s="453">
        <v>10851954.18</v>
      </c>
      <c r="AA692" s="453">
        <v>849189</v>
      </c>
      <c r="AB692" s="453">
        <v>960166.48</v>
      </c>
      <c r="AC692" s="453">
        <v>2561786.65</v>
      </c>
      <c r="AD692" s="453">
        <v>562939.5</v>
      </c>
      <c r="AE692" s="453">
        <v>2899017</v>
      </c>
      <c r="AF692" s="453">
        <v>0</v>
      </c>
      <c r="AG692" s="453">
        <v>720278.75</v>
      </c>
      <c r="AH692" s="453">
        <v>0</v>
      </c>
      <c r="AI692" s="453">
        <v>6567754.96</v>
      </c>
      <c r="AJ692" s="453">
        <v>0</v>
      </c>
      <c r="AK692" s="453">
        <v>81565</v>
      </c>
      <c r="AL692" s="453">
        <v>0</v>
      </c>
      <c r="AM692" s="453">
        <v>305525</v>
      </c>
      <c r="AN692" s="453">
        <v>466472</v>
      </c>
      <c r="AO692" s="453">
        <v>0</v>
      </c>
      <c r="AP692" s="453">
        <v>267069.59999999998</v>
      </c>
      <c r="AQ692" s="453">
        <v>161405.9</v>
      </c>
      <c r="AR692" s="453">
        <v>479375</v>
      </c>
      <c r="AS692" s="453">
        <v>0</v>
      </c>
      <c r="AT692" s="453">
        <v>330065</v>
      </c>
      <c r="AU692" s="453">
        <v>1745393</v>
      </c>
      <c r="AV692" s="453">
        <v>0</v>
      </c>
      <c r="AW692" s="453">
        <v>0</v>
      </c>
      <c r="AX692" s="453">
        <v>0</v>
      </c>
      <c r="AY692" s="453">
        <v>0</v>
      </c>
      <c r="AZ692" s="453">
        <v>0</v>
      </c>
      <c r="BA692" s="453">
        <v>16725</v>
      </c>
      <c r="BB692" s="453">
        <v>3848933.2</v>
      </c>
      <c r="BC692" s="453">
        <v>83432</v>
      </c>
      <c r="BD692" s="453">
        <v>309830</v>
      </c>
      <c r="BE692" s="453">
        <v>380721</v>
      </c>
      <c r="BF692" s="453">
        <v>0</v>
      </c>
      <c r="BG692" s="453">
        <v>43665</v>
      </c>
      <c r="BH692" s="453">
        <v>1527881.61</v>
      </c>
      <c r="BI692" s="453">
        <v>1537610</v>
      </c>
      <c r="BJ692" s="453">
        <v>347328.95</v>
      </c>
      <c r="BK692" s="453">
        <v>38120</v>
      </c>
      <c r="BL692" s="453">
        <v>83946</v>
      </c>
      <c r="BM692" s="453">
        <v>0</v>
      </c>
      <c r="BN692" s="453">
        <v>931226.49</v>
      </c>
      <c r="BO692" s="453">
        <v>0</v>
      </c>
      <c r="BP692" s="453">
        <v>166175</v>
      </c>
      <c r="BQ692" s="453">
        <v>0</v>
      </c>
      <c r="BR692" s="453">
        <v>12500</v>
      </c>
      <c r="BS692" s="453">
        <v>139500</v>
      </c>
      <c r="BT692" s="453">
        <v>1103217</v>
      </c>
      <c r="BU692" s="453">
        <v>0</v>
      </c>
      <c r="BV692" s="453">
        <v>326840.42</v>
      </c>
      <c r="BW692" s="453">
        <v>0</v>
      </c>
      <c r="BX692" s="453">
        <v>126727</v>
      </c>
      <c r="BY692" s="453">
        <v>772722</v>
      </c>
      <c r="BZ692" s="453">
        <v>221996.95</v>
      </c>
      <c r="CA692" s="453">
        <v>453087.65</v>
      </c>
      <c r="CB692" s="453">
        <v>0</v>
      </c>
      <c r="CC692" s="336">
        <f t="shared" si="79"/>
        <v>74408794.63000001</v>
      </c>
    </row>
    <row r="693" spans="1:81" s="328" customFormat="1">
      <c r="A693" s="384"/>
      <c r="B693" s="383"/>
      <c r="C693" s="385"/>
      <c r="D693" s="385"/>
      <c r="E693" s="385"/>
      <c r="F693" s="386" t="s">
        <v>1845</v>
      </c>
      <c r="G693" s="387" t="s">
        <v>1846</v>
      </c>
      <c r="H693" s="453">
        <v>0</v>
      </c>
      <c r="I693" s="453">
        <v>0</v>
      </c>
      <c r="J693" s="453">
        <v>0</v>
      </c>
      <c r="K693" s="453">
        <v>0</v>
      </c>
      <c r="L693" s="453">
        <v>0</v>
      </c>
      <c r="M693" s="453">
        <v>0</v>
      </c>
      <c r="N693" s="453">
        <v>0</v>
      </c>
      <c r="O693" s="453">
        <v>0</v>
      </c>
      <c r="P693" s="453">
        <v>0</v>
      </c>
      <c r="Q693" s="453">
        <v>0</v>
      </c>
      <c r="R693" s="453">
        <v>0</v>
      </c>
      <c r="S693" s="453">
        <v>0</v>
      </c>
      <c r="T693" s="453">
        <v>0</v>
      </c>
      <c r="U693" s="453">
        <v>0</v>
      </c>
      <c r="V693" s="453">
        <v>0</v>
      </c>
      <c r="W693" s="453">
        <v>0</v>
      </c>
      <c r="X693" s="453">
        <v>0</v>
      </c>
      <c r="Y693" s="453">
        <v>0</v>
      </c>
      <c r="Z693" s="453">
        <v>0</v>
      </c>
      <c r="AA693" s="453">
        <v>0</v>
      </c>
      <c r="AB693" s="453">
        <v>0</v>
      </c>
      <c r="AC693" s="453">
        <v>0</v>
      </c>
      <c r="AD693" s="453">
        <v>0</v>
      </c>
      <c r="AE693" s="453">
        <v>0</v>
      </c>
      <c r="AF693" s="453">
        <v>0</v>
      </c>
      <c r="AG693" s="453">
        <v>0</v>
      </c>
      <c r="AH693" s="453">
        <v>0</v>
      </c>
      <c r="AI693" s="453">
        <v>0</v>
      </c>
      <c r="AJ693" s="453">
        <v>0</v>
      </c>
      <c r="AK693" s="453">
        <v>0</v>
      </c>
      <c r="AL693" s="453">
        <v>0</v>
      </c>
      <c r="AM693" s="453">
        <v>0</v>
      </c>
      <c r="AN693" s="453">
        <v>0</v>
      </c>
      <c r="AO693" s="453">
        <v>0</v>
      </c>
      <c r="AP693" s="453">
        <v>0</v>
      </c>
      <c r="AQ693" s="453">
        <v>0</v>
      </c>
      <c r="AR693" s="453">
        <v>0</v>
      </c>
      <c r="AS693" s="453">
        <v>0</v>
      </c>
      <c r="AT693" s="453">
        <v>0</v>
      </c>
      <c r="AU693" s="453">
        <v>347278</v>
      </c>
      <c r="AV693" s="453">
        <v>0</v>
      </c>
      <c r="AW693" s="453">
        <v>0</v>
      </c>
      <c r="AX693" s="453">
        <v>0</v>
      </c>
      <c r="AY693" s="453">
        <v>0</v>
      </c>
      <c r="AZ693" s="453">
        <v>0</v>
      </c>
      <c r="BA693" s="453">
        <v>0</v>
      </c>
      <c r="BB693" s="453">
        <v>0</v>
      </c>
      <c r="BC693" s="453">
        <v>0</v>
      </c>
      <c r="BD693" s="453">
        <v>0</v>
      </c>
      <c r="BE693" s="453">
        <v>0</v>
      </c>
      <c r="BF693" s="453">
        <v>0</v>
      </c>
      <c r="BG693" s="453">
        <v>0</v>
      </c>
      <c r="BH693" s="453">
        <v>0</v>
      </c>
      <c r="BI693" s="453">
        <v>0</v>
      </c>
      <c r="BJ693" s="453">
        <v>0</v>
      </c>
      <c r="BK693" s="453">
        <v>0</v>
      </c>
      <c r="BL693" s="453">
        <v>0</v>
      </c>
      <c r="BM693" s="453">
        <v>0</v>
      </c>
      <c r="BN693" s="453">
        <v>0</v>
      </c>
      <c r="BO693" s="453">
        <v>0</v>
      </c>
      <c r="BP693" s="453">
        <v>0</v>
      </c>
      <c r="BQ693" s="453">
        <v>0</v>
      </c>
      <c r="BR693" s="453">
        <v>0</v>
      </c>
      <c r="BS693" s="453">
        <v>0</v>
      </c>
      <c r="BT693" s="453">
        <v>736820</v>
      </c>
      <c r="BU693" s="453">
        <v>0</v>
      </c>
      <c r="BV693" s="453">
        <v>0</v>
      </c>
      <c r="BW693" s="453">
        <v>0</v>
      </c>
      <c r="BX693" s="453">
        <v>0</v>
      </c>
      <c r="BY693" s="453">
        <v>0</v>
      </c>
      <c r="BZ693" s="453">
        <v>0</v>
      </c>
      <c r="CA693" s="453">
        <v>0</v>
      </c>
      <c r="CB693" s="453">
        <v>0</v>
      </c>
      <c r="CC693" s="336">
        <f t="shared" si="79"/>
        <v>1084098</v>
      </c>
    </row>
    <row r="694" spans="1:81" s="328" customFormat="1">
      <c r="A694" s="384"/>
      <c r="B694" s="383"/>
      <c r="C694" s="385"/>
      <c r="D694" s="385"/>
      <c r="E694" s="385"/>
      <c r="F694" s="386" t="s">
        <v>1847</v>
      </c>
      <c r="G694" s="387" t="s">
        <v>1848</v>
      </c>
      <c r="H694" s="453">
        <v>0</v>
      </c>
      <c r="I694" s="453">
        <v>0</v>
      </c>
      <c r="J694" s="453">
        <v>0</v>
      </c>
      <c r="K694" s="453">
        <v>0</v>
      </c>
      <c r="L694" s="453">
        <v>0</v>
      </c>
      <c r="M694" s="453">
        <v>0</v>
      </c>
      <c r="N694" s="453">
        <v>9600</v>
      </c>
      <c r="O694" s="453">
        <v>0</v>
      </c>
      <c r="P694" s="453">
        <v>0</v>
      </c>
      <c r="Q694" s="453">
        <v>0</v>
      </c>
      <c r="R694" s="453">
        <v>0</v>
      </c>
      <c r="S694" s="453">
        <v>0</v>
      </c>
      <c r="T694" s="453">
        <v>0</v>
      </c>
      <c r="U694" s="453">
        <v>0</v>
      </c>
      <c r="V694" s="453">
        <v>0</v>
      </c>
      <c r="W694" s="453">
        <v>0</v>
      </c>
      <c r="X694" s="453">
        <v>0</v>
      </c>
      <c r="Y694" s="453">
        <v>0</v>
      </c>
      <c r="Z694" s="453">
        <v>132000</v>
      </c>
      <c r="AA694" s="453">
        <v>0</v>
      </c>
      <c r="AB694" s="453">
        <v>0</v>
      </c>
      <c r="AC694" s="453">
        <v>0</v>
      </c>
      <c r="AD694" s="453">
        <v>0</v>
      </c>
      <c r="AE694" s="453">
        <v>0</v>
      </c>
      <c r="AF694" s="453">
        <v>0</v>
      </c>
      <c r="AG694" s="453">
        <v>0</v>
      </c>
      <c r="AH694" s="453">
        <v>0</v>
      </c>
      <c r="AI694" s="453">
        <v>0</v>
      </c>
      <c r="AJ694" s="453">
        <v>0</v>
      </c>
      <c r="AK694" s="453">
        <v>0</v>
      </c>
      <c r="AL694" s="453">
        <v>0</v>
      </c>
      <c r="AM694" s="453">
        <v>0</v>
      </c>
      <c r="AN694" s="453">
        <v>0</v>
      </c>
      <c r="AO694" s="453">
        <v>0</v>
      </c>
      <c r="AP694" s="453">
        <v>0</v>
      </c>
      <c r="AQ694" s="453">
        <v>0</v>
      </c>
      <c r="AR694" s="453">
        <v>0</v>
      </c>
      <c r="AS694" s="453">
        <v>0</v>
      </c>
      <c r="AT694" s="453">
        <v>0</v>
      </c>
      <c r="AU694" s="453">
        <v>0</v>
      </c>
      <c r="AV694" s="453">
        <v>0</v>
      </c>
      <c r="AW694" s="453">
        <v>0</v>
      </c>
      <c r="AX694" s="453">
        <v>0</v>
      </c>
      <c r="AY694" s="453">
        <v>0</v>
      </c>
      <c r="AZ694" s="453">
        <v>0</v>
      </c>
      <c r="BA694" s="453">
        <v>0</v>
      </c>
      <c r="BB694" s="453">
        <v>0</v>
      </c>
      <c r="BC694" s="453">
        <v>0</v>
      </c>
      <c r="BD694" s="453">
        <v>0</v>
      </c>
      <c r="BE694" s="453">
        <v>0</v>
      </c>
      <c r="BF694" s="453">
        <v>0</v>
      </c>
      <c r="BG694" s="453">
        <v>0</v>
      </c>
      <c r="BH694" s="453">
        <v>0</v>
      </c>
      <c r="BI694" s="453">
        <v>0</v>
      </c>
      <c r="BJ694" s="453">
        <v>0</v>
      </c>
      <c r="BK694" s="453">
        <v>0</v>
      </c>
      <c r="BL694" s="453">
        <v>0</v>
      </c>
      <c r="BM694" s="453">
        <v>0</v>
      </c>
      <c r="BN694" s="453">
        <v>0</v>
      </c>
      <c r="BO694" s="453">
        <v>0</v>
      </c>
      <c r="BP694" s="453">
        <v>0</v>
      </c>
      <c r="BQ694" s="453">
        <v>0</v>
      </c>
      <c r="BR694" s="453">
        <v>0</v>
      </c>
      <c r="BS694" s="453">
        <v>0</v>
      </c>
      <c r="BT694" s="453">
        <v>0</v>
      </c>
      <c r="BU694" s="453">
        <v>0</v>
      </c>
      <c r="BV694" s="453">
        <v>0</v>
      </c>
      <c r="BW694" s="453">
        <v>0</v>
      </c>
      <c r="BX694" s="453">
        <v>0</v>
      </c>
      <c r="BY694" s="453">
        <v>0</v>
      </c>
      <c r="BZ694" s="453">
        <v>0</v>
      </c>
      <c r="CA694" s="453">
        <v>0</v>
      </c>
      <c r="CB694" s="453">
        <v>0</v>
      </c>
      <c r="CC694" s="336">
        <f t="shared" si="79"/>
        <v>141600</v>
      </c>
    </row>
    <row r="695" spans="1:81" s="328" customFormat="1">
      <c r="A695" s="384"/>
      <c r="B695" s="383"/>
      <c r="C695" s="385"/>
      <c r="D695" s="385"/>
      <c r="E695" s="385"/>
      <c r="F695" s="386" t="s">
        <v>1849</v>
      </c>
      <c r="G695" s="387" t="s">
        <v>1850</v>
      </c>
      <c r="H695" s="453">
        <v>6796.39</v>
      </c>
      <c r="I695" s="453">
        <v>0</v>
      </c>
      <c r="J695" s="453">
        <v>0</v>
      </c>
      <c r="K695" s="453">
        <v>0</v>
      </c>
      <c r="L695" s="453">
        <v>0</v>
      </c>
      <c r="M695" s="453">
        <v>0</v>
      </c>
      <c r="N695" s="453">
        <v>0</v>
      </c>
      <c r="O695" s="453">
        <v>0</v>
      </c>
      <c r="P695" s="453">
        <v>0</v>
      </c>
      <c r="Q695" s="453">
        <v>0</v>
      </c>
      <c r="R695" s="453">
        <v>0</v>
      </c>
      <c r="S695" s="453">
        <v>0</v>
      </c>
      <c r="T695" s="453">
        <v>0</v>
      </c>
      <c r="U695" s="453">
        <v>0</v>
      </c>
      <c r="V695" s="453">
        <v>0</v>
      </c>
      <c r="W695" s="453">
        <v>0</v>
      </c>
      <c r="X695" s="453">
        <v>0</v>
      </c>
      <c r="Y695" s="453">
        <v>0</v>
      </c>
      <c r="Z695" s="453">
        <v>0</v>
      </c>
      <c r="AA695" s="453">
        <v>0</v>
      </c>
      <c r="AB695" s="453">
        <v>0</v>
      </c>
      <c r="AC695" s="453">
        <v>11153.86</v>
      </c>
      <c r="AD695" s="453">
        <v>0</v>
      </c>
      <c r="AE695" s="453">
        <v>0</v>
      </c>
      <c r="AF695" s="453">
        <v>0</v>
      </c>
      <c r="AG695" s="453">
        <v>0</v>
      </c>
      <c r="AH695" s="453">
        <v>0</v>
      </c>
      <c r="AI695" s="453">
        <v>0</v>
      </c>
      <c r="AJ695" s="453">
        <v>0</v>
      </c>
      <c r="AK695" s="453">
        <v>0</v>
      </c>
      <c r="AL695" s="453">
        <v>0</v>
      </c>
      <c r="AM695" s="453">
        <v>0</v>
      </c>
      <c r="AN695" s="453">
        <v>0</v>
      </c>
      <c r="AO695" s="453">
        <v>0</v>
      </c>
      <c r="AP695" s="453">
        <v>0</v>
      </c>
      <c r="AQ695" s="453">
        <v>0</v>
      </c>
      <c r="AR695" s="453">
        <v>0</v>
      </c>
      <c r="AS695" s="453">
        <v>0</v>
      </c>
      <c r="AT695" s="453">
        <v>0</v>
      </c>
      <c r="AU695" s="453">
        <v>0</v>
      </c>
      <c r="AV695" s="453">
        <v>0</v>
      </c>
      <c r="AW695" s="453">
        <v>0</v>
      </c>
      <c r="AX695" s="453">
        <v>0</v>
      </c>
      <c r="AY695" s="453">
        <v>0</v>
      </c>
      <c r="AZ695" s="453">
        <v>0</v>
      </c>
      <c r="BA695" s="453">
        <v>0</v>
      </c>
      <c r="BB695" s="453">
        <v>0</v>
      </c>
      <c r="BC695" s="453">
        <v>0</v>
      </c>
      <c r="BD695" s="453">
        <v>0</v>
      </c>
      <c r="BE695" s="453">
        <v>0</v>
      </c>
      <c r="BF695" s="453">
        <v>0</v>
      </c>
      <c r="BG695" s="453">
        <v>0</v>
      </c>
      <c r="BH695" s="453">
        <v>0</v>
      </c>
      <c r="BI695" s="453">
        <v>0</v>
      </c>
      <c r="BJ695" s="453">
        <v>0</v>
      </c>
      <c r="BK695" s="453">
        <v>0</v>
      </c>
      <c r="BL695" s="453">
        <v>0</v>
      </c>
      <c r="BM695" s="453">
        <v>0</v>
      </c>
      <c r="BN695" s="453">
        <v>0</v>
      </c>
      <c r="BO695" s="453">
        <v>0</v>
      </c>
      <c r="BP695" s="453">
        <v>0</v>
      </c>
      <c r="BQ695" s="453">
        <v>0</v>
      </c>
      <c r="BR695" s="453">
        <v>0</v>
      </c>
      <c r="BS695" s="453">
        <v>0</v>
      </c>
      <c r="BT695" s="453">
        <v>0</v>
      </c>
      <c r="BU695" s="453">
        <v>0</v>
      </c>
      <c r="BV695" s="453">
        <v>0</v>
      </c>
      <c r="BW695" s="453">
        <v>0</v>
      </c>
      <c r="BX695" s="453">
        <v>0</v>
      </c>
      <c r="BY695" s="453">
        <v>0</v>
      </c>
      <c r="BZ695" s="453">
        <v>0</v>
      </c>
      <c r="CA695" s="453">
        <v>0</v>
      </c>
      <c r="CB695" s="453">
        <v>0</v>
      </c>
      <c r="CC695" s="336">
        <f t="shared" si="79"/>
        <v>17950.25</v>
      </c>
    </row>
    <row r="696" spans="1:81" s="328" customFormat="1">
      <c r="A696" s="384"/>
      <c r="B696" s="383"/>
      <c r="C696" s="385"/>
      <c r="D696" s="385"/>
      <c r="E696" s="385"/>
      <c r="F696" s="386" t="s">
        <v>1851</v>
      </c>
      <c r="G696" s="387" t="s">
        <v>1852</v>
      </c>
      <c r="H696" s="453">
        <v>0</v>
      </c>
      <c r="I696" s="453">
        <v>0</v>
      </c>
      <c r="J696" s="453">
        <v>0</v>
      </c>
      <c r="K696" s="453">
        <v>0</v>
      </c>
      <c r="L696" s="453">
        <v>0</v>
      </c>
      <c r="M696" s="453">
        <v>0</v>
      </c>
      <c r="N696" s="453">
        <v>0</v>
      </c>
      <c r="O696" s="453">
        <v>0</v>
      </c>
      <c r="P696" s="453">
        <v>0</v>
      </c>
      <c r="Q696" s="453">
        <v>0</v>
      </c>
      <c r="R696" s="453">
        <v>0</v>
      </c>
      <c r="S696" s="453">
        <v>0</v>
      </c>
      <c r="T696" s="453">
        <v>0</v>
      </c>
      <c r="U696" s="453">
        <v>0</v>
      </c>
      <c r="V696" s="453">
        <v>0</v>
      </c>
      <c r="W696" s="453">
        <v>0</v>
      </c>
      <c r="X696" s="453">
        <v>0</v>
      </c>
      <c r="Y696" s="453">
        <v>0</v>
      </c>
      <c r="Z696" s="453">
        <v>0</v>
      </c>
      <c r="AA696" s="453">
        <v>0</v>
      </c>
      <c r="AB696" s="453">
        <v>0</v>
      </c>
      <c r="AC696" s="453">
        <v>0</v>
      </c>
      <c r="AD696" s="453">
        <v>0</v>
      </c>
      <c r="AE696" s="453">
        <v>0</v>
      </c>
      <c r="AF696" s="453">
        <v>0</v>
      </c>
      <c r="AG696" s="453">
        <v>0</v>
      </c>
      <c r="AH696" s="453">
        <v>0</v>
      </c>
      <c r="AI696" s="453">
        <v>0</v>
      </c>
      <c r="AJ696" s="453">
        <v>0</v>
      </c>
      <c r="AK696" s="453">
        <v>0</v>
      </c>
      <c r="AL696" s="453">
        <v>0</v>
      </c>
      <c r="AM696" s="453">
        <v>0</v>
      </c>
      <c r="AN696" s="453">
        <v>0</v>
      </c>
      <c r="AO696" s="453">
        <v>0</v>
      </c>
      <c r="AP696" s="453">
        <v>0</v>
      </c>
      <c r="AQ696" s="453">
        <v>0</v>
      </c>
      <c r="AR696" s="453">
        <v>0</v>
      </c>
      <c r="AS696" s="453">
        <v>0</v>
      </c>
      <c r="AT696" s="453">
        <v>0</v>
      </c>
      <c r="AU696" s="453">
        <v>125750</v>
      </c>
      <c r="AV696" s="453">
        <v>0</v>
      </c>
      <c r="AW696" s="453">
        <v>0</v>
      </c>
      <c r="AX696" s="453">
        <v>0</v>
      </c>
      <c r="AY696" s="453">
        <v>0</v>
      </c>
      <c r="AZ696" s="453">
        <v>0</v>
      </c>
      <c r="BA696" s="453">
        <v>0</v>
      </c>
      <c r="BB696" s="453">
        <v>0</v>
      </c>
      <c r="BC696" s="453">
        <v>0</v>
      </c>
      <c r="BD696" s="453">
        <v>0</v>
      </c>
      <c r="BE696" s="453">
        <v>0</v>
      </c>
      <c r="BF696" s="453">
        <v>0</v>
      </c>
      <c r="BG696" s="453">
        <v>0</v>
      </c>
      <c r="BH696" s="453">
        <v>0</v>
      </c>
      <c r="BI696" s="453">
        <v>0</v>
      </c>
      <c r="BJ696" s="453">
        <v>0</v>
      </c>
      <c r="BK696" s="453">
        <v>0</v>
      </c>
      <c r="BL696" s="453">
        <v>0</v>
      </c>
      <c r="BM696" s="453">
        <v>0</v>
      </c>
      <c r="BN696" s="453">
        <v>0</v>
      </c>
      <c r="BO696" s="453">
        <v>90000</v>
      </c>
      <c r="BP696" s="453">
        <v>0</v>
      </c>
      <c r="BQ696" s="453">
        <v>0</v>
      </c>
      <c r="BR696" s="453">
        <v>0</v>
      </c>
      <c r="BS696" s="453">
        <v>0</v>
      </c>
      <c r="BT696" s="453">
        <v>0</v>
      </c>
      <c r="BU696" s="453">
        <v>0</v>
      </c>
      <c r="BV696" s="453">
        <v>0</v>
      </c>
      <c r="BW696" s="453">
        <v>0</v>
      </c>
      <c r="BX696" s="453">
        <v>0</v>
      </c>
      <c r="BY696" s="453">
        <v>0</v>
      </c>
      <c r="BZ696" s="453">
        <v>0</v>
      </c>
      <c r="CA696" s="453">
        <v>0</v>
      </c>
      <c r="CB696" s="453">
        <v>0</v>
      </c>
      <c r="CC696" s="336">
        <f t="shared" si="79"/>
        <v>215750</v>
      </c>
    </row>
    <row r="697" spans="1:81" s="328" customFormat="1">
      <c r="A697" s="384"/>
      <c r="B697" s="383"/>
      <c r="C697" s="385"/>
      <c r="D697" s="385"/>
      <c r="E697" s="385"/>
      <c r="F697" s="386" t="s">
        <v>1853</v>
      </c>
      <c r="G697" s="387" t="s">
        <v>1854</v>
      </c>
      <c r="H697" s="335">
        <v>0</v>
      </c>
      <c r="I697" s="335">
        <v>0</v>
      </c>
      <c r="J697" s="335">
        <v>0</v>
      </c>
      <c r="K697" s="335">
        <v>0</v>
      </c>
      <c r="L697" s="335">
        <v>0</v>
      </c>
      <c r="M697" s="335">
        <v>0</v>
      </c>
      <c r="N697" s="335">
        <v>0</v>
      </c>
      <c r="O697" s="335">
        <v>0</v>
      </c>
      <c r="P697" s="335">
        <v>0</v>
      </c>
      <c r="Q697" s="335">
        <v>0</v>
      </c>
      <c r="R697" s="335">
        <v>0</v>
      </c>
      <c r="S697" s="335">
        <v>0</v>
      </c>
      <c r="T697" s="335">
        <v>0</v>
      </c>
      <c r="U697" s="335">
        <v>0</v>
      </c>
      <c r="V697" s="335">
        <v>0</v>
      </c>
      <c r="W697" s="335">
        <v>0</v>
      </c>
      <c r="X697" s="335">
        <v>0</v>
      </c>
      <c r="Y697" s="335">
        <v>0</v>
      </c>
      <c r="Z697" s="335">
        <v>0</v>
      </c>
      <c r="AA697" s="335">
        <v>0</v>
      </c>
      <c r="AB697" s="335">
        <v>0</v>
      </c>
      <c r="AC697" s="335">
        <v>0</v>
      </c>
      <c r="AD697" s="335">
        <v>0</v>
      </c>
      <c r="AE697" s="335">
        <v>0</v>
      </c>
      <c r="AF697" s="335">
        <v>0</v>
      </c>
      <c r="AG697" s="335">
        <v>0</v>
      </c>
      <c r="AH697" s="335">
        <v>0</v>
      </c>
      <c r="AI697" s="335">
        <v>0</v>
      </c>
      <c r="AJ697" s="335">
        <v>0</v>
      </c>
      <c r="AK697" s="335">
        <v>0</v>
      </c>
      <c r="AL697" s="335">
        <v>0</v>
      </c>
      <c r="AM697" s="335">
        <v>0</v>
      </c>
      <c r="AN697" s="335">
        <v>0</v>
      </c>
      <c r="AO697" s="335">
        <v>0</v>
      </c>
      <c r="AP697" s="335">
        <v>0</v>
      </c>
      <c r="AQ697" s="335">
        <v>0</v>
      </c>
      <c r="AR697" s="335">
        <v>0</v>
      </c>
      <c r="AS697" s="335">
        <v>0</v>
      </c>
      <c r="AT697" s="335">
        <v>0</v>
      </c>
      <c r="AU697" s="335">
        <v>0</v>
      </c>
      <c r="AV697" s="335">
        <v>0</v>
      </c>
      <c r="AW697" s="335">
        <v>0</v>
      </c>
      <c r="AX697" s="335">
        <v>0</v>
      </c>
      <c r="AY697" s="335">
        <v>0</v>
      </c>
      <c r="AZ697" s="335">
        <v>0</v>
      </c>
      <c r="BA697" s="335">
        <v>0</v>
      </c>
      <c r="BB697" s="335">
        <v>0</v>
      </c>
      <c r="BC697" s="335">
        <v>0</v>
      </c>
      <c r="BD697" s="335">
        <v>0</v>
      </c>
      <c r="BE697" s="335">
        <v>0</v>
      </c>
      <c r="BF697" s="335">
        <v>0</v>
      </c>
      <c r="BG697" s="335">
        <v>0</v>
      </c>
      <c r="BH697" s="335">
        <v>0</v>
      </c>
      <c r="BI697" s="335">
        <v>0</v>
      </c>
      <c r="BJ697" s="335">
        <v>0</v>
      </c>
      <c r="BK697" s="335">
        <v>0</v>
      </c>
      <c r="BL697" s="335">
        <v>0</v>
      </c>
      <c r="BM697" s="335">
        <v>0</v>
      </c>
      <c r="BN697" s="335">
        <v>0</v>
      </c>
      <c r="BO697" s="335">
        <v>0</v>
      </c>
      <c r="BP697" s="335">
        <v>0</v>
      </c>
      <c r="BQ697" s="335">
        <v>0</v>
      </c>
      <c r="BR697" s="335">
        <v>0</v>
      </c>
      <c r="BS697" s="335">
        <v>0</v>
      </c>
      <c r="BT697" s="335">
        <v>0</v>
      </c>
      <c r="BU697" s="335">
        <v>0</v>
      </c>
      <c r="BV697" s="335">
        <v>0</v>
      </c>
      <c r="BW697" s="335">
        <v>0</v>
      </c>
      <c r="BX697" s="335">
        <v>0</v>
      </c>
      <c r="BY697" s="335">
        <v>0</v>
      </c>
      <c r="BZ697" s="335">
        <v>0</v>
      </c>
      <c r="CA697" s="335">
        <v>0</v>
      </c>
      <c r="CB697" s="335">
        <v>0</v>
      </c>
      <c r="CC697" s="336">
        <f t="shared" si="79"/>
        <v>0</v>
      </c>
    </row>
    <row r="698" spans="1:81" s="354" customFormat="1" ht="23.25" customHeight="1">
      <c r="A698" s="381"/>
      <c r="B698" s="399"/>
      <c r="C698" s="513" t="s">
        <v>1855</v>
      </c>
      <c r="D698" s="514"/>
      <c r="E698" s="514"/>
      <c r="F698" s="514"/>
      <c r="G698" s="515"/>
      <c r="H698" s="392">
        <f>SUM(H602:H697)</f>
        <v>320056788.17000008</v>
      </c>
      <c r="I698" s="392">
        <f t="shared" ref="I698:BT698" si="80">SUM(I602:I697)</f>
        <v>107498638.50000001</v>
      </c>
      <c r="J698" s="392">
        <f t="shared" si="80"/>
        <v>229796601.07999995</v>
      </c>
      <c r="K698" s="392">
        <f t="shared" si="80"/>
        <v>53141637.559999995</v>
      </c>
      <c r="L698" s="392">
        <f t="shared" si="80"/>
        <v>54816534.479999997</v>
      </c>
      <c r="M698" s="392">
        <f t="shared" si="80"/>
        <v>51455953.460000001</v>
      </c>
      <c r="N698" s="392">
        <f t="shared" si="80"/>
        <v>557012537.40999997</v>
      </c>
      <c r="O698" s="392">
        <f t="shared" si="80"/>
        <v>54645997.239999987</v>
      </c>
      <c r="P698" s="392">
        <f t="shared" si="80"/>
        <v>20608115.890000001</v>
      </c>
      <c r="Q698" s="392">
        <f t="shared" si="80"/>
        <v>396842692.56000018</v>
      </c>
      <c r="R698" s="392">
        <f t="shared" si="80"/>
        <v>26167607.309999995</v>
      </c>
      <c r="S698" s="392">
        <f t="shared" si="80"/>
        <v>42763546.990000002</v>
      </c>
      <c r="T698" s="392">
        <f t="shared" si="80"/>
        <v>129550490.05000001</v>
      </c>
      <c r="U698" s="392">
        <f t="shared" si="80"/>
        <v>121189959.99000002</v>
      </c>
      <c r="V698" s="392">
        <f t="shared" si="80"/>
        <v>6166851.0599999996</v>
      </c>
      <c r="W698" s="392">
        <f t="shared" si="80"/>
        <v>48802077.649999991</v>
      </c>
      <c r="X698" s="392">
        <f t="shared" si="80"/>
        <v>23853113.459999997</v>
      </c>
      <c r="Y698" s="392">
        <f t="shared" si="80"/>
        <v>20270200.361000001</v>
      </c>
      <c r="Z698" s="392">
        <f t="shared" si="80"/>
        <v>614548568.25999999</v>
      </c>
      <c r="AA698" s="392">
        <f t="shared" si="80"/>
        <v>140790842.29000005</v>
      </c>
      <c r="AB698" s="392">
        <f t="shared" si="80"/>
        <v>25190918.449999999</v>
      </c>
      <c r="AC698" s="392">
        <f t="shared" si="80"/>
        <v>117350644.52000003</v>
      </c>
      <c r="AD698" s="392">
        <f t="shared" si="80"/>
        <v>35554969.489999995</v>
      </c>
      <c r="AE698" s="392">
        <f t="shared" si="80"/>
        <v>32326808</v>
      </c>
      <c r="AF698" s="392">
        <f t="shared" si="80"/>
        <v>91037625.150000006</v>
      </c>
      <c r="AG698" s="392">
        <f t="shared" si="80"/>
        <v>15238729.92</v>
      </c>
      <c r="AH698" s="392">
        <f t="shared" si="80"/>
        <v>41210678.580000006</v>
      </c>
      <c r="AI698" s="392">
        <f t="shared" si="80"/>
        <v>479438115.65999991</v>
      </c>
      <c r="AJ698" s="392">
        <f t="shared" si="80"/>
        <v>23491819.170000002</v>
      </c>
      <c r="AK698" s="392">
        <f t="shared" si="80"/>
        <v>11273908.84</v>
      </c>
      <c r="AL698" s="392">
        <f t="shared" si="80"/>
        <v>7929651.0199999996</v>
      </c>
      <c r="AM698" s="392">
        <f t="shared" si="80"/>
        <v>9880724.8599999994</v>
      </c>
      <c r="AN698" s="392">
        <f t="shared" si="80"/>
        <v>17346690.989999998</v>
      </c>
      <c r="AO698" s="392">
        <f t="shared" si="80"/>
        <v>17508218.740000002</v>
      </c>
      <c r="AP698" s="392">
        <f t="shared" si="80"/>
        <v>11708043.459999997</v>
      </c>
      <c r="AQ698" s="392">
        <f t="shared" si="80"/>
        <v>32507268.120000001</v>
      </c>
      <c r="AR698" s="392">
        <f t="shared" si="80"/>
        <v>14911942.850000001</v>
      </c>
      <c r="AS698" s="392">
        <f t="shared" si="80"/>
        <v>18391575.52</v>
      </c>
      <c r="AT698" s="392">
        <f t="shared" si="80"/>
        <v>13572208.810000001</v>
      </c>
      <c r="AU698" s="392">
        <f t="shared" si="80"/>
        <v>91255521.49000001</v>
      </c>
      <c r="AV698" s="392">
        <f t="shared" si="80"/>
        <v>9590643.9800000004</v>
      </c>
      <c r="AW698" s="392">
        <f t="shared" si="80"/>
        <v>18598450.189999998</v>
      </c>
      <c r="AX698" s="392">
        <f t="shared" si="80"/>
        <v>12547392.129999999</v>
      </c>
      <c r="AY698" s="392">
        <f t="shared" si="80"/>
        <v>6242319.8999999994</v>
      </c>
      <c r="AZ698" s="392">
        <f t="shared" si="80"/>
        <v>2373410.9</v>
      </c>
      <c r="BA698" s="392">
        <f t="shared" si="80"/>
        <v>4202459.95</v>
      </c>
      <c r="BB698" s="392">
        <f t="shared" si="80"/>
        <v>359895965.88999999</v>
      </c>
      <c r="BC698" s="392">
        <f t="shared" si="80"/>
        <v>28789278.669999998</v>
      </c>
      <c r="BD698" s="392">
        <f t="shared" si="80"/>
        <v>31629452.18</v>
      </c>
      <c r="BE698" s="392">
        <f t="shared" si="80"/>
        <v>44098106.549999997</v>
      </c>
      <c r="BF698" s="392">
        <f t="shared" si="80"/>
        <v>58757104.609999999</v>
      </c>
      <c r="BG698" s="392">
        <f t="shared" si="80"/>
        <v>27453311.68</v>
      </c>
      <c r="BH698" s="392">
        <f t="shared" si="80"/>
        <v>70459291.818199977</v>
      </c>
      <c r="BI698" s="392">
        <f t="shared" si="80"/>
        <v>63466681.610000014</v>
      </c>
      <c r="BJ698" s="392">
        <f t="shared" si="80"/>
        <v>32359589.219999995</v>
      </c>
      <c r="BK698" s="392">
        <f t="shared" si="80"/>
        <v>15558557.559999999</v>
      </c>
      <c r="BL698" s="392">
        <f t="shared" si="80"/>
        <v>5226361.33</v>
      </c>
      <c r="BM698" s="392">
        <f t="shared" si="80"/>
        <v>395077551.13999999</v>
      </c>
      <c r="BN698" s="392">
        <f t="shared" si="80"/>
        <v>140663094.30999997</v>
      </c>
      <c r="BO698" s="392">
        <f t="shared" si="80"/>
        <v>20220838.969999999</v>
      </c>
      <c r="BP698" s="392">
        <f t="shared" si="80"/>
        <v>20896572.769999996</v>
      </c>
      <c r="BQ698" s="392">
        <f t="shared" si="80"/>
        <v>17652659.899999999</v>
      </c>
      <c r="BR698" s="392">
        <f t="shared" si="80"/>
        <v>39116734.710000008</v>
      </c>
      <c r="BS698" s="392">
        <f t="shared" si="80"/>
        <v>19665905.269999996</v>
      </c>
      <c r="BT698" s="392">
        <f t="shared" si="80"/>
        <v>133320172.26000001</v>
      </c>
      <c r="BU698" s="392">
        <f t="shared" ref="BU698:CB698" si="81">SUM(BU602:BU697)</f>
        <v>19870501.049999997</v>
      </c>
      <c r="BV698" s="392">
        <f t="shared" si="81"/>
        <v>20654007.090000004</v>
      </c>
      <c r="BW698" s="392">
        <f t="shared" si="81"/>
        <v>15376887.539999999</v>
      </c>
      <c r="BX698" s="392">
        <f t="shared" si="81"/>
        <v>23909125.540000003</v>
      </c>
      <c r="BY698" s="392">
        <f t="shared" si="81"/>
        <v>96408938.539999962</v>
      </c>
      <c r="BZ698" s="392">
        <f t="shared" si="81"/>
        <v>20433938.18</v>
      </c>
      <c r="CA698" s="392">
        <f t="shared" si="81"/>
        <v>12586780.560000001</v>
      </c>
      <c r="CB698" s="392">
        <f t="shared" si="81"/>
        <v>14113505.409999996</v>
      </c>
      <c r="CC698" s="392">
        <f>SUM(CC602:CC697)</f>
        <v>5928320408.8191996</v>
      </c>
    </row>
    <row r="699" spans="1:81" s="354" customFormat="1" ht="23.25" customHeight="1">
      <c r="A699" s="381"/>
      <c r="B699" s="391" t="s">
        <v>68</v>
      </c>
      <c r="C699" s="513" t="s">
        <v>1856</v>
      </c>
      <c r="D699" s="514"/>
      <c r="E699" s="514"/>
      <c r="F699" s="514"/>
      <c r="G699" s="515"/>
      <c r="H699" s="392">
        <f>SUM(H601-H698)</f>
        <v>932040001.91000009</v>
      </c>
      <c r="I699" s="392">
        <f t="shared" ref="I699:BT699" si="82">SUM(I601-I698)</f>
        <v>154791399.63999993</v>
      </c>
      <c r="J699" s="392">
        <f t="shared" si="82"/>
        <v>618238539.28000033</v>
      </c>
      <c r="K699" s="392">
        <f t="shared" si="82"/>
        <v>48864225.149999999</v>
      </c>
      <c r="L699" s="392">
        <f t="shared" si="82"/>
        <v>29019626.040000014</v>
      </c>
      <c r="M699" s="392">
        <f t="shared" si="82"/>
        <v>87517194.080000013</v>
      </c>
      <c r="N699" s="392">
        <f t="shared" si="82"/>
        <v>2115514619.4999995</v>
      </c>
      <c r="O699" s="392">
        <f t="shared" si="82"/>
        <v>344393147.40999985</v>
      </c>
      <c r="P699" s="392">
        <f t="shared" si="82"/>
        <v>35615028.25</v>
      </c>
      <c r="Q699" s="392">
        <f t="shared" si="82"/>
        <v>524066751.11999977</v>
      </c>
      <c r="R699" s="392">
        <f t="shared" si="82"/>
        <v>20696015.759999998</v>
      </c>
      <c r="S699" s="392">
        <f t="shared" si="82"/>
        <v>108626117.66000003</v>
      </c>
      <c r="T699" s="392">
        <f t="shared" si="82"/>
        <v>320038837.76000005</v>
      </c>
      <c r="U699" s="392">
        <f t="shared" si="82"/>
        <v>253710691.37999994</v>
      </c>
      <c r="V699" s="392">
        <f t="shared" si="82"/>
        <v>28742647.48</v>
      </c>
      <c r="W699" s="392">
        <f t="shared" si="82"/>
        <v>193190793.55000001</v>
      </c>
      <c r="X699" s="392">
        <f t="shared" si="82"/>
        <v>100371562.73000002</v>
      </c>
      <c r="Y699" s="392">
        <f t="shared" si="82"/>
        <v>61782128.818999976</v>
      </c>
      <c r="Z699" s="392">
        <f t="shared" si="82"/>
        <v>917000994.71000028</v>
      </c>
      <c r="AA699" s="392">
        <f t="shared" si="82"/>
        <v>36605328.509999931</v>
      </c>
      <c r="AB699" s="392">
        <f t="shared" si="82"/>
        <v>50178545.900000021</v>
      </c>
      <c r="AC699" s="392">
        <f t="shared" si="82"/>
        <v>179799494.30000007</v>
      </c>
      <c r="AD699" s="392">
        <f t="shared" si="82"/>
        <v>22918807.120000005</v>
      </c>
      <c r="AE699" s="392">
        <f t="shared" si="82"/>
        <v>102284170.13</v>
      </c>
      <c r="AF699" s="392">
        <f t="shared" si="82"/>
        <v>95317376.370000005</v>
      </c>
      <c r="AG699" s="392">
        <f t="shared" si="82"/>
        <v>24914634.969999999</v>
      </c>
      <c r="AH699" s="392">
        <f t="shared" si="82"/>
        <v>110428867.94</v>
      </c>
      <c r="AI699" s="392">
        <f t="shared" si="82"/>
        <v>614486467.6500001</v>
      </c>
      <c r="AJ699" s="392">
        <f t="shared" si="82"/>
        <v>31661896.260000005</v>
      </c>
      <c r="AK699" s="392">
        <f t="shared" si="82"/>
        <v>39802021.640000001</v>
      </c>
      <c r="AL699" s="392">
        <f t="shared" si="82"/>
        <v>27820805.429999996</v>
      </c>
      <c r="AM699" s="392">
        <f t="shared" si="82"/>
        <v>34247538.140000001</v>
      </c>
      <c r="AN699" s="392">
        <f t="shared" si="82"/>
        <v>33140140.539999988</v>
      </c>
      <c r="AO699" s="392">
        <f t="shared" si="82"/>
        <v>6187858.9399999976</v>
      </c>
      <c r="AP699" s="392">
        <f t="shared" si="82"/>
        <v>22099893.860000011</v>
      </c>
      <c r="AQ699" s="392">
        <f t="shared" si="82"/>
        <v>24402635.009999987</v>
      </c>
      <c r="AR699" s="392">
        <f t="shared" si="82"/>
        <v>29576813.020000003</v>
      </c>
      <c r="AS699" s="392">
        <f t="shared" si="82"/>
        <v>13313548.920000002</v>
      </c>
      <c r="AT699" s="392">
        <f t="shared" si="82"/>
        <v>37912476.68</v>
      </c>
      <c r="AU699" s="392">
        <f t="shared" si="82"/>
        <v>271772349.66000009</v>
      </c>
      <c r="AV699" s="392">
        <f t="shared" si="82"/>
        <v>18246835.870000001</v>
      </c>
      <c r="AW699" s="392">
        <f t="shared" si="82"/>
        <v>12434395.820000004</v>
      </c>
      <c r="AX699" s="392">
        <f t="shared" si="82"/>
        <v>30443737.505700003</v>
      </c>
      <c r="AY699" s="392">
        <f t="shared" si="82"/>
        <v>27501580.149999999</v>
      </c>
      <c r="AZ699" s="392">
        <f t="shared" si="82"/>
        <v>10269628.609999999</v>
      </c>
      <c r="BA699" s="392">
        <f t="shared" si="82"/>
        <v>19598377.669999994</v>
      </c>
      <c r="BB699" s="392">
        <f t="shared" si="82"/>
        <v>642916608.6500001</v>
      </c>
      <c r="BC699" s="392">
        <f t="shared" si="82"/>
        <v>24042586.92000002</v>
      </c>
      <c r="BD699" s="392">
        <f t="shared" si="82"/>
        <v>172420153.71000001</v>
      </c>
      <c r="BE699" s="392">
        <f t="shared" si="82"/>
        <v>60230701.75</v>
      </c>
      <c r="BF699" s="392">
        <f t="shared" si="82"/>
        <v>58870999.790000007</v>
      </c>
      <c r="BG699" s="392">
        <f t="shared" si="82"/>
        <v>86901796.919999987</v>
      </c>
      <c r="BH699" s="392">
        <f t="shared" si="82"/>
        <v>238370641.20859993</v>
      </c>
      <c r="BI699" s="392">
        <f t="shared" si="82"/>
        <v>48973931.799999997</v>
      </c>
      <c r="BJ699" s="392">
        <f t="shared" si="82"/>
        <v>31148924.960000012</v>
      </c>
      <c r="BK699" s="392">
        <f t="shared" si="82"/>
        <v>7862591.2599999979</v>
      </c>
      <c r="BL699" s="392">
        <f t="shared" si="82"/>
        <v>38213373.800000019</v>
      </c>
      <c r="BM699" s="392">
        <f t="shared" si="82"/>
        <v>780945988.92999995</v>
      </c>
      <c r="BN699" s="392">
        <f t="shared" si="82"/>
        <v>269449767.26999998</v>
      </c>
      <c r="BO699" s="392">
        <f t="shared" si="82"/>
        <v>25884686.229999997</v>
      </c>
      <c r="BP699" s="392">
        <f t="shared" si="82"/>
        <v>20676015.210000001</v>
      </c>
      <c r="BQ699" s="392">
        <f t="shared" si="82"/>
        <v>38352379.339999996</v>
      </c>
      <c r="BR699" s="392">
        <f t="shared" si="82"/>
        <v>254825.75</v>
      </c>
      <c r="BS699" s="392">
        <f t="shared" si="82"/>
        <v>4772732.2200000025</v>
      </c>
      <c r="BT699" s="392">
        <f t="shared" si="82"/>
        <v>677493712.19000006</v>
      </c>
      <c r="BU699" s="392">
        <f t="shared" ref="BU699:CB699" si="83">SUM(BU601-BU698)</f>
        <v>31778093.430000015</v>
      </c>
      <c r="BV699" s="392">
        <f t="shared" si="83"/>
        <v>89083610.87000002</v>
      </c>
      <c r="BW699" s="392">
        <f t="shared" si="83"/>
        <v>64994326.580000035</v>
      </c>
      <c r="BX699" s="392">
        <f t="shared" si="83"/>
        <v>65926666.11999999</v>
      </c>
      <c r="BY699" s="392">
        <f t="shared" si="83"/>
        <v>252840589.39999998</v>
      </c>
      <c r="BZ699" s="392">
        <f t="shared" si="83"/>
        <v>43096908.850000009</v>
      </c>
      <c r="CA699" s="392">
        <f t="shared" si="83"/>
        <v>53342175.329999998</v>
      </c>
      <c r="CB699" s="392">
        <f t="shared" si="83"/>
        <v>55922408.410000011</v>
      </c>
      <c r="CC699" s="392">
        <f>SUM(CC601-CC698)</f>
        <v>12706353745.743286</v>
      </c>
    </row>
    <row r="700" spans="1:81" s="354" customFormat="1" ht="24" customHeight="1">
      <c r="A700" s="381"/>
      <c r="B700" s="383" t="s">
        <v>69</v>
      </c>
      <c r="C700" s="516" t="s">
        <v>1857</v>
      </c>
      <c r="D700" s="400"/>
      <c r="E700" s="400"/>
      <c r="F700" s="401" t="s">
        <v>1429</v>
      </c>
      <c r="G700" s="402" t="s">
        <v>1430</v>
      </c>
      <c r="H700" s="403">
        <f t="shared" ref="H700:BS700" si="84">H478</f>
        <v>0</v>
      </c>
      <c r="I700" s="403">
        <f t="shared" si="84"/>
        <v>0</v>
      </c>
      <c r="J700" s="403">
        <f t="shared" si="84"/>
        <v>0</v>
      </c>
      <c r="K700" s="403">
        <f t="shared" si="84"/>
        <v>0</v>
      </c>
      <c r="L700" s="403">
        <f t="shared" si="84"/>
        <v>0</v>
      </c>
      <c r="M700" s="403">
        <f t="shared" si="84"/>
        <v>128419.14</v>
      </c>
      <c r="N700" s="403">
        <f t="shared" si="84"/>
        <v>0</v>
      </c>
      <c r="O700" s="403">
        <f t="shared" si="84"/>
        <v>0</v>
      </c>
      <c r="P700" s="403">
        <f t="shared" si="84"/>
        <v>0</v>
      </c>
      <c r="Q700" s="403">
        <f t="shared" si="84"/>
        <v>0</v>
      </c>
      <c r="R700" s="403">
        <f t="shared" si="84"/>
        <v>0</v>
      </c>
      <c r="S700" s="403">
        <f t="shared" si="84"/>
        <v>0</v>
      </c>
      <c r="T700" s="403">
        <f t="shared" si="84"/>
        <v>0</v>
      </c>
      <c r="U700" s="403">
        <f t="shared" si="84"/>
        <v>0</v>
      </c>
      <c r="V700" s="403">
        <f t="shared" si="84"/>
        <v>16000</v>
      </c>
      <c r="W700" s="403">
        <f t="shared" si="84"/>
        <v>0</v>
      </c>
      <c r="X700" s="403">
        <f t="shared" si="84"/>
        <v>0</v>
      </c>
      <c r="Y700" s="403">
        <f t="shared" si="84"/>
        <v>0</v>
      </c>
      <c r="Z700" s="403">
        <f t="shared" si="84"/>
        <v>0</v>
      </c>
      <c r="AA700" s="403">
        <f t="shared" si="84"/>
        <v>0</v>
      </c>
      <c r="AB700" s="403">
        <f t="shared" si="84"/>
        <v>1164</v>
      </c>
      <c r="AC700" s="403">
        <f t="shared" si="84"/>
        <v>4451</v>
      </c>
      <c r="AD700" s="403">
        <f t="shared" si="84"/>
        <v>1279</v>
      </c>
      <c r="AE700" s="403">
        <f t="shared" si="84"/>
        <v>2725714</v>
      </c>
      <c r="AF700" s="403">
        <f t="shared" si="84"/>
        <v>4270.25</v>
      </c>
      <c r="AG700" s="403">
        <f t="shared" si="84"/>
        <v>240</v>
      </c>
      <c r="AH700" s="403">
        <f t="shared" si="84"/>
        <v>16426</v>
      </c>
      <c r="AI700" s="403">
        <f t="shared" si="84"/>
        <v>109615.5</v>
      </c>
      <c r="AJ700" s="403">
        <f t="shared" si="84"/>
        <v>0</v>
      </c>
      <c r="AK700" s="403">
        <f t="shared" si="84"/>
        <v>991.07</v>
      </c>
      <c r="AL700" s="403">
        <f t="shared" si="84"/>
        <v>0</v>
      </c>
      <c r="AM700" s="403">
        <f t="shared" si="84"/>
        <v>0</v>
      </c>
      <c r="AN700" s="403">
        <f t="shared" si="84"/>
        <v>465.42</v>
      </c>
      <c r="AO700" s="403">
        <f t="shared" si="84"/>
        <v>0</v>
      </c>
      <c r="AP700" s="403">
        <f t="shared" si="84"/>
        <v>0</v>
      </c>
      <c r="AQ700" s="403">
        <f t="shared" si="84"/>
        <v>11371</v>
      </c>
      <c r="AR700" s="403">
        <f t="shared" si="84"/>
        <v>0</v>
      </c>
      <c r="AS700" s="403">
        <f t="shared" si="84"/>
        <v>0</v>
      </c>
      <c r="AT700" s="403">
        <f t="shared" si="84"/>
        <v>0</v>
      </c>
      <c r="AU700" s="403">
        <f t="shared" si="84"/>
        <v>0</v>
      </c>
      <c r="AV700" s="403">
        <f t="shared" si="84"/>
        <v>0</v>
      </c>
      <c r="AW700" s="403">
        <f t="shared" si="84"/>
        <v>0</v>
      </c>
      <c r="AX700" s="403">
        <f t="shared" si="84"/>
        <v>0</v>
      </c>
      <c r="AY700" s="403">
        <f t="shared" si="84"/>
        <v>0</v>
      </c>
      <c r="AZ700" s="403">
        <f t="shared" si="84"/>
        <v>0</v>
      </c>
      <c r="BA700" s="403">
        <f t="shared" si="84"/>
        <v>0</v>
      </c>
      <c r="BB700" s="403">
        <f t="shared" si="84"/>
        <v>0</v>
      </c>
      <c r="BC700" s="403">
        <f t="shared" si="84"/>
        <v>0</v>
      </c>
      <c r="BD700" s="403">
        <f t="shared" si="84"/>
        <v>0</v>
      </c>
      <c r="BE700" s="403">
        <f t="shared" si="84"/>
        <v>0</v>
      </c>
      <c r="BF700" s="403">
        <f t="shared" si="84"/>
        <v>0</v>
      </c>
      <c r="BG700" s="403">
        <f t="shared" si="84"/>
        <v>0</v>
      </c>
      <c r="BH700" s="403">
        <f t="shared" si="84"/>
        <v>0</v>
      </c>
      <c r="BI700" s="403">
        <f t="shared" si="84"/>
        <v>0</v>
      </c>
      <c r="BJ700" s="403">
        <f t="shared" si="84"/>
        <v>0</v>
      </c>
      <c r="BK700" s="403">
        <f t="shared" si="84"/>
        <v>6000</v>
      </c>
      <c r="BL700" s="403">
        <f t="shared" si="84"/>
        <v>0</v>
      </c>
      <c r="BM700" s="403">
        <f t="shared" si="84"/>
        <v>153444.5</v>
      </c>
      <c r="BN700" s="403">
        <f t="shared" si="84"/>
        <v>0</v>
      </c>
      <c r="BO700" s="403">
        <f t="shared" si="84"/>
        <v>0</v>
      </c>
      <c r="BP700" s="403">
        <f t="shared" si="84"/>
        <v>0</v>
      </c>
      <c r="BQ700" s="403">
        <f t="shared" si="84"/>
        <v>0</v>
      </c>
      <c r="BR700" s="403">
        <f t="shared" si="84"/>
        <v>13600</v>
      </c>
      <c r="BS700" s="403">
        <f t="shared" si="84"/>
        <v>300</v>
      </c>
      <c r="BT700" s="403">
        <f t="shared" ref="BT700:CB700" si="85">BT478</f>
        <v>23586</v>
      </c>
      <c r="BU700" s="403">
        <f t="shared" si="85"/>
        <v>3068</v>
      </c>
      <c r="BV700" s="403">
        <f t="shared" si="85"/>
        <v>0</v>
      </c>
      <c r="BW700" s="403">
        <f t="shared" si="85"/>
        <v>34986.75</v>
      </c>
      <c r="BX700" s="403">
        <f t="shared" si="85"/>
        <v>8530</v>
      </c>
      <c r="BY700" s="403">
        <f t="shared" si="85"/>
        <v>0</v>
      </c>
      <c r="BZ700" s="403">
        <f t="shared" si="85"/>
        <v>0</v>
      </c>
      <c r="CA700" s="403">
        <f t="shared" si="85"/>
        <v>0</v>
      </c>
      <c r="CB700" s="403">
        <f t="shared" si="85"/>
        <v>0</v>
      </c>
      <c r="CC700" s="336">
        <f t="shared" ref="CC700:CC764" si="86">SUM(H700:CB700)</f>
        <v>3263921.63</v>
      </c>
    </row>
    <row r="701" spans="1:81" s="354" customFormat="1">
      <c r="A701" s="381"/>
      <c r="B701" s="383"/>
      <c r="C701" s="517"/>
      <c r="D701" s="400"/>
      <c r="E701" s="400"/>
      <c r="F701" s="401" t="s">
        <v>1437</v>
      </c>
      <c r="G701" s="402" t="s">
        <v>1438</v>
      </c>
      <c r="H701" s="403">
        <f t="shared" ref="H701:BS703" si="87">H482</f>
        <v>11139541.720000001</v>
      </c>
      <c r="I701" s="403">
        <f t="shared" si="87"/>
        <v>0</v>
      </c>
      <c r="J701" s="403">
        <f t="shared" si="87"/>
        <v>0</v>
      </c>
      <c r="K701" s="403">
        <f t="shared" si="87"/>
        <v>0</v>
      </c>
      <c r="L701" s="403">
        <f t="shared" si="87"/>
        <v>0</v>
      </c>
      <c r="M701" s="403">
        <f t="shared" si="87"/>
        <v>0</v>
      </c>
      <c r="N701" s="403">
        <f t="shared" si="87"/>
        <v>89057843.349999994</v>
      </c>
      <c r="O701" s="403">
        <f t="shared" si="87"/>
        <v>0</v>
      </c>
      <c r="P701" s="403">
        <f t="shared" si="87"/>
        <v>0</v>
      </c>
      <c r="Q701" s="403">
        <f t="shared" si="87"/>
        <v>28725492.16</v>
      </c>
      <c r="R701" s="403">
        <f t="shared" si="87"/>
        <v>0</v>
      </c>
      <c r="S701" s="403">
        <f t="shared" si="87"/>
        <v>0</v>
      </c>
      <c r="T701" s="403">
        <f t="shared" si="87"/>
        <v>0</v>
      </c>
      <c r="U701" s="403">
        <f t="shared" si="87"/>
        <v>0</v>
      </c>
      <c r="V701" s="403">
        <f t="shared" si="87"/>
        <v>0</v>
      </c>
      <c r="W701" s="403">
        <f t="shared" si="87"/>
        <v>0</v>
      </c>
      <c r="X701" s="403">
        <f t="shared" si="87"/>
        <v>0</v>
      </c>
      <c r="Y701" s="403">
        <f t="shared" si="87"/>
        <v>0</v>
      </c>
      <c r="Z701" s="403">
        <f t="shared" si="87"/>
        <v>90746952.829999998</v>
      </c>
      <c r="AA701" s="403">
        <f t="shared" si="87"/>
        <v>849189</v>
      </c>
      <c r="AB701" s="403">
        <f t="shared" si="87"/>
        <v>0</v>
      </c>
      <c r="AC701" s="403">
        <f t="shared" si="87"/>
        <v>2561786.65</v>
      </c>
      <c r="AD701" s="403">
        <f t="shared" si="87"/>
        <v>539781</v>
      </c>
      <c r="AE701" s="403">
        <f t="shared" si="87"/>
        <v>0</v>
      </c>
      <c r="AF701" s="403">
        <f t="shared" si="87"/>
        <v>0</v>
      </c>
      <c r="AG701" s="403">
        <f t="shared" si="87"/>
        <v>0</v>
      </c>
      <c r="AH701" s="403">
        <f t="shared" si="87"/>
        <v>0</v>
      </c>
      <c r="AI701" s="403">
        <f t="shared" si="87"/>
        <v>31618732.940000001</v>
      </c>
      <c r="AJ701" s="403">
        <f t="shared" si="87"/>
        <v>0</v>
      </c>
      <c r="AK701" s="403">
        <f t="shared" si="87"/>
        <v>0</v>
      </c>
      <c r="AL701" s="403">
        <f t="shared" si="87"/>
        <v>0</v>
      </c>
      <c r="AM701" s="403">
        <f t="shared" si="87"/>
        <v>0</v>
      </c>
      <c r="AN701" s="403">
        <f t="shared" si="87"/>
        <v>0</v>
      </c>
      <c r="AO701" s="403">
        <f t="shared" si="87"/>
        <v>0</v>
      </c>
      <c r="AP701" s="403">
        <f t="shared" si="87"/>
        <v>0</v>
      </c>
      <c r="AQ701" s="403">
        <f t="shared" si="87"/>
        <v>0</v>
      </c>
      <c r="AR701" s="403">
        <f t="shared" si="87"/>
        <v>0</v>
      </c>
      <c r="AS701" s="403">
        <f t="shared" si="87"/>
        <v>0</v>
      </c>
      <c r="AT701" s="403">
        <f t="shared" si="87"/>
        <v>0</v>
      </c>
      <c r="AU701" s="403">
        <f t="shared" si="87"/>
        <v>32044791.460000001</v>
      </c>
      <c r="AV701" s="403">
        <f t="shared" si="87"/>
        <v>0</v>
      </c>
      <c r="AW701" s="403">
        <f t="shared" si="87"/>
        <v>0</v>
      </c>
      <c r="AX701" s="403">
        <f t="shared" si="87"/>
        <v>0</v>
      </c>
      <c r="AY701" s="403">
        <f t="shared" si="87"/>
        <v>0</v>
      </c>
      <c r="AZ701" s="403">
        <f t="shared" si="87"/>
        <v>0</v>
      </c>
      <c r="BA701" s="403">
        <f t="shared" si="87"/>
        <v>0</v>
      </c>
      <c r="BB701" s="403">
        <f t="shared" si="87"/>
        <v>4103933.2</v>
      </c>
      <c r="BC701" s="403">
        <f t="shared" si="87"/>
        <v>0</v>
      </c>
      <c r="BD701" s="403">
        <f t="shared" si="87"/>
        <v>0</v>
      </c>
      <c r="BE701" s="403">
        <f t="shared" si="87"/>
        <v>0</v>
      </c>
      <c r="BF701" s="403">
        <f t="shared" si="87"/>
        <v>0</v>
      </c>
      <c r="BG701" s="403">
        <f t="shared" si="87"/>
        <v>0</v>
      </c>
      <c r="BH701" s="403">
        <f t="shared" si="87"/>
        <v>0</v>
      </c>
      <c r="BI701" s="403">
        <f t="shared" si="87"/>
        <v>0</v>
      </c>
      <c r="BJ701" s="403">
        <f t="shared" si="87"/>
        <v>0</v>
      </c>
      <c r="BK701" s="403">
        <f t="shared" si="87"/>
        <v>0</v>
      </c>
      <c r="BL701" s="403">
        <f t="shared" si="87"/>
        <v>0</v>
      </c>
      <c r="BM701" s="403">
        <f t="shared" si="87"/>
        <v>23690077.710000001</v>
      </c>
      <c r="BN701" s="403">
        <f t="shared" si="87"/>
        <v>0</v>
      </c>
      <c r="BO701" s="403">
        <f t="shared" si="87"/>
        <v>0</v>
      </c>
      <c r="BP701" s="403">
        <f t="shared" si="87"/>
        <v>0</v>
      </c>
      <c r="BQ701" s="403">
        <f t="shared" si="87"/>
        <v>0</v>
      </c>
      <c r="BR701" s="403">
        <f t="shared" si="87"/>
        <v>0</v>
      </c>
      <c r="BS701" s="403">
        <f t="shared" si="87"/>
        <v>0</v>
      </c>
      <c r="BT701" s="403">
        <f t="shared" ref="BT701:CB703" si="88">BT482</f>
        <v>24346753.420000002</v>
      </c>
      <c r="BU701" s="403">
        <f t="shared" si="88"/>
        <v>0</v>
      </c>
      <c r="BV701" s="403">
        <f t="shared" si="88"/>
        <v>0</v>
      </c>
      <c r="BW701" s="403">
        <f t="shared" si="88"/>
        <v>0</v>
      </c>
      <c r="BX701" s="403">
        <f t="shared" si="88"/>
        <v>0</v>
      </c>
      <c r="BY701" s="403">
        <f t="shared" si="88"/>
        <v>772722</v>
      </c>
      <c r="BZ701" s="403">
        <f t="shared" si="88"/>
        <v>0</v>
      </c>
      <c r="CA701" s="403">
        <f t="shared" si="88"/>
        <v>0</v>
      </c>
      <c r="CB701" s="403">
        <f t="shared" si="88"/>
        <v>0</v>
      </c>
      <c r="CC701" s="336">
        <f t="shared" si="86"/>
        <v>340197597.44</v>
      </c>
    </row>
    <row r="702" spans="1:81" s="354" customFormat="1">
      <c r="A702" s="381"/>
      <c r="B702" s="383"/>
      <c r="C702" s="518"/>
      <c r="D702" s="400"/>
      <c r="E702" s="400"/>
      <c r="F702" s="401" t="s">
        <v>1439</v>
      </c>
      <c r="G702" s="402" t="s">
        <v>1440</v>
      </c>
      <c r="H702" s="403">
        <f t="shared" si="87"/>
        <v>0</v>
      </c>
      <c r="I702" s="403">
        <f t="shared" si="87"/>
        <v>2000000</v>
      </c>
      <c r="J702" s="403">
        <f t="shared" si="87"/>
        <v>15793527.789999999</v>
      </c>
      <c r="K702" s="403">
        <f t="shared" si="87"/>
        <v>2000000</v>
      </c>
      <c r="L702" s="403">
        <f t="shared" si="87"/>
        <v>1269803.3500000001</v>
      </c>
      <c r="M702" s="403">
        <f t="shared" si="87"/>
        <v>339354.58</v>
      </c>
      <c r="N702" s="403">
        <f t="shared" si="87"/>
        <v>0</v>
      </c>
      <c r="O702" s="403">
        <f t="shared" si="87"/>
        <v>12584254.23</v>
      </c>
      <c r="P702" s="403">
        <f t="shared" si="87"/>
        <v>1322253.9099999999</v>
      </c>
      <c r="Q702" s="403">
        <f t="shared" si="87"/>
        <v>0</v>
      </c>
      <c r="R702" s="403">
        <f t="shared" si="87"/>
        <v>110048</v>
      </c>
      <c r="S702" s="403">
        <f t="shared" si="87"/>
        <v>11189118.550000001</v>
      </c>
      <c r="T702" s="403">
        <f t="shared" si="87"/>
        <v>28286884.850000001</v>
      </c>
      <c r="U702" s="403">
        <f t="shared" si="87"/>
        <v>4955156.78</v>
      </c>
      <c r="V702" s="403">
        <f t="shared" si="87"/>
        <v>624756.30000000005</v>
      </c>
      <c r="W702" s="403">
        <f t="shared" si="87"/>
        <v>7288537.54</v>
      </c>
      <c r="X702" s="403">
        <f t="shared" si="87"/>
        <v>2228877.08</v>
      </c>
      <c r="Y702" s="403">
        <f t="shared" si="87"/>
        <v>153017</v>
      </c>
      <c r="Z702" s="403">
        <f t="shared" si="87"/>
        <v>0</v>
      </c>
      <c r="AA702" s="403">
        <f t="shared" si="87"/>
        <v>0</v>
      </c>
      <c r="AB702" s="403">
        <f t="shared" si="87"/>
        <v>4265179.4800000004</v>
      </c>
      <c r="AC702" s="403">
        <f t="shared" si="87"/>
        <v>0</v>
      </c>
      <c r="AD702" s="403">
        <f t="shared" si="87"/>
        <v>0</v>
      </c>
      <c r="AE702" s="403">
        <f t="shared" si="87"/>
        <v>121157</v>
      </c>
      <c r="AF702" s="403">
        <f t="shared" si="87"/>
        <v>0</v>
      </c>
      <c r="AG702" s="403">
        <f t="shared" si="87"/>
        <v>721978.75</v>
      </c>
      <c r="AH702" s="403">
        <f t="shared" si="87"/>
        <v>131494.70000000001</v>
      </c>
      <c r="AI702" s="403">
        <f t="shared" si="87"/>
        <v>0</v>
      </c>
      <c r="AJ702" s="403">
        <f t="shared" si="87"/>
        <v>0</v>
      </c>
      <c r="AK702" s="403">
        <f t="shared" si="87"/>
        <v>62865</v>
      </c>
      <c r="AL702" s="403">
        <f t="shared" si="87"/>
        <v>0</v>
      </c>
      <c r="AM702" s="403">
        <f t="shared" si="87"/>
        <v>178655</v>
      </c>
      <c r="AN702" s="403">
        <f t="shared" si="87"/>
        <v>466472</v>
      </c>
      <c r="AO702" s="403">
        <f t="shared" si="87"/>
        <v>0</v>
      </c>
      <c r="AP702" s="403">
        <f t="shared" si="87"/>
        <v>267069.59999999998</v>
      </c>
      <c r="AQ702" s="403">
        <f t="shared" si="87"/>
        <v>161405.9</v>
      </c>
      <c r="AR702" s="403">
        <f t="shared" si="87"/>
        <v>278875</v>
      </c>
      <c r="AS702" s="403">
        <f t="shared" si="87"/>
        <v>800000</v>
      </c>
      <c r="AT702" s="403">
        <f t="shared" si="87"/>
        <v>2801113.5</v>
      </c>
      <c r="AU702" s="403">
        <f t="shared" si="87"/>
        <v>0</v>
      </c>
      <c r="AV702" s="403">
        <f t="shared" si="87"/>
        <v>0</v>
      </c>
      <c r="AW702" s="403">
        <f t="shared" si="87"/>
        <v>0</v>
      </c>
      <c r="AX702" s="403">
        <f t="shared" si="87"/>
        <v>0</v>
      </c>
      <c r="AY702" s="403">
        <f t="shared" si="87"/>
        <v>0</v>
      </c>
      <c r="AZ702" s="403">
        <f t="shared" si="87"/>
        <v>0</v>
      </c>
      <c r="BA702" s="403">
        <f t="shared" si="87"/>
        <v>0</v>
      </c>
      <c r="BB702" s="403">
        <f t="shared" si="87"/>
        <v>0</v>
      </c>
      <c r="BC702" s="403">
        <f t="shared" si="87"/>
        <v>4983432</v>
      </c>
      <c r="BD702" s="403">
        <f t="shared" si="87"/>
        <v>19476520.670000002</v>
      </c>
      <c r="BE702" s="403">
        <f t="shared" si="87"/>
        <v>680721</v>
      </c>
      <c r="BF702" s="403">
        <f t="shared" si="87"/>
        <v>37020234.649999999</v>
      </c>
      <c r="BG702" s="403">
        <f t="shared" si="87"/>
        <v>1734981</v>
      </c>
      <c r="BH702" s="403">
        <f t="shared" si="87"/>
        <v>43038341.609999999</v>
      </c>
      <c r="BI702" s="403">
        <f t="shared" si="87"/>
        <v>3725587.87</v>
      </c>
      <c r="BJ702" s="403">
        <f t="shared" si="87"/>
        <v>4747328.95</v>
      </c>
      <c r="BK702" s="403">
        <f t="shared" si="87"/>
        <v>5688120</v>
      </c>
      <c r="BL702" s="403">
        <f t="shared" si="87"/>
        <v>1233946</v>
      </c>
      <c r="BM702" s="403">
        <f t="shared" si="87"/>
        <v>0</v>
      </c>
      <c r="BN702" s="403">
        <f t="shared" si="87"/>
        <v>716587.25</v>
      </c>
      <c r="BO702" s="403">
        <f t="shared" si="87"/>
        <v>0</v>
      </c>
      <c r="BP702" s="403">
        <f t="shared" si="87"/>
        <v>0</v>
      </c>
      <c r="BQ702" s="403">
        <f t="shared" si="87"/>
        <v>0</v>
      </c>
      <c r="BR702" s="403">
        <f t="shared" si="87"/>
        <v>0</v>
      </c>
      <c r="BS702" s="403">
        <f t="shared" si="87"/>
        <v>0</v>
      </c>
      <c r="BT702" s="403">
        <f t="shared" si="88"/>
        <v>0</v>
      </c>
      <c r="BU702" s="403">
        <f t="shared" si="88"/>
        <v>0</v>
      </c>
      <c r="BV702" s="403">
        <f t="shared" si="88"/>
        <v>625943.42000000004</v>
      </c>
      <c r="BW702" s="403">
        <f t="shared" si="88"/>
        <v>0</v>
      </c>
      <c r="BX702" s="403">
        <f t="shared" si="88"/>
        <v>126727</v>
      </c>
      <c r="BY702" s="403">
        <f t="shared" si="88"/>
        <v>0</v>
      </c>
      <c r="BZ702" s="403">
        <f t="shared" si="88"/>
        <v>368636.95</v>
      </c>
      <c r="CA702" s="403">
        <f t="shared" si="88"/>
        <v>479887.65</v>
      </c>
      <c r="CB702" s="403">
        <f t="shared" si="88"/>
        <v>0</v>
      </c>
      <c r="CC702" s="336">
        <f t="shared" si="86"/>
        <v>225048851.90999997</v>
      </c>
    </row>
    <row r="703" spans="1:81" s="354" customFormat="1">
      <c r="A703" s="381"/>
      <c r="B703" s="383"/>
      <c r="C703" s="444"/>
      <c r="D703" s="400"/>
      <c r="E703" s="400"/>
      <c r="F703" s="401" t="s">
        <v>1441</v>
      </c>
      <c r="G703" s="402" t="s">
        <v>1442</v>
      </c>
      <c r="H703" s="403">
        <f>H484</f>
        <v>0</v>
      </c>
      <c r="I703" s="403">
        <f t="shared" si="87"/>
        <v>0</v>
      </c>
      <c r="J703" s="403">
        <f t="shared" si="87"/>
        <v>0</v>
      </c>
      <c r="K703" s="403">
        <f t="shared" si="87"/>
        <v>0</v>
      </c>
      <c r="L703" s="403">
        <f t="shared" si="87"/>
        <v>0</v>
      </c>
      <c r="M703" s="403">
        <f t="shared" si="87"/>
        <v>0</v>
      </c>
      <c r="N703" s="403">
        <f t="shared" si="87"/>
        <v>0</v>
      </c>
      <c r="O703" s="403">
        <f t="shared" si="87"/>
        <v>0</v>
      </c>
      <c r="P703" s="403">
        <f t="shared" si="87"/>
        <v>0</v>
      </c>
      <c r="Q703" s="403">
        <f t="shared" si="87"/>
        <v>0</v>
      </c>
      <c r="R703" s="403">
        <f t="shared" si="87"/>
        <v>0</v>
      </c>
      <c r="S703" s="403">
        <f t="shared" si="87"/>
        <v>0</v>
      </c>
      <c r="T703" s="403">
        <f t="shared" si="87"/>
        <v>0</v>
      </c>
      <c r="U703" s="403">
        <f t="shared" si="87"/>
        <v>0</v>
      </c>
      <c r="V703" s="403">
        <f t="shared" si="87"/>
        <v>0</v>
      </c>
      <c r="W703" s="403">
        <f t="shared" si="87"/>
        <v>0</v>
      </c>
      <c r="X703" s="403">
        <f t="shared" si="87"/>
        <v>0</v>
      </c>
      <c r="Y703" s="403">
        <f t="shared" si="87"/>
        <v>0</v>
      </c>
      <c r="Z703" s="403">
        <f t="shared" si="87"/>
        <v>0</v>
      </c>
      <c r="AA703" s="403">
        <f t="shared" si="87"/>
        <v>0</v>
      </c>
      <c r="AB703" s="403">
        <f t="shared" si="87"/>
        <v>0</v>
      </c>
      <c r="AC703" s="403">
        <f t="shared" si="87"/>
        <v>0</v>
      </c>
      <c r="AD703" s="403">
        <f t="shared" si="87"/>
        <v>0</v>
      </c>
      <c r="AE703" s="403">
        <f t="shared" si="87"/>
        <v>0</v>
      </c>
      <c r="AF703" s="403">
        <f t="shared" si="87"/>
        <v>0</v>
      </c>
      <c r="AG703" s="403">
        <f t="shared" si="87"/>
        <v>0</v>
      </c>
      <c r="AH703" s="403">
        <f t="shared" si="87"/>
        <v>0</v>
      </c>
      <c r="AI703" s="403">
        <f t="shared" si="87"/>
        <v>0</v>
      </c>
      <c r="AJ703" s="403">
        <f t="shared" si="87"/>
        <v>0</v>
      </c>
      <c r="AK703" s="403">
        <f t="shared" si="87"/>
        <v>0</v>
      </c>
      <c r="AL703" s="403">
        <f t="shared" si="87"/>
        <v>0</v>
      </c>
      <c r="AM703" s="403">
        <f t="shared" si="87"/>
        <v>0</v>
      </c>
      <c r="AN703" s="403">
        <f t="shared" si="87"/>
        <v>0</v>
      </c>
      <c r="AO703" s="403">
        <f t="shared" si="87"/>
        <v>0</v>
      </c>
      <c r="AP703" s="403">
        <f t="shared" si="87"/>
        <v>0</v>
      </c>
      <c r="AQ703" s="403">
        <f t="shared" si="87"/>
        <v>0</v>
      </c>
      <c r="AR703" s="403">
        <f t="shared" si="87"/>
        <v>0</v>
      </c>
      <c r="AS703" s="403">
        <f t="shared" si="87"/>
        <v>0</v>
      </c>
      <c r="AT703" s="403">
        <f t="shared" si="87"/>
        <v>0</v>
      </c>
      <c r="AU703" s="403">
        <f t="shared" si="87"/>
        <v>0</v>
      </c>
      <c r="AV703" s="403">
        <f t="shared" si="87"/>
        <v>0</v>
      </c>
      <c r="AW703" s="403">
        <f t="shared" si="87"/>
        <v>0</v>
      </c>
      <c r="AX703" s="403">
        <f t="shared" si="87"/>
        <v>0</v>
      </c>
      <c r="AY703" s="403">
        <f t="shared" si="87"/>
        <v>0</v>
      </c>
      <c r="AZ703" s="403">
        <f t="shared" si="87"/>
        <v>0</v>
      </c>
      <c r="BA703" s="403">
        <f t="shared" si="87"/>
        <v>0</v>
      </c>
      <c r="BB703" s="403">
        <f t="shared" si="87"/>
        <v>0</v>
      </c>
      <c r="BC703" s="403">
        <f t="shared" si="87"/>
        <v>0</v>
      </c>
      <c r="BD703" s="403">
        <f t="shared" si="87"/>
        <v>0</v>
      </c>
      <c r="BE703" s="403">
        <f t="shared" si="87"/>
        <v>0</v>
      </c>
      <c r="BF703" s="403">
        <f t="shared" si="87"/>
        <v>0</v>
      </c>
      <c r="BG703" s="403">
        <f t="shared" si="87"/>
        <v>0</v>
      </c>
      <c r="BH703" s="403">
        <f t="shared" si="87"/>
        <v>0</v>
      </c>
      <c r="BI703" s="403">
        <f t="shared" si="87"/>
        <v>0</v>
      </c>
      <c r="BJ703" s="403">
        <f t="shared" si="87"/>
        <v>0</v>
      </c>
      <c r="BK703" s="403">
        <f t="shared" si="87"/>
        <v>0</v>
      </c>
      <c r="BL703" s="403">
        <f t="shared" si="87"/>
        <v>0</v>
      </c>
      <c r="BM703" s="403">
        <f t="shared" si="87"/>
        <v>0</v>
      </c>
      <c r="BN703" s="403">
        <f t="shared" si="87"/>
        <v>0</v>
      </c>
      <c r="BO703" s="403">
        <f t="shared" si="87"/>
        <v>0</v>
      </c>
      <c r="BP703" s="403">
        <f t="shared" si="87"/>
        <v>0</v>
      </c>
      <c r="BQ703" s="403">
        <f t="shared" si="87"/>
        <v>0</v>
      </c>
      <c r="BR703" s="403">
        <f t="shared" si="87"/>
        <v>0</v>
      </c>
      <c r="BS703" s="403">
        <f t="shared" si="87"/>
        <v>0</v>
      </c>
      <c r="BT703" s="403">
        <f t="shared" si="88"/>
        <v>3422250.99</v>
      </c>
      <c r="BU703" s="403">
        <f t="shared" si="88"/>
        <v>0</v>
      </c>
      <c r="BV703" s="403">
        <f t="shared" si="88"/>
        <v>0</v>
      </c>
      <c r="BW703" s="403">
        <f t="shared" si="88"/>
        <v>0</v>
      </c>
      <c r="BX703" s="403">
        <f t="shared" si="88"/>
        <v>0</v>
      </c>
      <c r="BY703" s="403">
        <f t="shared" si="88"/>
        <v>0</v>
      </c>
      <c r="BZ703" s="403">
        <f t="shared" si="88"/>
        <v>0</v>
      </c>
      <c r="CA703" s="403">
        <f t="shared" si="88"/>
        <v>0</v>
      </c>
      <c r="CB703" s="403">
        <f t="shared" si="88"/>
        <v>0</v>
      </c>
      <c r="CC703" s="336">
        <f t="shared" si="86"/>
        <v>3422250.99</v>
      </c>
    </row>
    <row r="704" spans="1:81" s="354" customFormat="1">
      <c r="A704" s="381"/>
      <c r="B704" s="383"/>
      <c r="C704" s="385"/>
      <c r="D704" s="400"/>
      <c r="E704" s="400"/>
      <c r="F704" s="401" t="s">
        <v>1447</v>
      </c>
      <c r="G704" s="402" t="s">
        <v>1448</v>
      </c>
      <c r="H704" s="403">
        <f t="shared" ref="H704:BS704" si="89">H487</f>
        <v>0</v>
      </c>
      <c r="I704" s="403">
        <f t="shared" si="89"/>
        <v>0</v>
      </c>
      <c r="J704" s="403">
        <f t="shared" si="89"/>
        <v>0</v>
      </c>
      <c r="K704" s="403">
        <f t="shared" si="89"/>
        <v>0</v>
      </c>
      <c r="L704" s="403">
        <f t="shared" si="89"/>
        <v>0</v>
      </c>
      <c r="M704" s="403">
        <f t="shared" si="89"/>
        <v>0</v>
      </c>
      <c r="N704" s="403">
        <f t="shared" si="89"/>
        <v>0</v>
      </c>
      <c r="O704" s="403">
        <f t="shared" si="89"/>
        <v>0</v>
      </c>
      <c r="P704" s="403">
        <f t="shared" si="89"/>
        <v>0</v>
      </c>
      <c r="Q704" s="403">
        <f t="shared" si="89"/>
        <v>26461.07</v>
      </c>
      <c r="R704" s="403">
        <f t="shared" si="89"/>
        <v>0</v>
      </c>
      <c r="S704" s="403">
        <f t="shared" si="89"/>
        <v>0</v>
      </c>
      <c r="T704" s="403">
        <f t="shared" si="89"/>
        <v>0</v>
      </c>
      <c r="U704" s="403">
        <f t="shared" si="89"/>
        <v>0</v>
      </c>
      <c r="V704" s="403">
        <f t="shared" si="89"/>
        <v>0</v>
      </c>
      <c r="W704" s="403">
        <f t="shared" si="89"/>
        <v>0</v>
      </c>
      <c r="X704" s="403">
        <f t="shared" si="89"/>
        <v>0</v>
      </c>
      <c r="Y704" s="403">
        <f t="shared" si="89"/>
        <v>0</v>
      </c>
      <c r="Z704" s="403">
        <f t="shared" si="89"/>
        <v>0</v>
      </c>
      <c r="AA704" s="403">
        <f t="shared" si="89"/>
        <v>0</v>
      </c>
      <c r="AB704" s="403">
        <f t="shared" si="89"/>
        <v>0</v>
      </c>
      <c r="AC704" s="403">
        <f t="shared" si="89"/>
        <v>10000</v>
      </c>
      <c r="AD704" s="403">
        <f t="shared" si="89"/>
        <v>0</v>
      </c>
      <c r="AE704" s="403">
        <f t="shared" si="89"/>
        <v>0</v>
      </c>
      <c r="AF704" s="403">
        <f t="shared" si="89"/>
        <v>0</v>
      </c>
      <c r="AG704" s="403">
        <f t="shared" si="89"/>
        <v>0</v>
      </c>
      <c r="AH704" s="403">
        <f t="shared" si="89"/>
        <v>0</v>
      </c>
      <c r="AI704" s="403">
        <f t="shared" si="89"/>
        <v>0</v>
      </c>
      <c r="AJ704" s="403">
        <f t="shared" si="89"/>
        <v>0</v>
      </c>
      <c r="AK704" s="403">
        <f t="shared" si="89"/>
        <v>0</v>
      </c>
      <c r="AL704" s="403">
        <f t="shared" si="89"/>
        <v>0</v>
      </c>
      <c r="AM704" s="403">
        <f t="shared" si="89"/>
        <v>0</v>
      </c>
      <c r="AN704" s="403">
        <f t="shared" si="89"/>
        <v>0</v>
      </c>
      <c r="AO704" s="403">
        <f t="shared" si="89"/>
        <v>0</v>
      </c>
      <c r="AP704" s="403">
        <f t="shared" si="89"/>
        <v>0</v>
      </c>
      <c r="AQ704" s="403">
        <f t="shared" si="89"/>
        <v>0</v>
      </c>
      <c r="AR704" s="403">
        <f t="shared" si="89"/>
        <v>0</v>
      </c>
      <c r="AS704" s="403">
        <f t="shared" si="89"/>
        <v>0</v>
      </c>
      <c r="AT704" s="403">
        <f t="shared" si="89"/>
        <v>0</v>
      </c>
      <c r="AU704" s="403">
        <f t="shared" si="89"/>
        <v>0</v>
      </c>
      <c r="AV704" s="403">
        <f t="shared" si="89"/>
        <v>0</v>
      </c>
      <c r="AW704" s="403">
        <f t="shared" si="89"/>
        <v>0</v>
      </c>
      <c r="AX704" s="403">
        <f t="shared" si="89"/>
        <v>0</v>
      </c>
      <c r="AY704" s="403">
        <f t="shared" si="89"/>
        <v>0</v>
      </c>
      <c r="AZ704" s="403">
        <f t="shared" si="89"/>
        <v>0</v>
      </c>
      <c r="BA704" s="403">
        <f t="shared" si="89"/>
        <v>0</v>
      </c>
      <c r="BB704" s="403">
        <f t="shared" si="89"/>
        <v>0</v>
      </c>
      <c r="BC704" s="403">
        <f t="shared" si="89"/>
        <v>0</v>
      </c>
      <c r="BD704" s="403">
        <f t="shared" si="89"/>
        <v>0</v>
      </c>
      <c r="BE704" s="403">
        <f t="shared" si="89"/>
        <v>0</v>
      </c>
      <c r="BF704" s="403">
        <f t="shared" si="89"/>
        <v>0</v>
      </c>
      <c r="BG704" s="403">
        <f t="shared" si="89"/>
        <v>0</v>
      </c>
      <c r="BH704" s="403">
        <f t="shared" si="89"/>
        <v>0</v>
      </c>
      <c r="BI704" s="403">
        <f t="shared" si="89"/>
        <v>0</v>
      </c>
      <c r="BJ704" s="403">
        <f t="shared" si="89"/>
        <v>0</v>
      </c>
      <c r="BK704" s="403">
        <f t="shared" si="89"/>
        <v>0</v>
      </c>
      <c r="BL704" s="403">
        <f t="shared" si="89"/>
        <v>0</v>
      </c>
      <c r="BM704" s="403">
        <f t="shared" si="89"/>
        <v>0</v>
      </c>
      <c r="BN704" s="403">
        <f t="shared" si="89"/>
        <v>214639.24</v>
      </c>
      <c r="BO704" s="403">
        <f t="shared" si="89"/>
        <v>0</v>
      </c>
      <c r="BP704" s="403">
        <f t="shared" si="89"/>
        <v>0</v>
      </c>
      <c r="BQ704" s="403">
        <f t="shared" si="89"/>
        <v>0</v>
      </c>
      <c r="BR704" s="403">
        <f t="shared" si="89"/>
        <v>0</v>
      </c>
      <c r="BS704" s="403">
        <f t="shared" si="89"/>
        <v>0</v>
      </c>
      <c r="BT704" s="403">
        <f t="shared" ref="BT704:CB704" si="90">BT487</f>
        <v>0</v>
      </c>
      <c r="BU704" s="403">
        <f t="shared" si="90"/>
        <v>0</v>
      </c>
      <c r="BV704" s="403">
        <f t="shared" si="90"/>
        <v>0</v>
      </c>
      <c r="BW704" s="403">
        <f t="shared" si="90"/>
        <v>0</v>
      </c>
      <c r="BX704" s="403">
        <f t="shared" si="90"/>
        <v>0</v>
      </c>
      <c r="BY704" s="403">
        <f t="shared" si="90"/>
        <v>0</v>
      </c>
      <c r="BZ704" s="403">
        <f t="shared" si="90"/>
        <v>0</v>
      </c>
      <c r="CA704" s="403">
        <f t="shared" si="90"/>
        <v>0</v>
      </c>
      <c r="CB704" s="403">
        <f t="shared" si="90"/>
        <v>0</v>
      </c>
      <c r="CC704" s="336">
        <f t="shared" si="86"/>
        <v>251100.31</v>
      </c>
    </row>
    <row r="705" spans="1:81" s="354" customFormat="1">
      <c r="A705" s="381"/>
      <c r="B705" s="383"/>
      <c r="C705" s="385"/>
      <c r="D705" s="400"/>
      <c r="E705" s="400"/>
      <c r="F705" s="401" t="s">
        <v>1451</v>
      </c>
      <c r="G705" s="402" t="s">
        <v>1452</v>
      </c>
      <c r="H705" s="403">
        <f t="shared" ref="H705:BS708" si="91">H489</f>
        <v>0</v>
      </c>
      <c r="I705" s="403">
        <f t="shared" si="91"/>
        <v>0</v>
      </c>
      <c r="J705" s="403">
        <f t="shared" si="91"/>
        <v>0</v>
      </c>
      <c r="K705" s="403">
        <f t="shared" si="91"/>
        <v>0</v>
      </c>
      <c r="L705" s="403">
        <f t="shared" si="91"/>
        <v>0</v>
      </c>
      <c r="M705" s="403">
        <f t="shared" si="91"/>
        <v>0</v>
      </c>
      <c r="N705" s="403">
        <f t="shared" si="91"/>
        <v>0</v>
      </c>
      <c r="O705" s="403">
        <f t="shared" si="91"/>
        <v>0</v>
      </c>
      <c r="P705" s="403">
        <f t="shared" si="91"/>
        <v>0</v>
      </c>
      <c r="Q705" s="403">
        <f t="shared" si="91"/>
        <v>0</v>
      </c>
      <c r="R705" s="403">
        <f t="shared" si="91"/>
        <v>0</v>
      </c>
      <c r="S705" s="403">
        <f t="shared" si="91"/>
        <v>0</v>
      </c>
      <c r="T705" s="403">
        <f t="shared" si="91"/>
        <v>0</v>
      </c>
      <c r="U705" s="403">
        <f t="shared" si="91"/>
        <v>0</v>
      </c>
      <c r="V705" s="403">
        <f t="shared" si="91"/>
        <v>0</v>
      </c>
      <c r="W705" s="403">
        <f t="shared" si="91"/>
        <v>0</v>
      </c>
      <c r="X705" s="403">
        <f t="shared" si="91"/>
        <v>0</v>
      </c>
      <c r="Y705" s="403">
        <f t="shared" si="91"/>
        <v>0</v>
      </c>
      <c r="Z705" s="403">
        <f t="shared" si="91"/>
        <v>0</v>
      </c>
      <c r="AA705" s="403">
        <f t="shared" si="91"/>
        <v>0</v>
      </c>
      <c r="AB705" s="403">
        <f t="shared" si="91"/>
        <v>0</v>
      </c>
      <c r="AC705" s="403">
        <f t="shared" si="91"/>
        <v>0</v>
      </c>
      <c r="AD705" s="403">
        <f t="shared" si="91"/>
        <v>0</v>
      </c>
      <c r="AE705" s="403">
        <f t="shared" si="91"/>
        <v>0</v>
      </c>
      <c r="AF705" s="403">
        <f t="shared" si="91"/>
        <v>0</v>
      </c>
      <c r="AG705" s="403">
        <f t="shared" si="91"/>
        <v>0</v>
      </c>
      <c r="AH705" s="403">
        <f t="shared" si="91"/>
        <v>0</v>
      </c>
      <c r="AI705" s="403">
        <f t="shared" si="91"/>
        <v>0</v>
      </c>
      <c r="AJ705" s="403">
        <f t="shared" si="91"/>
        <v>0</v>
      </c>
      <c r="AK705" s="403">
        <f t="shared" si="91"/>
        <v>0</v>
      </c>
      <c r="AL705" s="403">
        <f t="shared" si="91"/>
        <v>0</v>
      </c>
      <c r="AM705" s="403">
        <f t="shared" si="91"/>
        <v>0</v>
      </c>
      <c r="AN705" s="403">
        <f t="shared" si="91"/>
        <v>0</v>
      </c>
      <c r="AO705" s="403">
        <f t="shared" si="91"/>
        <v>0</v>
      </c>
      <c r="AP705" s="403">
        <f t="shared" si="91"/>
        <v>0</v>
      </c>
      <c r="AQ705" s="403">
        <f t="shared" si="91"/>
        <v>0</v>
      </c>
      <c r="AR705" s="403">
        <f t="shared" si="91"/>
        <v>0</v>
      </c>
      <c r="AS705" s="403">
        <f t="shared" si="91"/>
        <v>0</v>
      </c>
      <c r="AT705" s="403">
        <f t="shared" si="91"/>
        <v>0</v>
      </c>
      <c r="AU705" s="403">
        <f t="shared" si="91"/>
        <v>0</v>
      </c>
      <c r="AV705" s="403">
        <f t="shared" si="91"/>
        <v>0</v>
      </c>
      <c r="AW705" s="403">
        <f t="shared" si="91"/>
        <v>0</v>
      </c>
      <c r="AX705" s="403">
        <f t="shared" si="91"/>
        <v>0</v>
      </c>
      <c r="AY705" s="403">
        <f t="shared" si="91"/>
        <v>0</v>
      </c>
      <c r="AZ705" s="403">
        <f t="shared" si="91"/>
        <v>0</v>
      </c>
      <c r="BA705" s="403">
        <f t="shared" si="91"/>
        <v>0</v>
      </c>
      <c r="BB705" s="403">
        <f t="shared" si="91"/>
        <v>0</v>
      </c>
      <c r="BC705" s="403">
        <f t="shared" si="91"/>
        <v>0</v>
      </c>
      <c r="BD705" s="403">
        <f t="shared" si="91"/>
        <v>0</v>
      </c>
      <c r="BE705" s="403">
        <f t="shared" si="91"/>
        <v>0</v>
      </c>
      <c r="BF705" s="403">
        <f t="shared" si="91"/>
        <v>0</v>
      </c>
      <c r="BG705" s="403">
        <f t="shared" si="91"/>
        <v>0</v>
      </c>
      <c r="BH705" s="403">
        <f t="shared" si="91"/>
        <v>0</v>
      </c>
      <c r="BI705" s="403">
        <f t="shared" si="91"/>
        <v>0</v>
      </c>
      <c r="BJ705" s="403">
        <f t="shared" si="91"/>
        <v>0</v>
      </c>
      <c r="BK705" s="403">
        <f t="shared" si="91"/>
        <v>0</v>
      </c>
      <c r="BL705" s="403">
        <f t="shared" si="91"/>
        <v>0</v>
      </c>
      <c r="BM705" s="403">
        <f t="shared" si="91"/>
        <v>41093</v>
      </c>
      <c r="BN705" s="403">
        <f t="shared" si="91"/>
        <v>0</v>
      </c>
      <c r="BO705" s="403">
        <f t="shared" si="91"/>
        <v>0</v>
      </c>
      <c r="BP705" s="403">
        <f t="shared" si="91"/>
        <v>0</v>
      </c>
      <c r="BQ705" s="403">
        <f t="shared" si="91"/>
        <v>0</v>
      </c>
      <c r="BR705" s="403">
        <f t="shared" si="91"/>
        <v>0</v>
      </c>
      <c r="BS705" s="403">
        <f t="shared" si="91"/>
        <v>0</v>
      </c>
      <c r="BT705" s="403">
        <f t="shared" ref="BT705:CB711" si="92">BT489</f>
        <v>0</v>
      </c>
      <c r="BU705" s="403">
        <f t="shared" si="92"/>
        <v>0</v>
      </c>
      <c r="BV705" s="403">
        <f t="shared" si="92"/>
        <v>0</v>
      </c>
      <c r="BW705" s="403">
        <f t="shared" si="92"/>
        <v>0</v>
      </c>
      <c r="BX705" s="403">
        <f t="shared" si="92"/>
        <v>0</v>
      </c>
      <c r="BY705" s="403">
        <f t="shared" si="92"/>
        <v>0</v>
      </c>
      <c r="BZ705" s="403">
        <f t="shared" si="92"/>
        <v>0</v>
      </c>
      <c r="CA705" s="403">
        <f t="shared" si="92"/>
        <v>0</v>
      </c>
      <c r="CB705" s="403">
        <f t="shared" si="92"/>
        <v>0</v>
      </c>
      <c r="CC705" s="336">
        <f t="shared" si="86"/>
        <v>41093</v>
      </c>
    </row>
    <row r="706" spans="1:81" s="354" customFormat="1">
      <c r="A706" s="381"/>
      <c r="B706" s="383"/>
      <c r="C706" s="385"/>
      <c r="D706" s="400"/>
      <c r="E706" s="400"/>
      <c r="F706" s="401" t="s">
        <v>1453</v>
      </c>
      <c r="G706" s="402" t="s">
        <v>1454</v>
      </c>
      <c r="H706" s="403">
        <f t="shared" si="91"/>
        <v>171028.67</v>
      </c>
      <c r="I706" s="403">
        <f t="shared" si="91"/>
        <v>0</v>
      </c>
      <c r="J706" s="403">
        <f t="shared" si="91"/>
        <v>0</v>
      </c>
      <c r="K706" s="403">
        <f t="shared" si="91"/>
        <v>0</v>
      </c>
      <c r="L706" s="403">
        <f t="shared" si="91"/>
        <v>0</v>
      </c>
      <c r="M706" s="403">
        <f t="shared" si="91"/>
        <v>0</v>
      </c>
      <c r="N706" s="403">
        <f t="shared" si="91"/>
        <v>21460465.5</v>
      </c>
      <c r="O706" s="403">
        <f t="shared" si="91"/>
        <v>0</v>
      </c>
      <c r="P706" s="403">
        <f t="shared" si="91"/>
        <v>0</v>
      </c>
      <c r="Q706" s="403">
        <f t="shared" si="91"/>
        <v>0</v>
      </c>
      <c r="R706" s="403">
        <f t="shared" si="91"/>
        <v>0</v>
      </c>
      <c r="S706" s="403">
        <f t="shared" si="91"/>
        <v>0</v>
      </c>
      <c r="T706" s="403">
        <f t="shared" si="91"/>
        <v>0</v>
      </c>
      <c r="U706" s="403">
        <f t="shared" si="91"/>
        <v>0</v>
      </c>
      <c r="V706" s="403">
        <f t="shared" si="91"/>
        <v>47500</v>
      </c>
      <c r="W706" s="403">
        <f t="shared" si="91"/>
        <v>0</v>
      </c>
      <c r="X706" s="403">
        <f t="shared" si="91"/>
        <v>0</v>
      </c>
      <c r="Y706" s="403">
        <f t="shared" si="91"/>
        <v>0</v>
      </c>
      <c r="Z706" s="403">
        <f t="shared" si="91"/>
        <v>0</v>
      </c>
      <c r="AA706" s="403">
        <f t="shared" si="91"/>
        <v>0</v>
      </c>
      <c r="AB706" s="403">
        <f t="shared" si="91"/>
        <v>0</v>
      </c>
      <c r="AC706" s="403">
        <f t="shared" si="91"/>
        <v>0</v>
      </c>
      <c r="AD706" s="403">
        <f t="shared" si="91"/>
        <v>0</v>
      </c>
      <c r="AE706" s="403">
        <f t="shared" si="91"/>
        <v>7846427.0700000003</v>
      </c>
      <c r="AF706" s="403">
        <f t="shared" si="91"/>
        <v>0</v>
      </c>
      <c r="AG706" s="403">
        <f t="shared" si="91"/>
        <v>0</v>
      </c>
      <c r="AH706" s="403">
        <f t="shared" si="91"/>
        <v>0</v>
      </c>
      <c r="AI706" s="403">
        <f t="shared" si="91"/>
        <v>1532314.01</v>
      </c>
      <c r="AJ706" s="403">
        <f t="shared" si="91"/>
        <v>0</v>
      </c>
      <c r="AK706" s="403">
        <f t="shared" si="91"/>
        <v>0</v>
      </c>
      <c r="AL706" s="403">
        <f t="shared" si="91"/>
        <v>0</v>
      </c>
      <c r="AM706" s="403">
        <f t="shared" si="91"/>
        <v>0</v>
      </c>
      <c r="AN706" s="403">
        <f t="shared" si="91"/>
        <v>0</v>
      </c>
      <c r="AO706" s="403">
        <f t="shared" si="91"/>
        <v>0</v>
      </c>
      <c r="AP706" s="403">
        <f t="shared" si="91"/>
        <v>0</v>
      </c>
      <c r="AQ706" s="403">
        <f t="shared" si="91"/>
        <v>0</v>
      </c>
      <c r="AR706" s="403">
        <f t="shared" si="91"/>
        <v>0</v>
      </c>
      <c r="AS706" s="403">
        <f t="shared" si="91"/>
        <v>0</v>
      </c>
      <c r="AT706" s="403">
        <f t="shared" si="91"/>
        <v>0</v>
      </c>
      <c r="AU706" s="403">
        <f t="shared" si="91"/>
        <v>144094.54999999999</v>
      </c>
      <c r="AV706" s="403">
        <f t="shared" si="91"/>
        <v>168500</v>
      </c>
      <c r="AW706" s="403">
        <f t="shared" si="91"/>
        <v>0</v>
      </c>
      <c r="AX706" s="403">
        <f t="shared" si="91"/>
        <v>0</v>
      </c>
      <c r="AY706" s="403">
        <f t="shared" si="91"/>
        <v>0</v>
      </c>
      <c r="AZ706" s="403">
        <f t="shared" si="91"/>
        <v>0</v>
      </c>
      <c r="BA706" s="403">
        <f t="shared" si="91"/>
        <v>0</v>
      </c>
      <c r="BB706" s="403">
        <f t="shared" si="91"/>
        <v>0</v>
      </c>
      <c r="BC706" s="403">
        <f t="shared" si="91"/>
        <v>0</v>
      </c>
      <c r="BD706" s="403">
        <f t="shared" si="91"/>
        <v>0</v>
      </c>
      <c r="BE706" s="403">
        <f t="shared" si="91"/>
        <v>0</v>
      </c>
      <c r="BF706" s="403">
        <f t="shared" si="91"/>
        <v>0</v>
      </c>
      <c r="BG706" s="403">
        <f t="shared" si="91"/>
        <v>0</v>
      </c>
      <c r="BH706" s="403">
        <f t="shared" si="91"/>
        <v>0</v>
      </c>
      <c r="BI706" s="403">
        <f t="shared" si="91"/>
        <v>0</v>
      </c>
      <c r="BJ706" s="403">
        <f t="shared" si="91"/>
        <v>0</v>
      </c>
      <c r="BK706" s="403">
        <f t="shared" si="91"/>
        <v>0</v>
      </c>
      <c r="BL706" s="403">
        <f t="shared" si="91"/>
        <v>0</v>
      </c>
      <c r="BM706" s="403">
        <f t="shared" si="91"/>
        <v>0</v>
      </c>
      <c r="BN706" s="403">
        <f t="shared" si="91"/>
        <v>0</v>
      </c>
      <c r="BO706" s="403">
        <f t="shared" si="91"/>
        <v>0</v>
      </c>
      <c r="BP706" s="403">
        <f t="shared" si="91"/>
        <v>0</v>
      </c>
      <c r="BQ706" s="403">
        <f t="shared" si="91"/>
        <v>0</v>
      </c>
      <c r="BR706" s="403">
        <f t="shared" si="91"/>
        <v>0</v>
      </c>
      <c r="BS706" s="403">
        <f t="shared" si="91"/>
        <v>2319.9499999999998</v>
      </c>
      <c r="BT706" s="403">
        <f t="shared" si="92"/>
        <v>3193630.94</v>
      </c>
      <c r="BU706" s="403">
        <f t="shared" si="92"/>
        <v>0</v>
      </c>
      <c r="BV706" s="403">
        <f t="shared" si="92"/>
        <v>0</v>
      </c>
      <c r="BW706" s="403">
        <f t="shared" si="92"/>
        <v>0</v>
      </c>
      <c r="BX706" s="403">
        <f t="shared" si="92"/>
        <v>0</v>
      </c>
      <c r="BY706" s="403">
        <f t="shared" si="92"/>
        <v>0</v>
      </c>
      <c r="BZ706" s="403">
        <f t="shared" si="92"/>
        <v>0</v>
      </c>
      <c r="CA706" s="403">
        <f t="shared" si="92"/>
        <v>0</v>
      </c>
      <c r="CB706" s="403">
        <f t="shared" si="92"/>
        <v>0</v>
      </c>
      <c r="CC706" s="336">
        <f t="shared" si="86"/>
        <v>34566280.690000005</v>
      </c>
    </row>
    <row r="707" spans="1:81" s="354" customFormat="1">
      <c r="A707" s="381"/>
      <c r="B707" s="383"/>
      <c r="C707" s="385"/>
      <c r="D707" s="400"/>
      <c r="E707" s="400"/>
      <c r="F707" s="401" t="s">
        <v>1455</v>
      </c>
      <c r="G707" s="402" t="s">
        <v>1456</v>
      </c>
      <c r="H707" s="403">
        <f t="shared" si="91"/>
        <v>0</v>
      </c>
      <c r="I707" s="403">
        <f t="shared" si="91"/>
        <v>0</v>
      </c>
      <c r="J707" s="403">
        <f t="shared" si="91"/>
        <v>0</v>
      </c>
      <c r="K707" s="403">
        <f t="shared" si="91"/>
        <v>0</v>
      </c>
      <c r="L707" s="403">
        <f t="shared" si="91"/>
        <v>0</v>
      </c>
      <c r="M707" s="403">
        <f t="shared" si="91"/>
        <v>0</v>
      </c>
      <c r="N707" s="403">
        <f t="shared" si="91"/>
        <v>0</v>
      </c>
      <c r="O707" s="403">
        <f t="shared" si="91"/>
        <v>0</v>
      </c>
      <c r="P707" s="403">
        <f t="shared" si="91"/>
        <v>0</v>
      </c>
      <c r="Q707" s="403">
        <f t="shared" si="91"/>
        <v>0</v>
      </c>
      <c r="R707" s="403">
        <f t="shared" si="91"/>
        <v>0</v>
      </c>
      <c r="S707" s="403">
        <f t="shared" si="91"/>
        <v>0</v>
      </c>
      <c r="T707" s="403">
        <f t="shared" si="91"/>
        <v>0</v>
      </c>
      <c r="U707" s="403">
        <f t="shared" si="91"/>
        <v>0</v>
      </c>
      <c r="V707" s="403">
        <f t="shared" si="91"/>
        <v>0</v>
      </c>
      <c r="W707" s="403">
        <f t="shared" si="91"/>
        <v>0</v>
      </c>
      <c r="X707" s="403">
        <f t="shared" si="91"/>
        <v>0</v>
      </c>
      <c r="Y707" s="403">
        <f t="shared" si="91"/>
        <v>0</v>
      </c>
      <c r="Z707" s="403">
        <f t="shared" si="91"/>
        <v>0</v>
      </c>
      <c r="AA707" s="403">
        <f t="shared" si="91"/>
        <v>0</v>
      </c>
      <c r="AB707" s="403">
        <f t="shared" si="91"/>
        <v>0</v>
      </c>
      <c r="AC707" s="403">
        <f t="shared" si="91"/>
        <v>0</v>
      </c>
      <c r="AD707" s="403">
        <f t="shared" si="91"/>
        <v>0</v>
      </c>
      <c r="AE707" s="403">
        <f t="shared" si="91"/>
        <v>0</v>
      </c>
      <c r="AF707" s="403">
        <f t="shared" si="91"/>
        <v>0</v>
      </c>
      <c r="AG707" s="403">
        <f t="shared" si="91"/>
        <v>0</v>
      </c>
      <c r="AH707" s="403">
        <f t="shared" si="91"/>
        <v>0</v>
      </c>
      <c r="AI707" s="403">
        <f t="shared" si="91"/>
        <v>0</v>
      </c>
      <c r="AJ707" s="403">
        <f t="shared" si="91"/>
        <v>0</v>
      </c>
      <c r="AK707" s="403">
        <f t="shared" si="91"/>
        <v>0</v>
      </c>
      <c r="AL707" s="403">
        <f t="shared" si="91"/>
        <v>0</v>
      </c>
      <c r="AM707" s="403">
        <f t="shared" si="91"/>
        <v>0</v>
      </c>
      <c r="AN707" s="403">
        <f t="shared" si="91"/>
        <v>0</v>
      </c>
      <c r="AO707" s="403">
        <f t="shared" si="91"/>
        <v>0</v>
      </c>
      <c r="AP707" s="403">
        <f t="shared" si="91"/>
        <v>0</v>
      </c>
      <c r="AQ707" s="403">
        <f t="shared" si="91"/>
        <v>0</v>
      </c>
      <c r="AR707" s="403">
        <f t="shared" si="91"/>
        <v>0</v>
      </c>
      <c r="AS707" s="403">
        <f t="shared" si="91"/>
        <v>0</v>
      </c>
      <c r="AT707" s="403">
        <f t="shared" si="91"/>
        <v>0</v>
      </c>
      <c r="AU707" s="403">
        <f t="shared" si="91"/>
        <v>0</v>
      </c>
      <c r="AV707" s="403">
        <f t="shared" si="91"/>
        <v>0</v>
      </c>
      <c r="AW707" s="403">
        <f t="shared" si="91"/>
        <v>0</v>
      </c>
      <c r="AX707" s="403">
        <f t="shared" si="91"/>
        <v>0</v>
      </c>
      <c r="AY707" s="403">
        <f t="shared" si="91"/>
        <v>0</v>
      </c>
      <c r="AZ707" s="403">
        <f t="shared" si="91"/>
        <v>0</v>
      </c>
      <c r="BA707" s="403">
        <f t="shared" si="91"/>
        <v>0</v>
      </c>
      <c r="BB707" s="403">
        <f t="shared" si="91"/>
        <v>0</v>
      </c>
      <c r="BC707" s="403">
        <f t="shared" si="91"/>
        <v>0</v>
      </c>
      <c r="BD707" s="403">
        <f t="shared" si="91"/>
        <v>0</v>
      </c>
      <c r="BE707" s="403">
        <f t="shared" si="91"/>
        <v>0</v>
      </c>
      <c r="BF707" s="403">
        <f t="shared" si="91"/>
        <v>0</v>
      </c>
      <c r="BG707" s="403">
        <f t="shared" si="91"/>
        <v>0</v>
      </c>
      <c r="BH707" s="403">
        <f t="shared" si="91"/>
        <v>0</v>
      </c>
      <c r="BI707" s="403">
        <f t="shared" si="91"/>
        <v>0</v>
      </c>
      <c r="BJ707" s="403">
        <f t="shared" si="91"/>
        <v>0</v>
      </c>
      <c r="BK707" s="403">
        <f t="shared" si="91"/>
        <v>0</v>
      </c>
      <c r="BL707" s="403">
        <f t="shared" si="91"/>
        <v>0</v>
      </c>
      <c r="BM707" s="403">
        <f t="shared" si="91"/>
        <v>0</v>
      </c>
      <c r="BN707" s="403">
        <f t="shared" si="91"/>
        <v>0</v>
      </c>
      <c r="BO707" s="403">
        <f t="shared" si="91"/>
        <v>0</v>
      </c>
      <c r="BP707" s="403">
        <f t="shared" si="91"/>
        <v>0</v>
      </c>
      <c r="BQ707" s="403">
        <f t="shared" si="91"/>
        <v>0</v>
      </c>
      <c r="BR707" s="403">
        <f t="shared" si="91"/>
        <v>0</v>
      </c>
      <c r="BS707" s="403">
        <f t="shared" si="91"/>
        <v>0</v>
      </c>
      <c r="BT707" s="403">
        <f t="shared" si="92"/>
        <v>0</v>
      </c>
      <c r="BU707" s="403">
        <f t="shared" si="92"/>
        <v>0</v>
      </c>
      <c r="BV707" s="403">
        <f t="shared" si="92"/>
        <v>0</v>
      </c>
      <c r="BW707" s="403">
        <f t="shared" si="92"/>
        <v>0</v>
      </c>
      <c r="BX707" s="403">
        <f t="shared" si="92"/>
        <v>0</v>
      </c>
      <c r="BY707" s="403">
        <f t="shared" si="92"/>
        <v>0</v>
      </c>
      <c r="BZ707" s="403">
        <f t="shared" si="92"/>
        <v>0</v>
      </c>
      <c r="CA707" s="403">
        <f t="shared" si="92"/>
        <v>0</v>
      </c>
      <c r="CB707" s="403">
        <f t="shared" si="92"/>
        <v>0</v>
      </c>
      <c r="CC707" s="336">
        <f t="shared" si="86"/>
        <v>0</v>
      </c>
    </row>
    <row r="708" spans="1:81" s="354" customFormat="1" ht="20.25" customHeight="1">
      <c r="A708" s="381"/>
      <c r="B708" s="383"/>
      <c r="C708" s="385"/>
      <c r="D708" s="400"/>
      <c r="E708" s="400"/>
      <c r="F708" s="401" t="s">
        <v>1457</v>
      </c>
      <c r="G708" s="402" t="s">
        <v>1458</v>
      </c>
      <c r="H708" s="403">
        <f t="shared" si="91"/>
        <v>0</v>
      </c>
      <c r="I708" s="403">
        <f t="shared" si="91"/>
        <v>0</v>
      </c>
      <c r="J708" s="403">
        <f t="shared" si="91"/>
        <v>0</v>
      </c>
      <c r="K708" s="403">
        <f t="shared" si="91"/>
        <v>2100913.94</v>
      </c>
      <c r="L708" s="403">
        <f t="shared" si="91"/>
        <v>0</v>
      </c>
      <c r="M708" s="403">
        <f t="shared" si="91"/>
        <v>0</v>
      </c>
      <c r="N708" s="403">
        <f t="shared" si="91"/>
        <v>0</v>
      </c>
      <c r="O708" s="403">
        <f t="shared" si="91"/>
        <v>0</v>
      </c>
      <c r="P708" s="403">
        <f t="shared" si="91"/>
        <v>0</v>
      </c>
      <c r="Q708" s="403">
        <f t="shared" si="91"/>
        <v>0</v>
      </c>
      <c r="R708" s="403">
        <f t="shared" si="91"/>
        <v>0</v>
      </c>
      <c r="S708" s="403">
        <f t="shared" si="91"/>
        <v>0</v>
      </c>
      <c r="T708" s="403">
        <f t="shared" si="91"/>
        <v>0</v>
      </c>
      <c r="U708" s="403">
        <f t="shared" si="91"/>
        <v>0</v>
      </c>
      <c r="V708" s="403">
        <f t="shared" si="91"/>
        <v>0</v>
      </c>
      <c r="W708" s="403">
        <f t="shared" si="91"/>
        <v>0</v>
      </c>
      <c r="X708" s="403">
        <f t="shared" si="91"/>
        <v>0</v>
      </c>
      <c r="Y708" s="403">
        <f t="shared" si="91"/>
        <v>0</v>
      </c>
      <c r="Z708" s="403">
        <f t="shared" si="91"/>
        <v>0</v>
      </c>
      <c r="AA708" s="403">
        <f t="shared" si="91"/>
        <v>0</v>
      </c>
      <c r="AB708" s="403">
        <f t="shared" si="91"/>
        <v>0</v>
      </c>
      <c r="AC708" s="403">
        <f t="shared" si="91"/>
        <v>0</v>
      </c>
      <c r="AD708" s="403">
        <f t="shared" si="91"/>
        <v>0</v>
      </c>
      <c r="AE708" s="403">
        <f t="shared" si="91"/>
        <v>0</v>
      </c>
      <c r="AF708" s="403">
        <f t="shared" si="91"/>
        <v>0</v>
      </c>
      <c r="AG708" s="403">
        <f t="shared" si="91"/>
        <v>0</v>
      </c>
      <c r="AH708" s="403">
        <f t="shared" si="91"/>
        <v>0</v>
      </c>
      <c r="AI708" s="403">
        <f t="shared" si="91"/>
        <v>0</v>
      </c>
      <c r="AJ708" s="403">
        <f t="shared" si="91"/>
        <v>1739366</v>
      </c>
      <c r="AK708" s="403">
        <f t="shared" si="91"/>
        <v>0</v>
      </c>
      <c r="AL708" s="403">
        <f t="shared" si="91"/>
        <v>0</v>
      </c>
      <c r="AM708" s="403">
        <f t="shared" si="91"/>
        <v>0</v>
      </c>
      <c r="AN708" s="403">
        <f t="shared" si="91"/>
        <v>0</v>
      </c>
      <c r="AO708" s="403">
        <f t="shared" si="91"/>
        <v>0</v>
      </c>
      <c r="AP708" s="403">
        <f t="shared" si="91"/>
        <v>0</v>
      </c>
      <c r="AQ708" s="403">
        <f t="shared" si="91"/>
        <v>0</v>
      </c>
      <c r="AR708" s="403">
        <f t="shared" si="91"/>
        <v>0</v>
      </c>
      <c r="AS708" s="403">
        <f t="shared" si="91"/>
        <v>0</v>
      </c>
      <c r="AT708" s="403">
        <f t="shared" si="91"/>
        <v>0</v>
      </c>
      <c r="AU708" s="403">
        <f t="shared" si="91"/>
        <v>0</v>
      </c>
      <c r="AV708" s="403">
        <f t="shared" si="91"/>
        <v>0</v>
      </c>
      <c r="AW708" s="403">
        <f t="shared" si="91"/>
        <v>0</v>
      </c>
      <c r="AX708" s="403">
        <f t="shared" si="91"/>
        <v>0</v>
      </c>
      <c r="AY708" s="403">
        <f t="shared" si="91"/>
        <v>0</v>
      </c>
      <c r="AZ708" s="403">
        <f t="shared" si="91"/>
        <v>0</v>
      </c>
      <c r="BA708" s="403">
        <f t="shared" si="91"/>
        <v>0</v>
      </c>
      <c r="BB708" s="403">
        <f t="shared" si="91"/>
        <v>0</v>
      </c>
      <c r="BC708" s="403">
        <f t="shared" si="91"/>
        <v>0</v>
      </c>
      <c r="BD708" s="403">
        <f t="shared" si="91"/>
        <v>0</v>
      </c>
      <c r="BE708" s="403">
        <f t="shared" si="91"/>
        <v>0</v>
      </c>
      <c r="BF708" s="403">
        <f t="shared" si="91"/>
        <v>0</v>
      </c>
      <c r="BG708" s="403">
        <f t="shared" si="91"/>
        <v>0</v>
      </c>
      <c r="BH708" s="403">
        <f t="shared" si="91"/>
        <v>0</v>
      </c>
      <c r="BI708" s="403">
        <f t="shared" si="91"/>
        <v>0</v>
      </c>
      <c r="BJ708" s="403">
        <f t="shared" si="91"/>
        <v>0</v>
      </c>
      <c r="BK708" s="403">
        <f t="shared" si="91"/>
        <v>0</v>
      </c>
      <c r="BL708" s="403">
        <f t="shared" si="91"/>
        <v>0</v>
      </c>
      <c r="BM708" s="403">
        <f t="shared" si="91"/>
        <v>0</v>
      </c>
      <c r="BN708" s="403">
        <f t="shared" si="91"/>
        <v>0</v>
      </c>
      <c r="BO708" s="403">
        <f t="shared" si="91"/>
        <v>0</v>
      </c>
      <c r="BP708" s="403">
        <f t="shared" si="91"/>
        <v>0</v>
      </c>
      <c r="BQ708" s="403">
        <f t="shared" si="91"/>
        <v>0</v>
      </c>
      <c r="BR708" s="403">
        <f t="shared" si="91"/>
        <v>0</v>
      </c>
      <c r="BS708" s="403">
        <f t="shared" ref="BS708" si="93">BS492</f>
        <v>0</v>
      </c>
      <c r="BT708" s="403">
        <f t="shared" si="92"/>
        <v>0</v>
      </c>
      <c r="BU708" s="403">
        <f t="shared" si="92"/>
        <v>0</v>
      </c>
      <c r="BV708" s="403">
        <f t="shared" si="92"/>
        <v>0</v>
      </c>
      <c r="BW708" s="403">
        <f t="shared" si="92"/>
        <v>0</v>
      </c>
      <c r="BX708" s="403">
        <f t="shared" si="92"/>
        <v>0</v>
      </c>
      <c r="BY708" s="403">
        <f t="shared" si="92"/>
        <v>0</v>
      </c>
      <c r="BZ708" s="403">
        <f t="shared" si="92"/>
        <v>0</v>
      </c>
      <c r="CA708" s="403">
        <f t="shared" si="92"/>
        <v>0</v>
      </c>
      <c r="CB708" s="403">
        <f t="shared" si="92"/>
        <v>0</v>
      </c>
      <c r="CC708" s="336">
        <f t="shared" si="86"/>
        <v>3840279.94</v>
      </c>
    </row>
    <row r="709" spans="1:81" s="354" customFormat="1">
      <c r="A709" s="381"/>
      <c r="B709" s="383"/>
      <c r="C709" s="385"/>
      <c r="D709" s="400"/>
      <c r="E709" s="400"/>
      <c r="F709" s="401" t="s">
        <v>1459</v>
      </c>
      <c r="G709" s="402" t="s">
        <v>1460</v>
      </c>
      <c r="H709" s="403">
        <f t="shared" ref="H709:BS711" si="94">H493</f>
        <v>397106546.08999997</v>
      </c>
      <c r="I709" s="403">
        <f t="shared" si="94"/>
        <v>86247152.400000006</v>
      </c>
      <c r="J709" s="403">
        <f t="shared" si="94"/>
        <v>702321549.50999999</v>
      </c>
      <c r="K709" s="403">
        <f t="shared" si="94"/>
        <v>52930126.979999997</v>
      </c>
      <c r="L709" s="403">
        <f t="shared" si="94"/>
        <v>22947643.420000002</v>
      </c>
      <c r="M709" s="403">
        <f t="shared" si="94"/>
        <v>93579238.129999995</v>
      </c>
      <c r="N709" s="403">
        <f t="shared" si="94"/>
        <v>946287870.71000004</v>
      </c>
      <c r="O709" s="403">
        <f t="shared" si="94"/>
        <v>196137940.81999999</v>
      </c>
      <c r="P709" s="403">
        <f t="shared" si="94"/>
        <v>27460696.920000002</v>
      </c>
      <c r="Q709" s="403">
        <f t="shared" si="94"/>
        <v>506401995.57999998</v>
      </c>
      <c r="R709" s="403">
        <f t="shared" si="94"/>
        <v>21343541.629999999</v>
      </c>
      <c r="S709" s="403">
        <f t="shared" si="94"/>
        <v>53958090.359999999</v>
      </c>
      <c r="T709" s="403">
        <f t="shared" si="94"/>
        <v>212654500.88</v>
      </c>
      <c r="U709" s="403">
        <f t="shared" si="94"/>
        <v>177147872.03</v>
      </c>
      <c r="V709" s="403">
        <f t="shared" si="94"/>
        <v>27520761.190000001</v>
      </c>
      <c r="W709" s="403">
        <f t="shared" si="94"/>
        <v>162300039.25999999</v>
      </c>
      <c r="X709" s="403">
        <f t="shared" si="94"/>
        <v>78626763</v>
      </c>
      <c r="Y709" s="403">
        <f t="shared" si="94"/>
        <v>48974571.049999997</v>
      </c>
      <c r="Z709" s="403">
        <f t="shared" si="94"/>
        <v>302410255.29000002</v>
      </c>
      <c r="AA709" s="403">
        <f t="shared" si="94"/>
        <v>24110558.210000001</v>
      </c>
      <c r="AB709" s="403">
        <f t="shared" si="94"/>
        <v>23847103.460000001</v>
      </c>
      <c r="AC709" s="403">
        <f t="shared" si="94"/>
        <v>40284931.68</v>
      </c>
      <c r="AD709" s="403">
        <f t="shared" si="94"/>
        <v>5328152.6399999997</v>
      </c>
      <c r="AE709" s="403">
        <f t="shared" si="94"/>
        <v>63032505.100000001</v>
      </c>
      <c r="AF709" s="403">
        <f t="shared" si="94"/>
        <v>51471045.380000003</v>
      </c>
      <c r="AG709" s="403">
        <f t="shared" si="94"/>
        <v>11060790.720000001</v>
      </c>
      <c r="AH709" s="403">
        <f t="shared" si="94"/>
        <v>98334464.200000003</v>
      </c>
      <c r="AI709" s="403">
        <f t="shared" si="94"/>
        <v>137439425.53999999</v>
      </c>
      <c r="AJ709" s="403">
        <f t="shared" si="94"/>
        <v>23332816.030000001</v>
      </c>
      <c r="AK709" s="403">
        <f t="shared" si="94"/>
        <v>43863079.82</v>
      </c>
      <c r="AL709" s="403">
        <f t="shared" si="94"/>
        <v>26247766.030000001</v>
      </c>
      <c r="AM709" s="403">
        <f t="shared" si="94"/>
        <v>36867372.329999998</v>
      </c>
      <c r="AN709" s="403">
        <f t="shared" si="94"/>
        <v>26455154.579999998</v>
      </c>
      <c r="AO709" s="403">
        <f t="shared" si="94"/>
        <v>10762774.58</v>
      </c>
      <c r="AP709" s="403">
        <f t="shared" si="94"/>
        <v>24047231.039999999</v>
      </c>
      <c r="AQ709" s="403">
        <f t="shared" si="94"/>
        <v>29912304.829999998</v>
      </c>
      <c r="AR709" s="403">
        <f t="shared" si="94"/>
        <v>30888565.920000002</v>
      </c>
      <c r="AS709" s="403">
        <f t="shared" si="94"/>
        <v>18785405.629999999</v>
      </c>
      <c r="AT709" s="403">
        <f t="shared" si="94"/>
        <v>34446453.009999998</v>
      </c>
      <c r="AU709" s="403">
        <f t="shared" si="94"/>
        <v>97182255.980000004</v>
      </c>
      <c r="AV709" s="403">
        <f t="shared" si="94"/>
        <v>15760822.689999999</v>
      </c>
      <c r="AW709" s="403">
        <f t="shared" si="94"/>
        <v>13183339.51</v>
      </c>
      <c r="AX709" s="403">
        <f t="shared" si="94"/>
        <v>24059611.93</v>
      </c>
      <c r="AY709" s="403">
        <f t="shared" si="94"/>
        <v>18350313.039999999</v>
      </c>
      <c r="AZ709" s="403">
        <f t="shared" si="94"/>
        <v>10420033.48</v>
      </c>
      <c r="BA709" s="403">
        <f t="shared" si="94"/>
        <v>14565082</v>
      </c>
      <c r="BB709" s="403">
        <f t="shared" si="94"/>
        <v>362872628.19999999</v>
      </c>
      <c r="BC709" s="403">
        <f t="shared" si="94"/>
        <v>23489312.780000001</v>
      </c>
      <c r="BD709" s="403">
        <f t="shared" si="94"/>
        <v>58627457.810000002</v>
      </c>
      <c r="BE709" s="403">
        <f t="shared" si="94"/>
        <v>34631922.07</v>
      </c>
      <c r="BF709" s="403">
        <f t="shared" si="94"/>
        <v>25659342.27</v>
      </c>
      <c r="BG709" s="403">
        <f t="shared" si="94"/>
        <v>36578915.409999996</v>
      </c>
      <c r="BH709" s="403">
        <f t="shared" si="94"/>
        <v>67578426.629999995</v>
      </c>
      <c r="BI709" s="403">
        <f t="shared" si="94"/>
        <v>25786660.98</v>
      </c>
      <c r="BJ709" s="403">
        <f t="shared" si="94"/>
        <v>7687663.5599999996</v>
      </c>
      <c r="BK709" s="403">
        <f t="shared" si="94"/>
        <v>2841251.95</v>
      </c>
      <c r="BL709" s="403">
        <f t="shared" si="94"/>
        <v>33521708.030000001</v>
      </c>
      <c r="BM709" s="403">
        <f t="shared" si="94"/>
        <v>350070034.54000002</v>
      </c>
      <c r="BN709" s="403">
        <f t="shared" si="94"/>
        <v>76574866.489999995</v>
      </c>
      <c r="BO709" s="403">
        <f t="shared" si="94"/>
        <v>25710459.399999999</v>
      </c>
      <c r="BP709" s="403">
        <f t="shared" si="94"/>
        <v>8897756.8900000006</v>
      </c>
      <c r="BQ709" s="403">
        <f t="shared" si="94"/>
        <v>25961677.359999999</v>
      </c>
      <c r="BR709" s="403">
        <f t="shared" si="94"/>
        <v>8160313.9199999999</v>
      </c>
      <c r="BS709" s="403">
        <f t="shared" si="94"/>
        <v>9428732.6199999992</v>
      </c>
      <c r="BT709" s="403">
        <f t="shared" si="92"/>
        <v>442538296.25</v>
      </c>
      <c r="BU709" s="403">
        <f t="shared" si="92"/>
        <v>25306352.050000001</v>
      </c>
      <c r="BV709" s="403">
        <f t="shared" si="92"/>
        <v>65524836.369999997</v>
      </c>
      <c r="BW709" s="403">
        <f t="shared" si="92"/>
        <v>40486460.799999997</v>
      </c>
      <c r="BX709" s="403">
        <f t="shared" si="92"/>
        <v>45306878.869999997</v>
      </c>
      <c r="BY709" s="403">
        <f t="shared" si="92"/>
        <v>28606088.640000001</v>
      </c>
      <c r="BZ709" s="403">
        <f t="shared" si="92"/>
        <v>36159426.030000001</v>
      </c>
      <c r="CA709" s="403">
        <f t="shared" si="92"/>
        <v>36544741.640000001</v>
      </c>
      <c r="CB709" s="403">
        <f t="shared" si="92"/>
        <v>23980864.27</v>
      </c>
      <c r="CC709" s="336">
        <f t="shared" si="86"/>
        <v>6998929590.4399986</v>
      </c>
    </row>
    <row r="710" spans="1:81" s="354" customFormat="1">
      <c r="A710" s="381"/>
      <c r="B710" s="383"/>
      <c r="C710" s="385"/>
      <c r="D710" s="400"/>
      <c r="E710" s="400"/>
      <c r="F710" s="401" t="s">
        <v>1461</v>
      </c>
      <c r="G710" s="402" t="s">
        <v>1462</v>
      </c>
      <c r="H710" s="403">
        <f t="shared" si="94"/>
        <v>80894024.75</v>
      </c>
      <c r="I710" s="403">
        <f t="shared" si="94"/>
        <v>58176524.049999997</v>
      </c>
      <c r="J710" s="403">
        <f t="shared" si="94"/>
        <v>62629034.299999997</v>
      </c>
      <c r="K710" s="403">
        <f t="shared" si="94"/>
        <v>8074757.7999999998</v>
      </c>
      <c r="L710" s="403">
        <f t="shared" si="94"/>
        <v>26285138.120000001</v>
      </c>
      <c r="M710" s="403">
        <f t="shared" si="94"/>
        <v>162541.25</v>
      </c>
      <c r="N710" s="403">
        <f t="shared" si="94"/>
        <v>271854606.89999998</v>
      </c>
      <c r="O710" s="403">
        <f t="shared" si="94"/>
        <v>48296599.32</v>
      </c>
      <c r="P710" s="403">
        <f t="shared" si="94"/>
        <v>9968888.8300000001</v>
      </c>
      <c r="Q710" s="403">
        <f t="shared" si="94"/>
        <v>76201053.879999995</v>
      </c>
      <c r="R710" s="403">
        <f t="shared" si="94"/>
        <v>8947362.3399999999</v>
      </c>
      <c r="S710" s="403">
        <f t="shared" si="94"/>
        <v>18505690.579999998</v>
      </c>
      <c r="T710" s="403">
        <f t="shared" si="94"/>
        <v>54343124.079999998</v>
      </c>
      <c r="U710" s="403">
        <f t="shared" si="94"/>
        <v>63169261.380000003</v>
      </c>
      <c r="V710" s="403">
        <f t="shared" si="94"/>
        <v>1038236.6</v>
      </c>
      <c r="W710" s="403">
        <f t="shared" si="94"/>
        <v>22658643.100000001</v>
      </c>
      <c r="X710" s="403">
        <f t="shared" si="94"/>
        <v>16422592.65</v>
      </c>
      <c r="Y710" s="403">
        <f t="shared" si="94"/>
        <v>6910525.54</v>
      </c>
      <c r="Z710" s="403">
        <f t="shared" si="94"/>
        <v>663968325.59000003</v>
      </c>
      <c r="AA710" s="403">
        <f t="shared" si="94"/>
        <v>9045008.7200000007</v>
      </c>
      <c r="AB710" s="403">
        <f t="shared" si="94"/>
        <v>14836663.65</v>
      </c>
      <c r="AC710" s="403">
        <f t="shared" si="94"/>
        <v>21295762.210000001</v>
      </c>
      <c r="AD710" s="403">
        <f t="shared" si="94"/>
        <v>13606710.16</v>
      </c>
      <c r="AE710" s="403">
        <f t="shared" si="94"/>
        <v>10822110.460000001</v>
      </c>
      <c r="AF710" s="403">
        <f t="shared" si="94"/>
        <v>0</v>
      </c>
      <c r="AG710" s="403">
        <f t="shared" si="94"/>
        <v>1858269.91</v>
      </c>
      <c r="AH710" s="403">
        <f t="shared" si="94"/>
        <v>21928740.800000001</v>
      </c>
      <c r="AI710" s="403">
        <f t="shared" si="94"/>
        <v>37182816.159999996</v>
      </c>
      <c r="AJ710" s="403">
        <f t="shared" si="94"/>
        <v>12057632.74</v>
      </c>
      <c r="AK710" s="403">
        <f t="shared" si="94"/>
        <v>63108.34</v>
      </c>
      <c r="AL710" s="403">
        <f t="shared" si="94"/>
        <v>1425368.24</v>
      </c>
      <c r="AM710" s="403">
        <f t="shared" si="94"/>
        <v>362840</v>
      </c>
      <c r="AN710" s="403">
        <f t="shared" si="94"/>
        <v>1868079.75</v>
      </c>
      <c r="AO710" s="403">
        <f t="shared" si="94"/>
        <v>550986.06000000006</v>
      </c>
      <c r="AP710" s="403">
        <f t="shared" si="94"/>
        <v>1178720.1200000001</v>
      </c>
      <c r="AQ710" s="403">
        <f t="shared" si="94"/>
        <v>3769336.27</v>
      </c>
      <c r="AR710" s="403">
        <f t="shared" si="94"/>
        <v>3225138.72</v>
      </c>
      <c r="AS710" s="403">
        <f t="shared" si="94"/>
        <v>1711802.6</v>
      </c>
      <c r="AT710" s="403">
        <f t="shared" si="94"/>
        <v>1085447.48</v>
      </c>
      <c r="AU710" s="403">
        <f t="shared" si="94"/>
        <v>40031582.420000002</v>
      </c>
      <c r="AV710" s="403">
        <f t="shared" si="94"/>
        <v>4041269.99</v>
      </c>
      <c r="AW710" s="403">
        <f t="shared" si="94"/>
        <v>8916363.2599999998</v>
      </c>
      <c r="AX710" s="403">
        <f t="shared" si="94"/>
        <v>4084139.63</v>
      </c>
      <c r="AY710" s="403">
        <f t="shared" si="94"/>
        <v>2232550.5099999998</v>
      </c>
      <c r="AZ710" s="403">
        <f t="shared" si="94"/>
        <v>373301.08</v>
      </c>
      <c r="BA710" s="403">
        <f t="shared" si="94"/>
        <v>1337921.01</v>
      </c>
      <c r="BB710" s="403">
        <f t="shared" si="94"/>
        <v>120748334.19</v>
      </c>
      <c r="BC710" s="403">
        <f t="shared" si="94"/>
        <v>8684092.9199999999</v>
      </c>
      <c r="BD710" s="403">
        <f t="shared" si="94"/>
        <v>4090453.05</v>
      </c>
      <c r="BE710" s="403">
        <f t="shared" si="94"/>
        <v>1674429.73</v>
      </c>
      <c r="BF710" s="403">
        <f t="shared" si="94"/>
        <v>18904402.670000002</v>
      </c>
      <c r="BG710" s="403">
        <f t="shared" si="94"/>
        <v>4739480.0599999996</v>
      </c>
      <c r="BH710" s="403">
        <f t="shared" si="94"/>
        <v>13287165.870100001</v>
      </c>
      <c r="BI710" s="403">
        <f t="shared" si="94"/>
        <v>6566983.1500000004</v>
      </c>
      <c r="BJ710" s="403">
        <f t="shared" si="94"/>
        <v>12045798.65</v>
      </c>
      <c r="BK710" s="403">
        <f t="shared" si="94"/>
        <v>1083953.18</v>
      </c>
      <c r="BL710" s="403">
        <f t="shared" si="94"/>
        <v>672812.84</v>
      </c>
      <c r="BM710" s="403">
        <f t="shared" si="94"/>
        <v>96717069.599999994</v>
      </c>
      <c r="BN710" s="403">
        <f t="shared" si="94"/>
        <v>74097508.840000004</v>
      </c>
      <c r="BO710" s="403">
        <f t="shared" si="94"/>
        <v>2455033.13</v>
      </c>
      <c r="BP710" s="403">
        <f t="shared" si="94"/>
        <v>1110404.94</v>
      </c>
      <c r="BQ710" s="403">
        <f t="shared" si="94"/>
        <v>407661</v>
      </c>
      <c r="BR710" s="403">
        <f t="shared" si="94"/>
        <v>892423.81</v>
      </c>
      <c r="BS710" s="403">
        <f t="shared" si="94"/>
        <v>1139161.58</v>
      </c>
      <c r="BT710" s="403">
        <f t="shared" si="92"/>
        <v>24919611.239999998</v>
      </c>
      <c r="BU710" s="403">
        <f t="shared" si="92"/>
        <v>7693716.4699999997</v>
      </c>
      <c r="BV710" s="403">
        <f t="shared" si="92"/>
        <v>10238113.43</v>
      </c>
      <c r="BW710" s="403">
        <f t="shared" si="92"/>
        <v>3824041.33</v>
      </c>
      <c r="BX710" s="403">
        <f t="shared" si="92"/>
        <v>13435013.57</v>
      </c>
      <c r="BY710" s="403">
        <f t="shared" si="92"/>
        <v>85402750.370000005</v>
      </c>
      <c r="BZ710" s="403">
        <f t="shared" si="92"/>
        <v>6455028.8300000001</v>
      </c>
      <c r="CA710" s="403">
        <f t="shared" si="92"/>
        <v>4933433.18</v>
      </c>
      <c r="CB710" s="403">
        <f t="shared" si="92"/>
        <v>2663939.73</v>
      </c>
      <c r="CC710" s="336">
        <f t="shared" si="86"/>
        <v>2246281418.7101002</v>
      </c>
    </row>
    <row r="711" spans="1:81" s="354" customFormat="1">
      <c r="A711" s="381"/>
      <c r="B711" s="383"/>
      <c r="C711" s="385"/>
      <c r="D711" s="400"/>
      <c r="E711" s="400"/>
      <c r="F711" s="401" t="s">
        <v>1463</v>
      </c>
      <c r="G711" s="402" t="s">
        <v>1464</v>
      </c>
      <c r="H711" s="403">
        <f t="shared" si="94"/>
        <v>486062.64</v>
      </c>
      <c r="I711" s="403">
        <f t="shared" si="94"/>
        <v>0</v>
      </c>
      <c r="J711" s="403">
        <f t="shared" si="94"/>
        <v>548576</v>
      </c>
      <c r="K711" s="403">
        <f t="shared" si="94"/>
        <v>2646161</v>
      </c>
      <c r="L711" s="403">
        <f t="shared" si="94"/>
        <v>93553.64</v>
      </c>
      <c r="M711" s="403">
        <f t="shared" si="94"/>
        <v>28956037.879999999</v>
      </c>
      <c r="N711" s="403">
        <f t="shared" si="94"/>
        <v>112847956.97</v>
      </c>
      <c r="O711" s="403">
        <f t="shared" si="94"/>
        <v>0</v>
      </c>
      <c r="P711" s="403">
        <f t="shared" si="94"/>
        <v>212950</v>
      </c>
      <c r="Q711" s="403">
        <f t="shared" si="94"/>
        <v>294669.5</v>
      </c>
      <c r="R711" s="403">
        <f t="shared" si="94"/>
        <v>0</v>
      </c>
      <c r="S711" s="403">
        <f t="shared" si="94"/>
        <v>6838948.04</v>
      </c>
      <c r="T711" s="403">
        <f t="shared" si="94"/>
        <v>13207265.539999999</v>
      </c>
      <c r="U711" s="403">
        <f t="shared" si="94"/>
        <v>7290309.4299999997</v>
      </c>
      <c r="V711" s="403">
        <f t="shared" si="94"/>
        <v>2250000</v>
      </c>
      <c r="W711" s="403">
        <f t="shared" si="94"/>
        <v>158317.79</v>
      </c>
      <c r="X711" s="403">
        <f t="shared" si="94"/>
        <v>144181</v>
      </c>
      <c r="Y711" s="403">
        <f t="shared" si="94"/>
        <v>614532.12</v>
      </c>
      <c r="Z711" s="403">
        <f t="shared" si="94"/>
        <v>24414900.02</v>
      </c>
      <c r="AA711" s="403">
        <f t="shared" si="94"/>
        <v>2046327.82</v>
      </c>
      <c r="AB711" s="403">
        <f t="shared" si="94"/>
        <v>1772125.87</v>
      </c>
      <c r="AC711" s="403">
        <f t="shared" si="94"/>
        <v>1710684.65</v>
      </c>
      <c r="AD711" s="403">
        <f t="shared" si="94"/>
        <v>2128854.7599999998</v>
      </c>
      <c r="AE711" s="403">
        <f t="shared" si="94"/>
        <v>253877.63</v>
      </c>
      <c r="AF711" s="403">
        <f t="shared" si="94"/>
        <v>245512.44</v>
      </c>
      <c r="AG711" s="403">
        <f t="shared" si="94"/>
        <v>100000</v>
      </c>
      <c r="AH711" s="403">
        <f t="shared" si="94"/>
        <v>0</v>
      </c>
      <c r="AI711" s="403">
        <f t="shared" si="94"/>
        <v>93474980.890000001</v>
      </c>
      <c r="AJ711" s="403">
        <f t="shared" si="94"/>
        <v>0</v>
      </c>
      <c r="AK711" s="403">
        <f t="shared" si="94"/>
        <v>270184</v>
      </c>
      <c r="AL711" s="403">
        <f t="shared" si="94"/>
        <v>545044.42000000004</v>
      </c>
      <c r="AM711" s="403">
        <f t="shared" si="94"/>
        <v>20000</v>
      </c>
      <c r="AN711" s="403">
        <f t="shared" si="94"/>
        <v>925657.99</v>
      </c>
      <c r="AO711" s="403">
        <f t="shared" si="94"/>
        <v>2268000</v>
      </c>
      <c r="AP711" s="403">
        <f t="shared" si="94"/>
        <v>533649.30000000005</v>
      </c>
      <c r="AQ711" s="403">
        <f t="shared" si="94"/>
        <v>3035775.05</v>
      </c>
      <c r="AR711" s="403">
        <f t="shared" si="94"/>
        <v>161200</v>
      </c>
      <c r="AS711" s="403">
        <f t="shared" si="94"/>
        <v>574650</v>
      </c>
      <c r="AT711" s="403">
        <f t="shared" si="94"/>
        <v>374904.03</v>
      </c>
      <c r="AU711" s="403">
        <f t="shared" si="94"/>
        <v>10096027.460000001</v>
      </c>
      <c r="AV711" s="403">
        <f t="shared" si="94"/>
        <v>294880.02</v>
      </c>
      <c r="AW711" s="403">
        <f t="shared" si="94"/>
        <v>0</v>
      </c>
      <c r="AX711" s="403">
        <f t="shared" si="94"/>
        <v>74183.89</v>
      </c>
      <c r="AY711" s="403">
        <f t="shared" si="94"/>
        <v>1440043.93</v>
      </c>
      <c r="AZ711" s="403">
        <f t="shared" si="94"/>
        <v>11662.6</v>
      </c>
      <c r="BA711" s="403">
        <f t="shared" si="94"/>
        <v>83820</v>
      </c>
      <c r="BB711" s="403">
        <f t="shared" si="94"/>
        <v>82821746.730000004</v>
      </c>
      <c r="BC711" s="403">
        <f t="shared" si="94"/>
        <v>235094.16</v>
      </c>
      <c r="BD711" s="403">
        <f t="shared" si="94"/>
        <v>81000</v>
      </c>
      <c r="BE711" s="403">
        <f t="shared" si="94"/>
        <v>0</v>
      </c>
      <c r="BF711" s="403">
        <f t="shared" si="94"/>
        <v>529689.14</v>
      </c>
      <c r="BG711" s="403">
        <f t="shared" si="94"/>
        <v>523289.14</v>
      </c>
      <c r="BH711" s="403">
        <f t="shared" si="94"/>
        <v>1851647.93</v>
      </c>
      <c r="BI711" s="403">
        <f t="shared" si="94"/>
        <v>220559.99</v>
      </c>
      <c r="BJ711" s="403">
        <f t="shared" si="94"/>
        <v>539337.49</v>
      </c>
      <c r="BK711" s="403">
        <f t="shared" si="94"/>
        <v>289930</v>
      </c>
      <c r="BL711" s="403">
        <f t="shared" si="94"/>
        <v>510636.02</v>
      </c>
      <c r="BM711" s="403">
        <f t="shared" si="94"/>
        <v>14996782.65</v>
      </c>
      <c r="BN711" s="403">
        <f t="shared" si="94"/>
        <v>15504099.109999999</v>
      </c>
      <c r="BO711" s="403">
        <f t="shared" si="94"/>
        <v>1932410</v>
      </c>
      <c r="BP711" s="403">
        <f t="shared" si="94"/>
        <v>436198.04</v>
      </c>
      <c r="BQ711" s="403">
        <f t="shared" si="94"/>
        <v>270000</v>
      </c>
      <c r="BR711" s="403">
        <f t="shared" si="94"/>
        <v>2650095</v>
      </c>
      <c r="BS711" s="403">
        <f t="shared" si="94"/>
        <v>0</v>
      </c>
      <c r="BT711" s="403">
        <f t="shared" si="92"/>
        <v>4168863.65</v>
      </c>
      <c r="BU711" s="403">
        <f t="shared" si="92"/>
        <v>483721.4</v>
      </c>
      <c r="BV711" s="403">
        <f t="shared" si="92"/>
        <v>1105298.58</v>
      </c>
      <c r="BW711" s="403">
        <f t="shared" si="92"/>
        <v>1380209.04</v>
      </c>
      <c r="BX711" s="403">
        <f t="shared" si="92"/>
        <v>2695840.44</v>
      </c>
      <c r="BY711" s="403">
        <f t="shared" si="92"/>
        <v>22343022.32</v>
      </c>
      <c r="BZ711" s="403">
        <f t="shared" si="92"/>
        <v>2275853.52</v>
      </c>
      <c r="CA711" s="403">
        <f t="shared" si="92"/>
        <v>475543</v>
      </c>
      <c r="CB711" s="403">
        <f t="shared" si="92"/>
        <v>11512513.890000001</v>
      </c>
      <c r="CC711" s="336">
        <f t="shared" si="86"/>
        <v>493279849.55999994</v>
      </c>
    </row>
    <row r="712" spans="1:81" s="354" customFormat="1">
      <c r="A712" s="381"/>
      <c r="B712" s="383"/>
      <c r="C712" s="385"/>
      <c r="D712" s="400"/>
      <c r="E712" s="400"/>
      <c r="F712" s="401" t="s">
        <v>1625</v>
      </c>
      <c r="G712" s="402" t="s">
        <v>1626</v>
      </c>
      <c r="H712" s="403">
        <f>H576</f>
        <v>0</v>
      </c>
      <c r="I712" s="403">
        <f t="shared" ref="I712:BT712" si="95">I576</f>
        <v>0</v>
      </c>
      <c r="J712" s="403">
        <f t="shared" si="95"/>
        <v>0</v>
      </c>
      <c r="K712" s="403">
        <f t="shared" si="95"/>
        <v>0</v>
      </c>
      <c r="L712" s="403">
        <f t="shared" si="95"/>
        <v>0</v>
      </c>
      <c r="M712" s="403">
        <f t="shared" si="95"/>
        <v>0</v>
      </c>
      <c r="N712" s="403">
        <f t="shared" si="95"/>
        <v>0</v>
      </c>
      <c r="O712" s="403">
        <f t="shared" si="95"/>
        <v>0</v>
      </c>
      <c r="P712" s="403">
        <f t="shared" si="95"/>
        <v>0</v>
      </c>
      <c r="Q712" s="403">
        <f t="shared" si="95"/>
        <v>0</v>
      </c>
      <c r="R712" s="403">
        <f t="shared" si="95"/>
        <v>0</v>
      </c>
      <c r="S712" s="403">
        <f t="shared" si="95"/>
        <v>0</v>
      </c>
      <c r="T712" s="403">
        <f t="shared" si="95"/>
        <v>0</v>
      </c>
      <c r="U712" s="403">
        <f t="shared" si="95"/>
        <v>0</v>
      </c>
      <c r="V712" s="403">
        <f t="shared" si="95"/>
        <v>0</v>
      </c>
      <c r="W712" s="403">
        <f t="shared" si="95"/>
        <v>0</v>
      </c>
      <c r="X712" s="403">
        <f t="shared" si="95"/>
        <v>0</v>
      </c>
      <c r="Y712" s="403">
        <f t="shared" si="95"/>
        <v>0</v>
      </c>
      <c r="Z712" s="403">
        <f t="shared" si="95"/>
        <v>0</v>
      </c>
      <c r="AA712" s="403">
        <f t="shared" si="95"/>
        <v>0</v>
      </c>
      <c r="AB712" s="403">
        <f t="shared" si="95"/>
        <v>0</v>
      </c>
      <c r="AC712" s="403">
        <f t="shared" si="95"/>
        <v>0</v>
      </c>
      <c r="AD712" s="403">
        <f t="shared" si="95"/>
        <v>0</v>
      </c>
      <c r="AE712" s="403">
        <f t="shared" si="95"/>
        <v>0</v>
      </c>
      <c r="AF712" s="403">
        <f t="shared" si="95"/>
        <v>0</v>
      </c>
      <c r="AG712" s="403">
        <f t="shared" si="95"/>
        <v>0</v>
      </c>
      <c r="AH712" s="403">
        <f t="shared" si="95"/>
        <v>0</v>
      </c>
      <c r="AI712" s="403">
        <f t="shared" si="95"/>
        <v>0</v>
      </c>
      <c r="AJ712" s="403">
        <f t="shared" si="95"/>
        <v>0</v>
      </c>
      <c r="AK712" s="403">
        <f t="shared" si="95"/>
        <v>0</v>
      </c>
      <c r="AL712" s="403">
        <f t="shared" si="95"/>
        <v>0</v>
      </c>
      <c r="AM712" s="403">
        <f t="shared" si="95"/>
        <v>0</v>
      </c>
      <c r="AN712" s="403">
        <f t="shared" si="95"/>
        <v>0</v>
      </c>
      <c r="AO712" s="403">
        <f t="shared" si="95"/>
        <v>0</v>
      </c>
      <c r="AP712" s="403">
        <f t="shared" si="95"/>
        <v>0</v>
      </c>
      <c r="AQ712" s="403">
        <f t="shared" si="95"/>
        <v>0</v>
      </c>
      <c r="AR712" s="403">
        <f t="shared" si="95"/>
        <v>0</v>
      </c>
      <c r="AS712" s="403">
        <f t="shared" si="95"/>
        <v>0</v>
      </c>
      <c r="AT712" s="403">
        <f t="shared" si="95"/>
        <v>0</v>
      </c>
      <c r="AU712" s="403">
        <f t="shared" si="95"/>
        <v>0</v>
      </c>
      <c r="AV712" s="403">
        <f t="shared" si="95"/>
        <v>0</v>
      </c>
      <c r="AW712" s="403">
        <f t="shared" si="95"/>
        <v>0</v>
      </c>
      <c r="AX712" s="403">
        <f t="shared" si="95"/>
        <v>0</v>
      </c>
      <c r="AY712" s="403">
        <f t="shared" si="95"/>
        <v>0</v>
      </c>
      <c r="AZ712" s="403">
        <f t="shared" si="95"/>
        <v>0</v>
      </c>
      <c r="BA712" s="403">
        <f t="shared" si="95"/>
        <v>0</v>
      </c>
      <c r="BB712" s="403">
        <f t="shared" si="95"/>
        <v>0</v>
      </c>
      <c r="BC712" s="403">
        <f t="shared" si="95"/>
        <v>0</v>
      </c>
      <c r="BD712" s="403">
        <f t="shared" si="95"/>
        <v>0</v>
      </c>
      <c r="BE712" s="403">
        <f t="shared" si="95"/>
        <v>0</v>
      </c>
      <c r="BF712" s="403">
        <f t="shared" si="95"/>
        <v>0</v>
      </c>
      <c r="BG712" s="403">
        <f t="shared" si="95"/>
        <v>0</v>
      </c>
      <c r="BH712" s="403">
        <f t="shared" si="95"/>
        <v>0</v>
      </c>
      <c r="BI712" s="403">
        <f t="shared" si="95"/>
        <v>0</v>
      </c>
      <c r="BJ712" s="403">
        <f t="shared" si="95"/>
        <v>0</v>
      </c>
      <c r="BK712" s="403">
        <f t="shared" si="95"/>
        <v>0</v>
      </c>
      <c r="BL712" s="403">
        <f t="shared" si="95"/>
        <v>0</v>
      </c>
      <c r="BM712" s="403">
        <f t="shared" si="95"/>
        <v>0</v>
      </c>
      <c r="BN712" s="403">
        <f t="shared" si="95"/>
        <v>0</v>
      </c>
      <c r="BO712" s="403">
        <f t="shared" si="95"/>
        <v>0</v>
      </c>
      <c r="BP712" s="403">
        <f t="shared" si="95"/>
        <v>0</v>
      </c>
      <c r="BQ712" s="403">
        <f t="shared" si="95"/>
        <v>0</v>
      </c>
      <c r="BR712" s="403">
        <f t="shared" si="95"/>
        <v>0</v>
      </c>
      <c r="BS712" s="403">
        <f t="shared" si="95"/>
        <v>0</v>
      </c>
      <c r="BT712" s="403">
        <f t="shared" si="95"/>
        <v>0</v>
      </c>
      <c r="BU712" s="403">
        <f t="shared" ref="BU712:CB712" si="96">BU576</f>
        <v>0</v>
      </c>
      <c r="BV712" s="403">
        <f t="shared" si="96"/>
        <v>0</v>
      </c>
      <c r="BW712" s="403">
        <f t="shared" si="96"/>
        <v>0</v>
      </c>
      <c r="BX712" s="403">
        <f t="shared" si="96"/>
        <v>0</v>
      </c>
      <c r="BY712" s="403">
        <f t="shared" si="96"/>
        <v>0</v>
      </c>
      <c r="BZ712" s="403">
        <f t="shared" si="96"/>
        <v>0</v>
      </c>
      <c r="CA712" s="403">
        <f t="shared" si="96"/>
        <v>0</v>
      </c>
      <c r="CB712" s="403">
        <f t="shared" si="96"/>
        <v>0</v>
      </c>
      <c r="CC712" s="336">
        <f t="shared" si="86"/>
        <v>0</v>
      </c>
    </row>
    <row r="713" spans="1:81" s="411" customFormat="1">
      <c r="A713" s="404"/>
      <c r="B713" s="405"/>
      <c r="C713" s="406"/>
      <c r="D713" s="407"/>
      <c r="E713" s="407"/>
      <c r="F713" s="408" t="s">
        <v>1858</v>
      </c>
      <c r="G713" s="409" t="s">
        <v>1859</v>
      </c>
      <c r="H713" s="410">
        <v>0</v>
      </c>
      <c r="I713" s="410">
        <v>0</v>
      </c>
      <c r="J713" s="410">
        <v>0</v>
      </c>
      <c r="K713" s="410">
        <v>0</v>
      </c>
      <c r="L713" s="410">
        <v>0</v>
      </c>
      <c r="M713" s="410">
        <v>0</v>
      </c>
      <c r="N713" s="410">
        <v>0</v>
      </c>
      <c r="O713" s="410">
        <v>0</v>
      </c>
      <c r="P713" s="410">
        <v>0</v>
      </c>
      <c r="Q713" s="410">
        <v>0</v>
      </c>
      <c r="R713" s="410">
        <v>0</v>
      </c>
      <c r="S713" s="410">
        <v>0</v>
      </c>
      <c r="T713" s="410">
        <v>0</v>
      </c>
      <c r="U713" s="410">
        <v>0</v>
      </c>
      <c r="V713" s="410">
        <v>0</v>
      </c>
      <c r="W713" s="410">
        <v>0</v>
      </c>
      <c r="X713" s="410">
        <v>0</v>
      </c>
      <c r="Y713" s="410">
        <v>0</v>
      </c>
      <c r="Z713" s="410">
        <v>0</v>
      </c>
      <c r="AA713" s="410">
        <v>0</v>
      </c>
      <c r="AB713" s="410">
        <v>0</v>
      </c>
      <c r="AC713" s="410">
        <v>0</v>
      </c>
      <c r="AD713" s="410">
        <v>0</v>
      </c>
      <c r="AE713" s="410">
        <v>0</v>
      </c>
      <c r="AF713" s="410">
        <v>0</v>
      </c>
      <c r="AG713" s="410">
        <v>0</v>
      </c>
      <c r="AH713" s="410">
        <v>0</v>
      </c>
      <c r="AI713" s="410">
        <v>0</v>
      </c>
      <c r="AJ713" s="410">
        <v>0</v>
      </c>
      <c r="AK713" s="410">
        <v>0</v>
      </c>
      <c r="AL713" s="410">
        <v>0</v>
      </c>
      <c r="AM713" s="410">
        <v>0</v>
      </c>
      <c r="AN713" s="410">
        <v>0</v>
      </c>
      <c r="AO713" s="410">
        <v>0</v>
      </c>
      <c r="AP713" s="410">
        <v>0</v>
      </c>
      <c r="AQ713" s="410">
        <v>0</v>
      </c>
      <c r="AR713" s="410">
        <v>0</v>
      </c>
      <c r="AS713" s="410">
        <v>0</v>
      </c>
      <c r="AT713" s="410">
        <v>0</v>
      </c>
      <c r="AU713" s="410">
        <v>0</v>
      </c>
      <c r="AV713" s="410">
        <v>0</v>
      </c>
      <c r="AW713" s="410">
        <v>0</v>
      </c>
      <c r="AX713" s="410">
        <v>0</v>
      </c>
      <c r="AY713" s="410">
        <v>0</v>
      </c>
      <c r="AZ713" s="410">
        <v>0</v>
      </c>
      <c r="BA713" s="410">
        <v>0</v>
      </c>
      <c r="BB713" s="410">
        <v>0</v>
      </c>
      <c r="BC713" s="410">
        <v>0</v>
      </c>
      <c r="BD713" s="410">
        <v>0</v>
      </c>
      <c r="BE713" s="410">
        <v>0</v>
      </c>
      <c r="BF713" s="410">
        <v>0</v>
      </c>
      <c r="BG713" s="410">
        <v>0</v>
      </c>
      <c r="BH713" s="410">
        <v>0</v>
      </c>
      <c r="BI713" s="410">
        <v>0</v>
      </c>
      <c r="BJ713" s="410">
        <v>0</v>
      </c>
      <c r="BK713" s="410">
        <v>0</v>
      </c>
      <c r="BL713" s="410">
        <v>0</v>
      </c>
      <c r="BM713" s="410">
        <v>0</v>
      </c>
      <c r="BN713" s="410">
        <v>0</v>
      </c>
      <c r="BO713" s="410">
        <v>0</v>
      </c>
      <c r="BP713" s="410">
        <v>0</v>
      </c>
      <c r="BQ713" s="410">
        <v>0</v>
      </c>
      <c r="BR713" s="410">
        <v>0</v>
      </c>
      <c r="BS713" s="410">
        <v>0</v>
      </c>
      <c r="BT713" s="410">
        <v>0</v>
      </c>
      <c r="BU713" s="410">
        <v>0</v>
      </c>
      <c r="BV713" s="410">
        <v>0</v>
      </c>
      <c r="BW713" s="410">
        <v>0</v>
      </c>
      <c r="BX713" s="410">
        <v>0</v>
      </c>
      <c r="BY713" s="410">
        <v>0</v>
      </c>
      <c r="BZ713" s="410">
        <v>0</v>
      </c>
      <c r="CA713" s="410">
        <v>0</v>
      </c>
      <c r="CB713" s="410">
        <v>0</v>
      </c>
      <c r="CC713" s="336">
        <f t="shared" si="86"/>
        <v>0</v>
      </c>
    </row>
    <row r="714" spans="1:81" s="418" customFormat="1" ht="23.25" customHeight="1">
      <c r="A714" s="412"/>
      <c r="B714" s="413" t="s">
        <v>69</v>
      </c>
      <c r="C714" s="414" t="s">
        <v>1860</v>
      </c>
      <c r="D714" s="415"/>
      <c r="E714" s="415"/>
      <c r="F714" s="416"/>
      <c r="G714" s="417"/>
      <c r="H714" s="347">
        <f>SUM(H700:H713)</f>
        <v>489797203.86999995</v>
      </c>
      <c r="I714" s="347">
        <f t="shared" ref="I714:BT714" si="97">SUM(I700:I713)</f>
        <v>146423676.44999999</v>
      </c>
      <c r="J714" s="347">
        <f t="shared" si="97"/>
        <v>781292687.5999999</v>
      </c>
      <c r="K714" s="347">
        <f t="shared" si="97"/>
        <v>67751959.719999999</v>
      </c>
      <c r="L714" s="347">
        <f t="shared" si="97"/>
        <v>50596138.530000001</v>
      </c>
      <c r="M714" s="347">
        <f t="shared" si="97"/>
        <v>123165590.97999999</v>
      </c>
      <c r="N714" s="347">
        <f t="shared" si="97"/>
        <v>1441508743.4300001</v>
      </c>
      <c r="O714" s="347">
        <f t="shared" si="97"/>
        <v>257018794.36999997</v>
      </c>
      <c r="P714" s="347">
        <f t="shared" si="97"/>
        <v>38964789.660000004</v>
      </c>
      <c r="Q714" s="347">
        <f t="shared" si="97"/>
        <v>611649672.19000006</v>
      </c>
      <c r="R714" s="347">
        <f t="shared" si="97"/>
        <v>30400951.969999999</v>
      </c>
      <c r="S714" s="347">
        <f t="shared" si="97"/>
        <v>90491847.530000001</v>
      </c>
      <c r="T714" s="347">
        <f t="shared" si="97"/>
        <v>308491775.35000002</v>
      </c>
      <c r="U714" s="347">
        <f t="shared" si="97"/>
        <v>252562599.62</v>
      </c>
      <c r="V714" s="347">
        <f t="shared" si="97"/>
        <v>31497254.090000004</v>
      </c>
      <c r="W714" s="347">
        <f t="shared" si="97"/>
        <v>192405537.68999997</v>
      </c>
      <c r="X714" s="347">
        <f t="shared" si="97"/>
        <v>97422413.730000004</v>
      </c>
      <c r="Y714" s="347">
        <f t="shared" si="97"/>
        <v>56652645.709999993</v>
      </c>
      <c r="Z714" s="347">
        <f t="shared" si="97"/>
        <v>1081540433.73</v>
      </c>
      <c r="AA714" s="347">
        <f t="shared" si="97"/>
        <v>36051083.75</v>
      </c>
      <c r="AB714" s="347">
        <f t="shared" si="97"/>
        <v>44722236.460000001</v>
      </c>
      <c r="AC714" s="347">
        <f t="shared" si="97"/>
        <v>65867616.189999998</v>
      </c>
      <c r="AD714" s="347">
        <f t="shared" si="97"/>
        <v>21604777.560000002</v>
      </c>
      <c r="AE714" s="347">
        <f t="shared" si="97"/>
        <v>84801791.25999999</v>
      </c>
      <c r="AF714" s="347">
        <f t="shared" si="97"/>
        <v>51720828.07</v>
      </c>
      <c r="AG714" s="347">
        <f t="shared" si="97"/>
        <v>13741279.380000001</v>
      </c>
      <c r="AH714" s="347">
        <f t="shared" si="97"/>
        <v>120411125.7</v>
      </c>
      <c r="AI714" s="347">
        <f t="shared" si="97"/>
        <v>301357885.04000002</v>
      </c>
      <c r="AJ714" s="347">
        <f t="shared" si="97"/>
        <v>37129814.770000003</v>
      </c>
      <c r="AK714" s="347">
        <f t="shared" si="97"/>
        <v>44260228.230000004</v>
      </c>
      <c r="AL714" s="347">
        <f t="shared" si="97"/>
        <v>28218178.690000001</v>
      </c>
      <c r="AM714" s="347">
        <f t="shared" si="97"/>
        <v>37428867.329999998</v>
      </c>
      <c r="AN714" s="347">
        <f t="shared" si="97"/>
        <v>29715829.739999998</v>
      </c>
      <c r="AO714" s="347">
        <f t="shared" si="97"/>
        <v>13581760.640000001</v>
      </c>
      <c r="AP714" s="347">
        <f t="shared" si="97"/>
        <v>26026670.060000002</v>
      </c>
      <c r="AQ714" s="347">
        <f t="shared" si="97"/>
        <v>36890193.049999997</v>
      </c>
      <c r="AR714" s="347">
        <f t="shared" si="97"/>
        <v>34553779.640000001</v>
      </c>
      <c r="AS714" s="347">
        <f t="shared" si="97"/>
        <v>21871858.23</v>
      </c>
      <c r="AT714" s="347">
        <f t="shared" si="97"/>
        <v>38707918.019999996</v>
      </c>
      <c r="AU714" s="347">
        <f t="shared" si="97"/>
        <v>179498751.87000003</v>
      </c>
      <c r="AV714" s="347">
        <f t="shared" si="97"/>
        <v>20265472.699999999</v>
      </c>
      <c r="AW714" s="347">
        <f t="shared" si="97"/>
        <v>22099702.77</v>
      </c>
      <c r="AX714" s="347">
        <f t="shared" si="97"/>
        <v>28217935.449999999</v>
      </c>
      <c r="AY714" s="347">
        <f t="shared" si="97"/>
        <v>22022907.479999997</v>
      </c>
      <c r="AZ714" s="347">
        <f t="shared" si="97"/>
        <v>10804997.16</v>
      </c>
      <c r="BA714" s="347">
        <f t="shared" si="97"/>
        <v>15986823.01</v>
      </c>
      <c r="BB714" s="347">
        <f t="shared" si="97"/>
        <v>570546642.31999993</v>
      </c>
      <c r="BC714" s="347">
        <f t="shared" si="97"/>
        <v>37391931.859999999</v>
      </c>
      <c r="BD714" s="347">
        <f t="shared" si="97"/>
        <v>82275431.530000001</v>
      </c>
      <c r="BE714" s="347">
        <f t="shared" si="97"/>
        <v>36987072.799999997</v>
      </c>
      <c r="BF714" s="347">
        <f t="shared" si="97"/>
        <v>82113668.730000004</v>
      </c>
      <c r="BG714" s="347">
        <f t="shared" si="97"/>
        <v>43576665.609999999</v>
      </c>
      <c r="BH714" s="347">
        <f t="shared" si="97"/>
        <v>125755582.04010001</v>
      </c>
      <c r="BI714" s="347">
        <f t="shared" si="97"/>
        <v>36299791.990000002</v>
      </c>
      <c r="BJ714" s="347">
        <f t="shared" si="97"/>
        <v>25020128.649999999</v>
      </c>
      <c r="BK714" s="347">
        <f t="shared" si="97"/>
        <v>9909255.129999999</v>
      </c>
      <c r="BL714" s="347">
        <f t="shared" si="97"/>
        <v>35939102.890000008</v>
      </c>
      <c r="BM714" s="347">
        <f t="shared" si="97"/>
        <v>485668502</v>
      </c>
      <c r="BN714" s="347">
        <f t="shared" si="97"/>
        <v>167107700.93000001</v>
      </c>
      <c r="BO714" s="347">
        <f t="shared" si="97"/>
        <v>30097902.529999997</v>
      </c>
      <c r="BP714" s="347">
        <f t="shared" si="97"/>
        <v>10444359.869999999</v>
      </c>
      <c r="BQ714" s="347">
        <f t="shared" si="97"/>
        <v>26639338.359999999</v>
      </c>
      <c r="BR714" s="347">
        <f t="shared" si="97"/>
        <v>11716432.73</v>
      </c>
      <c r="BS714" s="347">
        <f t="shared" si="97"/>
        <v>10570514.149999999</v>
      </c>
      <c r="BT714" s="347">
        <f t="shared" si="97"/>
        <v>502612992.49000001</v>
      </c>
      <c r="BU714" s="347">
        <f t="shared" ref="BU714:CB714" si="98">SUM(BU700:BU713)</f>
        <v>33486857.919999998</v>
      </c>
      <c r="BV714" s="347">
        <f t="shared" si="98"/>
        <v>77494191.799999997</v>
      </c>
      <c r="BW714" s="347">
        <f t="shared" si="98"/>
        <v>45725697.919999994</v>
      </c>
      <c r="BX714" s="347">
        <f t="shared" si="98"/>
        <v>61572989.879999995</v>
      </c>
      <c r="BY714" s="347">
        <f t="shared" si="98"/>
        <v>137124583.33000001</v>
      </c>
      <c r="BZ714" s="347">
        <f t="shared" si="98"/>
        <v>45258945.330000006</v>
      </c>
      <c r="CA714" s="347">
        <f t="shared" si="98"/>
        <v>42433605.469999999</v>
      </c>
      <c r="CB714" s="347">
        <f t="shared" si="98"/>
        <v>38157317.890000001</v>
      </c>
      <c r="CC714" s="347">
        <f>SUM(CC700:CC713)</f>
        <v>10349122234.620098</v>
      </c>
    </row>
    <row r="715" spans="1:81" s="422" customFormat="1">
      <c r="A715" s="375"/>
      <c r="B715" s="419"/>
      <c r="C715" s="420"/>
      <c r="D715" s="420"/>
      <c r="E715" s="420"/>
      <c r="F715" s="401" t="s">
        <v>1664</v>
      </c>
      <c r="G715" s="402" t="s">
        <v>1665</v>
      </c>
      <c r="H715" s="421">
        <f t="shared" ref="H715:BS718" si="99">H602</f>
        <v>0</v>
      </c>
      <c r="I715" s="421">
        <f t="shared" si="99"/>
        <v>0</v>
      </c>
      <c r="J715" s="421">
        <f t="shared" si="99"/>
        <v>0</v>
      </c>
      <c r="K715" s="421">
        <f t="shared" si="99"/>
        <v>0</v>
      </c>
      <c r="L715" s="421">
        <f t="shared" si="99"/>
        <v>0</v>
      </c>
      <c r="M715" s="421">
        <f t="shared" si="99"/>
        <v>0</v>
      </c>
      <c r="N715" s="421">
        <f t="shared" si="99"/>
        <v>0</v>
      </c>
      <c r="O715" s="421">
        <f t="shared" si="99"/>
        <v>0</v>
      </c>
      <c r="P715" s="421">
        <f t="shared" si="99"/>
        <v>0</v>
      </c>
      <c r="Q715" s="421">
        <f t="shared" si="99"/>
        <v>0</v>
      </c>
      <c r="R715" s="421">
        <f t="shared" si="99"/>
        <v>0</v>
      </c>
      <c r="S715" s="421">
        <f t="shared" si="99"/>
        <v>0</v>
      </c>
      <c r="T715" s="421">
        <f t="shared" si="99"/>
        <v>0</v>
      </c>
      <c r="U715" s="421">
        <f t="shared" si="99"/>
        <v>0</v>
      </c>
      <c r="V715" s="421">
        <f t="shared" si="99"/>
        <v>0</v>
      </c>
      <c r="W715" s="421">
        <f t="shared" si="99"/>
        <v>0</v>
      </c>
      <c r="X715" s="421">
        <f t="shared" si="99"/>
        <v>0</v>
      </c>
      <c r="Y715" s="421">
        <f t="shared" si="99"/>
        <v>0</v>
      </c>
      <c r="Z715" s="421">
        <f t="shared" si="99"/>
        <v>0</v>
      </c>
      <c r="AA715" s="421">
        <f t="shared" si="99"/>
        <v>0</v>
      </c>
      <c r="AB715" s="421">
        <f t="shared" si="99"/>
        <v>0</v>
      </c>
      <c r="AC715" s="421">
        <f t="shared" si="99"/>
        <v>0</v>
      </c>
      <c r="AD715" s="421">
        <f t="shared" si="99"/>
        <v>0</v>
      </c>
      <c r="AE715" s="421">
        <f t="shared" si="99"/>
        <v>0</v>
      </c>
      <c r="AF715" s="421">
        <f t="shared" si="99"/>
        <v>0</v>
      </c>
      <c r="AG715" s="421">
        <f t="shared" si="99"/>
        <v>0</v>
      </c>
      <c r="AH715" s="421">
        <f t="shared" si="99"/>
        <v>0</v>
      </c>
      <c r="AI715" s="421">
        <f t="shared" si="99"/>
        <v>0</v>
      </c>
      <c r="AJ715" s="421">
        <f t="shared" si="99"/>
        <v>0</v>
      </c>
      <c r="AK715" s="421">
        <f t="shared" si="99"/>
        <v>0</v>
      </c>
      <c r="AL715" s="421">
        <f t="shared" si="99"/>
        <v>0</v>
      </c>
      <c r="AM715" s="421">
        <f t="shared" si="99"/>
        <v>0</v>
      </c>
      <c r="AN715" s="421">
        <f t="shared" si="99"/>
        <v>0</v>
      </c>
      <c r="AO715" s="421">
        <f t="shared" si="99"/>
        <v>0</v>
      </c>
      <c r="AP715" s="421">
        <f t="shared" si="99"/>
        <v>0</v>
      </c>
      <c r="AQ715" s="421">
        <f t="shared" si="99"/>
        <v>0</v>
      </c>
      <c r="AR715" s="421">
        <f t="shared" si="99"/>
        <v>0</v>
      </c>
      <c r="AS715" s="421">
        <f t="shared" si="99"/>
        <v>0</v>
      </c>
      <c r="AT715" s="421">
        <f t="shared" si="99"/>
        <v>0</v>
      </c>
      <c r="AU715" s="421">
        <f t="shared" si="99"/>
        <v>0</v>
      </c>
      <c r="AV715" s="421">
        <f t="shared" si="99"/>
        <v>0</v>
      </c>
      <c r="AW715" s="421">
        <f t="shared" si="99"/>
        <v>0</v>
      </c>
      <c r="AX715" s="421">
        <f t="shared" si="99"/>
        <v>0</v>
      </c>
      <c r="AY715" s="421">
        <f t="shared" si="99"/>
        <v>0</v>
      </c>
      <c r="AZ715" s="421">
        <f t="shared" si="99"/>
        <v>0</v>
      </c>
      <c r="BA715" s="421">
        <f t="shared" si="99"/>
        <v>0</v>
      </c>
      <c r="BB715" s="421">
        <f t="shared" si="99"/>
        <v>0</v>
      </c>
      <c r="BC715" s="421">
        <f t="shared" si="99"/>
        <v>0</v>
      </c>
      <c r="BD715" s="421">
        <f t="shared" si="99"/>
        <v>0</v>
      </c>
      <c r="BE715" s="421">
        <f t="shared" si="99"/>
        <v>0</v>
      </c>
      <c r="BF715" s="421">
        <f t="shared" si="99"/>
        <v>0</v>
      </c>
      <c r="BG715" s="421">
        <f t="shared" si="99"/>
        <v>0</v>
      </c>
      <c r="BH715" s="421">
        <f t="shared" si="99"/>
        <v>0</v>
      </c>
      <c r="BI715" s="421">
        <f t="shared" si="99"/>
        <v>0</v>
      </c>
      <c r="BJ715" s="421">
        <f t="shared" si="99"/>
        <v>0</v>
      </c>
      <c r="BK715" s="421">
        <f t="shared" si="99"/>
        <v>0</v>
      </c>
      <c r="BL715" s="421">
        <f t="shared" si="99"/>
        <v>0</v>
      </c>
      <c r="BM715" s="421">
        <f t="shared" si="99"/>
        <v>0</v>
      </c>
      <c r="BN715" s="421">
        <f t="shared" si="99"/>
        <v>0</v>
      </c>
      <c r="BO715" s="421">
        <f t="shared" si="99"/>
        <v>0</v>
      </c>
      <c r="BP715" s="421">
        <f t="shared" si="99"/>
        <v>0</v>
      </c>
      <c r="BQ715" s="421">
        <f t="shared" si="99"/>
        <v>0</v>
      </c>
      <c r="BR715" s="421">
        <f t="shared" si="99"/>
        <v>0</v>
      </c>
      <c r="BS715" s="421">
        <f t="shared" si="99"/>
        <v>0</v>
      </c>
      <c r="BT715" s="421">
        <f t="shared" ref="BT715:CB723" si="100">BT602</f>
        <v>0</v>
      </c>
      <c r="BU715" s="421">
        <f t="shared" si="100"/>
        <v>0</v>
      </c>
      <c r="BV715" s="421">
        <f t="shared" si="100"/>
        <v>0</v>
      </c>
      <c r="BW715" s="421">
        <f t="shared" si="100"/>
        <v>0</v>
      </c>
      <c r="BX715" s="421">
        <f t="shared" si="100"/>
        <v>0</v>
      </c>
      <c r="BY715" s="421">
        <f t="shared" si="100"/>
        <v>0</v>
      </c>
      <c r="BZ715" s="421">
        <f t="shared" si="100"/>
        <v>0</v>
      </c>
      <c r="CA715" s="421">
        <f t="shared" si="100"/>
        <v>0</v>
      </c>
      <c r="CB715" s="421">
        <f t="shared" si="100"/>
        <v>0</v>
      </c>
      <c r="CC715" s="336">
        <f>SUM(H715:CB715)</f>
        <v>0</v>
      </c>
    </row>
    <row r="716" spans="1:81" s="376" customFormat="1" ht="23.25" customHeight="1">
      <c r="A716" s="375"/>
      <c r="B716" s="383" t="s">
        <v>70</v>
      </c>
      <c r="C716" s="516" t="s">
        <v>1861</v>
      </c>
      <c r="D716" s="423"/>
      <c r="E716" s="423"/>
      <c r="F716" s="401" t="s">
        <v>1666</v>
      </c>
      <c r="G716" s="402" t="s">
        <v>1667</v>
      </c>
      <c r="H716" s="336">
        <f t="shared" si="99"/>
        <v>38868356.810000002</v>
      </c>
      <c r="I716" s="336">
        <f t="shared" si="99"/>
        <v>0</v>
      </c>
      <c r="J716" s="336">
        <f t="shared" si="99"/>
        <v>0</v>
      </c>
      <c r="K716" s="336">
        <f t="shared" si="99"/>
        <v>0</v>
      </c>
      <c r="L716" s="336">
        <f t="shared" si="99"/>
        <v>0</v>
      </c>
      <c r="M716" s="336">
        <f t="shared" si="99"/>
        <v>0</v>
      </c>
      <c r="N716" s="336">
        <f t="shared" si="99"/>
        <v>39950152.170000002</v>
      </c>
      <c r="O716" s="336">
        <f t="shared" si="99"/>
        <v>136600</v>
      </c>
      <c r="P716" s="336">
        <f t="shared" si="99"/>
        <v>0</v>
      </c>
      <c r="Q716" s="336">
        <f t="shared" si="99"/>
        <v>0</v>
      </c>
      <c r="R716" s="336">
        <f t="shared" si="99"/>
        <v>0</v>
      </c>
      <c r="S716" s="336">
        <f t="shared" si="99"/>
        <v>0</v>
      </c>
      <c r="T716" s="336">
        <f t="shared" si="99"/>
        <v>0</v>
      </c>
      <c r="U716" s="336">
        <f t="shared" si="99"/>
        <v>0</v>
      </c>
      <c r="V716" s="336">
        <f t="shared" si="99"/>
        <v>0</v>
      </c>
      <c r="W716" s="336">
        <f t="shared" si="99"/>
        <v>0</v>
      </c>
      <c r="X716" s="336">
        <f t="shared" si="99"/>
        <v>0</v>
      </c>
      <c r="Y716" s="336">
        <f t="shared" si="99"/>
        <v>0</v>
      </c>
      <c r="Z716" s="336">
        <f t="shared" si="99"/>
        <v>0</v>
      </c>
      <c r="AA716" s="336">
        <f t="shared" si="99"/>
        <v>0</v>
      </c>
      <c r="AB716" s="336">
        <f t="shared" si="99"/>
        <v>0</v>
      </c>
      <c r="AC716" s="336">
        <f t="shared" si="99"/>
        <v>-4341050</v>
      </c>
      <c r="AD716" s="336">
        <f t="shared" si="99"/>
        <v>0</v>
      </c>
      <c r="AE716" s="336">
        <f t="shared" si="99"/>
        <v>0</v>
      </c>
      <c r="AF716" s="336">
        <f t="shared" si="99"/>
        <v>0</v>
      </c>
      <c r="AG716" s="336">
        <f t="shared" si="99"/>
        <v>0</v>
      </c>
      <c r="AH716" s="336">
        <f t="shared" si="99"/>
        <v>0</v>
      </c>
      <c r="AI716" s="336">
        <f t="shared" si="99"/>
        <v>0</v>
      </c>
      <c r="AJ716" s="336">
        <f t="shared" si="99"/>
        <v>0</v>
      </c>
      <c r="AK716" s="336">
        <f t="shared" si="99"/>
        <v>0</v>
      </c>
      <c r="AL716" s="336">
        <f t="shared" si="99"/>
        <v>0</v>
      </c>
      <c r="AM716" s="336">
        <f t="shared" si="99"/>
        <v>0</v>
      </c>
      <c r="AN716" s="336">
        <f t="shared" si="99"/>
        <v>0</v>
      </c>
      <c r="AO716" s="336">
        <f t="shared" si="99"/>
        <v>0</v>
      </c>
      <c r="AP716" s="336">
        <f t="shared" si="99"/>
        <v>0</v>
      </c>
      <c r="AQ716" s="336">
        <f t="shared" si="99"/>
        <v>0</v>
      </c>
      <c r="AR716" s="336">
        <f t="shared" si="99"/>
        <v>0</v>
      </c>
      <c r="AS716" s="336">
        <f t="shared" si="99"/>
        <v>0</v>
      </c>
      <c r="AT716" s="336">
        <f t="shared" si="99"/>
        <v>0</v>
      </c>
      <c r="AU716" s="336">
        <f t="shared" si="99"/>
        <v>0</v>
      </c>
      <c r="AV716" s="336">
        <f t="shared" si="99"/>
        <v>0</v>
      </c>
      <c r="AW716" s="336">
        <f t="shared" si="99"/>
        <v>0</v>
      </c>
      <c r="AX716" s="336">
        <f t="shared" si="99"/>
        <v>0</v>
      </c>
      <c r="AY716" s="336">
        <f t="shared" si="99"/>
        <v>0</v>
      </c>
      <c r="AZ716" s="336">
        <f t="shared" si="99"/>
        <v>0</v>
      </c>
      <c r="BA716" s="336">
        <f t="shared" si="99"/>
        <v>0</v>
      </c>
      <c r="BB716" s="336">
        <f t="shared" si="99"/>
        <v>30053196.719999999</v>
      </c>
      <c r="BC716" s="336">
        <f t="shared" si="99"/>
        <v>0</v>
      </c>
      <c r="BD716" s="336">
        <f t="shared" si="99"/>
        <v>0</v>
      </c>
      <c r="BE716" s="336">
        <f t="shared" si="99"/>
        <v>0</v>
      </c>
      <c r="BF716" s="336">
        <f t="shared" si="99"/>
        <v>0</v>
      </c>
      <c r="BG716" s="336">
        <f t="shared" si="99"/>
        <v>0</v>
      </c>
      <c r="BH716" s="336">
        <f t="shared" si="99"/>
        <v>0</v>
      </c>
      <c r="BI716" s="336">
        <f t="shared" si="99"/>
        <v>0</v>
      </c>
      <c r="BJ716" s="336">
        <f t="shared" si="99"/>
        <v>0</v>
      </c>
      <c r="BK716" s="336">
        <f t="shared" si="99"/>
        <v>0</v>
      </c>
      <c r="BL716" s="336">
        <f t="shared" si="99"/>
        <v>0</v>
      </c>
      <c r="BM716" s="336">
        <f t="shared" si="99"/>
        <v>67468774.590000004</v>
      </c>
      <c r="BN716" s="336">
        <f t="shared" si="99"/>
        <v>0</v>
      </c>
      <c r="BO716" s="336">
        <f t="shared" si="99"/>
        <v>0</v>
      </c>
      <c r="BP716" s="336">
        <f t="shared" si="99"/>
        <v>0</v>
      </c>
      <c r="BQ716" s="336">
        <f t="shared" si="99"/>
        <v>0</v>
      </c>
      <c r="BR716" s="336">
        <f t="shared" si="99"/>
        <v>0</v>
      </c>
      <c r="BS716" s="336">
        <f t="shared" si="99"/>
        <v>0</v>
      </c>
      <c r="BT716" s="336">
        <f t="shared" si="100"/>
        <v>20331570.100000001</v>
      </c>
      <c r="BU716" s="336">
        <f t="shared" si="100"/>
        <v>0</v>
      </c>
      <c r="BV716" s="336">
        <f t="shared" si="100"/>
        <v>0</v>
      </c>
      <c r="BW716" s="336">
        <f t="shared" si="100"/>
        <v>0</v>
      </c>
      <c r="BX716" s="336">
        <f t="shared" si="100"/>
        <v>0</v>
      </c>
      <c r="BY716" s="336">
        <f t="shared" si="100"/>
        <v>0</v>
      </c>
      <c r="BZ716" s="336">
        <f t="shared" si="100"/>
        <v>0</v>
      </c>
      <c r="CA716" s="336">
        <f t="shared" si="100"/>
        <v>0</v>
      </c>
      <c r="CB716" s="336">
        <f t="shared" si="100"/>
        <v>0</v>
      </c>
      <c r="CC716" s="336">
        <f t="shared" si="86"/>
        <v>192467600.39000002</v>
      </c>
    </row>
    <row r="717" spans="1:81" s="354" customFormat="1" ht="23.25" customHeight="1">
      <c r="A717" s="381"/>
      <c r="B717" s="424"/>
      <c r="C717" s="517"/>
      <c r="D717" s="400"/>
      <c r="E717" s="400"/>
      <c r="F717" s="401" t="s">
        <v>1668</v>
      </c>
      <c r="G717" s="402" t="s">
        <v>1669</v>
      </c>
      <c r="H717" s="336">
        <f t="shared" si="99"/>
        <v>22046884.129999999</v>
      </c>
      <c r="I717" s="336">
        <f t="shared" si="99"/>
        <v>0</v>
      </c>
      <c r="J717" s="336">
        <f t="shared" si="99"/>
        <v>0</v>
      </c>
      <c r="K717" s="336">
        <f t="shared" si="99"/>
        <v>0</v>
      </c>
      <c r="L717" s="336">
        <f t="shared" si="99"/>
        <v>0</v>
      </c>
      <c r="M717" s="336">
        <f t="shared" si="99"/>
        <v>0</v>
      </c>
      <c r="N717" s="336">
        <f t="shared" si="99"/>
        <v>19754080</v>
      </c>
      <c r="O717" s="336">
        <f t="shared" si="99"/>
        <v>0</v>
      </c>
      <c r="P717" s="336">
        <f t="shared" si="99"/>
        <v>0</v>
      </c>
      <c r="Q717" s="336">
        <f t="shared" si="99"/>
        <v>0</v>
      </c>
      <c r="R717" s="336">
        <f t="shared" si="99"/>
        <v>0</v>
      </c>
      <c r="S717" s="336">
        <f t="shared" si="99"/>
        <v>0</v>
      </c>
      <c r="T717" s="336">
        <f t="shared" si="99"/>
        <v>0</v>
      </c>
      <c r="U717" s="336">
        <f t="shared" si="99"/>
        <v>0</v>
      </c>
      <c r="V717" s="336">
        <f t="shared" si="99"/>
        <v>0</v>
      </c>
      <c r="W717" s="336">
        <f t="shared" si="99"/>
        <v>0</v>
      </c>
      <c r="X717" s="336">
        <f t="shared" si="99"/>
        <v>0</v>
      </c>
      <c r="Y717" s="336">
        <f t="shared" si="99"/>
        <v>0</v>
      </c>
      <c r="Z717" s="336">
        <f t="shared" si="99"/>
        <v>0</v>
      </c>
      <c r="AA717" s="336">
        <f t="shared" si="99"/>
        <v>0</v>
      </c>
      <c r="AB717" s="336">
        <f t="shared" si="99"/>
        <v>0</v>
      </c>
      <c r="AC717" s="336">
        <f t="shared" si="99"/>
        <v>0</v>
      </c>
      <c r="AD717" s="336">
        <f t="shared" si="99"/>
        <v>0</v>
      </c>
      <c r="AE717" s="336">
        <f t="shared" si="99"/>
        <v>0</v>
      </c>
      <c r="AF717" s="336">
        <f t="shared" si="99"/>
        <v>0</v>
      </c>
      <c r="AG717" s="336">
        <f t="shared" si="99"/>
        <v>0</v>
      </c>
      <c r="AH717" s="336">
        <f t="shared" si="99"/>
        <v>0</v>
      </c>
      <c r="AI717" s="336">
        <f t="shared" si="99"/>
        <v>0</v>
      </c>
      <c r="AJ717" s="336">
        <f t="shared" si="99"/>
        <v>0</v>
      </c>
      <c r="AK717" s="336">
        <f t="shared" si="99"/>
        <v>0</v>
      </c>
      <c r="AL717" s="336">
        <f t="shared" si="99"/>
        <v>0</v>
      </c>
      <c r="AM717" s="336">
        <f t="shared" si="99"/>
        <v>0</v>
      </c>
      <c r="AN717" s="336">
        <f t="shared" si="99"/>
        <v>0</v>
      </c>
      <c r="AO717" s="336">
        <f t="shared" si="99"/>
        <v>0</v>
      </c>
      <c r="AP717" s="336">
        <f t="shared" si="99"/>
        <v>0</v>
      </c>
      <c r="AQ717" s="336">
        <f t="shared" si="99"/>
        <v>0</v>
      </c>
      <c r="AR717" s="336">
        <f t="shared" si="99"/>
        <v>0</v>
      </c>
      <c r="AS717" s="336">
        <f t="shared" si="99"/>
        <v>0</v>
      </c>
      <c r="AT717" s="336">
        <f t="shared" si="99"/>
        <v>0</v>
      </c>
      <c r="AU717" s="336">
        <f t="shared" si="99"/>
        <v>0</v>
      </c>
      <c r="AV717" s="336">
        <f t="shared" si="99"/>
        <v>0</v>
      </c>
      <c r="AW717" s="336">
        <f t="shared" si="99"/>
        <v>0</v>
      </c>
      <c r="AX717" s="336">
        <f t="shared" si="99"/>
        <v>0</v>
      </c>
      <c r="AY717" s="336">
        <f t="shared" si="99"/>
        <v>0</v>
      </c>
      <c r="AZ717" s="336">
        <f t="shared" si="99"/>
        <v>0</v>
      </c>
      <c r="BA717" s="336">
        <f t="shared" si="99"/>
        <v>0</v>
      </c>
      <c r="BB717" s="336">
        <f t="shared" si="99"/>
        <v>16931795.710000001</v>
      </c>
      <c r="BC717" s="336">
        <f t="shared" si="99"/>
        <v>0</v>
      </c>
      <c r="BD717" s="336">
        <f t="shared" si="99"/>
        <v>0</v>
      </c>
      <c r="BE717" s="336">
        <f t="shared" si="99"/>
        <v>0</v>
      </c>
      <c r="BF717" s="336">
        <f t="shared" si="99"/>
        <v>0</v>
      </c>
      <c r="BG717" s="336">
        <f t="shared" si="99"/>
        <v>0</v>
      </c>
      <c r="BH717" s="336">
        <f t="shared" si="99"/>
        <v>0</v>
      </c>
      <c r="BI717" s="336">
        <f t="shared" si="99"/>
        <v>0</v>
      </c>
      <c r="BJ717" s="336">
        <f t="shared" si="99"/>
        <v>0</v>
      </c>
      <c r="BK717" s="336">
        <f t="shared" si="99"/>
        <v>0</v>
      </c>
      <c r="BL717" s="336">
        <f t="shared" si="99"/>
        <v>0</v>
      </c>
      <c r="BM717" s="336">
        <f t="shared" si="99"/>
        <v>9102289.1999999993</v>
      </c>
      <c r="BN717" s="336">
        <f t="shared" si="99"/>
        <v>0</v>
      </c>
      <c r="BO717" s="336">
        <f t="shared" si="99"/>
        <v>0</v>
      </c>
      <c r="BP717" s="336">
        <f t="shared" si="99"/>
        <v>0</v>
      </c>
      <c r="BQ717" s="336">
        <f t="shared" si="99"/>
        <v>0</v>
      </c>
      <c r="BR717" s="336">
        <f t="shared" si="99"/>
        <v>0</v>
      </c>
      <c r="BS717" s="336">
        <f t="shared" si="99"/>
        <v>0</v>
      </c>
      <c r="BT717" s="336">
        <f t="shared" si="100"/>
        <v>11827139</v>
      </c>
      <c r="BU717" s="336">
        <f t="shared" si="100"/>
        <v>0</v>
      </c>
      <c r="BV717" s="336">
        <f t="shared" si="100"/>
        <v>0</v>
      </c>
      <c r="BW717" s="336">
        <f t="shared" si="100"/>
        <v>0</v>
      </c>
      <c r="BX717" s="336">
        <f t="shared" si="100"/>
        <v>0</v>
      </c>
      <c r="BY717" s="336">
        <f t="shared" si="100"/>
        <v>0</v>
      </c>
      <c r="BZ717" s="336">
        <f t="shared" si="100"/>
        <v>0</v>
      </c>
      <c r="CA717" s="336">
        <f t="shared" si="100"/>
        <v>0</v>
      </c>
      <c r="CB717" s="336">
        <f t="shared" si="100"/>
        <v>0</v>
      </c>
      <c r="CC717" s="336">
        <f t="shared" si="86"/>
        <v>79662188.039999992</v>
      </c>
    </row>
    <row r="718" spans="1:81" s="354" customFormat="1">
      <c r="A718" s="381"/>
      <c r="B718" s="383"/>
      <c r="C718" s="518"/>
      <c r="D718" s="400"/>
      <c r="E718" s="400"/>
      <c r="F718" s="401" t="s">
        <v>1670</v>
      </c>
      <c r="G718" s="402" t="s">
        <v>1671</v>
      </c>
      <c r="H718" s="336">
        <f t="shared" si="99"/>
        <v>19903634.5</v>
      </c>
      <c r="I718" s="336">
        <f t="shared" si="99"/>
        <v>0</v>
      </c>
      <c r="J718" s="336">
        <f t="shared" si="99"/>
        <v>0</v>
      </c>
      <c r="K718" s="336">
        <f t="shared" si="99"/>
        <v>0</v>
      </c>
      <c r="L718" s="336">
        <f t="shared" si="99"/>
        <v>0</v>
      </c>
      <c r="M718" s="336">
        <f t="shared" si="99"/>
        <v>0</v>
      </c>
      <c r="N718" s="336">
        <f t="shared" si="99"/>
        <v>20008995.25</v>
      </c>
      <c r="O718" s="336">
        <f t="shared" si="99"/>
        <v>0</v>
      </c>
      <c r="P718" s="336">
        <f t="shared" si="99"/>
        <v>0</v>
      </c>
      <c r="Q718" s="336">
        <f t="shared" si="99"/>
        <v>0</v>
      </c>
      <c r="R718" s="336">
        <f t="shared" si="99"/>
        <v>0</v>
      </c>
      <c r="S718" s="336">
        <f t="shared" si="99"/>
        <v>0</v>
      </c>
      <c r="T718" s="336">
        <f t="shared" si="99"/>
        <v>0</v>
      </c>
      <c r="U718" s="336">
        <f t="shared" si="99"/>
        <v>0</v>
      </c>
      <c r="V718" s="336">
        <f t="shared" si="99"/>
        <v>0</v>
      </c>
      <c r="W718" s="336">
        <f t="shared" si="99"/>
        <v>0</v>
      </c>
      <c r="X718" s="336">
        <f t="shared" si="99"/>
        <v>0</v>
      </c>
      <c r="Y718" s="336">
        <f t="shared" si="99"/>
        <v>0</v>
      </c>
      <c r="Z718" s="336">
        <f t="shared" si="99"/>
        <v>0</v>
      </c>
      <c r="AA718" s="336">
        <f t="shared" si="99"/>
        <v>0</v>
      </c>
      <c r="AB718" s="336">
        <f t="shared" si="99"/>
        <v>0</v>
      </c>
      <c r="AC718" s="336">
        <f t="shared" si="99"/>
        <v>0</v>
      </c>
      <c r="AD718" s="336">
        <f t="shared" si="99"/>
        <v>0</v>
      </c>
      <c r="AE718" s="336">
        <f t="shared" si="99"/>
        <v>0</v>
      </c>
      <c r="AF718" s="336">
        <f t="shared" si="99"/>
        <v>0</v>
      </c>
      <c r="AG718" s="336">
        <f t="shared" si="99"/>
        <v>0</v>
      </c>
      <c r="AH718" s="336">
        <f t="shared" si="99"/>
        <v>0</v>
      </c>
      <c r="AI718" s="336">
        <f t="shared" si="99"/>
        <v>0</v>
      </c>
      <c r="AJ718" s="336">
        <f t="shared" si="99"/>
        <v>0</v>
      </c>
      <c r="AK718" s="336">
        <f t="shared" si="99"/>
        <v>0</v>
      </c>
      <c r="AL718" s="336">
        <f t="shared" si="99"/>
        <v>0</v>
      </c>
      <c r="AM718" s="336">
        <f t="shared" si="99"/>
        <v>4300</v>
      </c>
      <c r="AN718" s="336">
        <f t="shared" si="99"/>
        <v>0</v>
      </c>
      <c r="AO718" s="336">
        <f t="shared" si="99"/>
        <v>0</v>
      </c>
      <c r="AP718" s="336">
        <f t="shared" si="99"/>
        <v>0</v>
      </c>
      <c r="AQ718" s="336">
        <f t="shared" si="99"/>
        <v>0</v>
      </c>
      <c r="AR718" s="336">
        <f t="shared" si="99"/>
        <v>0</v>
      </c>
      <c r="AS718" s="336">
        <f t="shared" si="99"/>
        <v>0</v>
      </c>
      <c r="AT718" s="336">
        <f t="shared" si="99"/>
        <v>0</v>
      </c>
      <c r="AU718" s="336">
        <f t="shared" si="99"/>
        <v>9965728.8000000007</v>
      </c>
      <c r="AV718" s="336">
        <f t="shared" si="99"/>
        <v>0</v>
      </c>
      <c r="AW718" s="336">
        <f t="shared" si="99"/>
        <v>0</v>
      </c>
      <c r="AX718" s="336">
        <f t="shared" si="99"/>
        <v>0</v>
      </c>
      <c r="AY718" s="336">
        <f t="shared" si="99"/>
        <v>0</v>
      </c>
      <c r="AZ718" s="336">
        <f t="shared" si="99"/>
        <v>0</v>
      </c>
      <c r="BA718" s="336">
        <f t="shared" si="99"/>
        <v>0</v>
      </c>
      <c r="BB718" s="336">
        <f t="shared" si="99"/>
        <v>17739069.920000002</v>
      </c>
      <c r="BC718" s="336">
        <f t="shared" si="99"/>
        <v>0</v>
      </c>
      <c r="BD718" s="336">
        <f t="shared" si="99"/>
        <v>0</v>
      </c>
      <c r="BE718" s="336">
        <f t="shared" si="99"/>
        <v>0</v>
      </c>
      <c r="BF718" s="336">
        <f t="shared" si="99"/>
        <v>0</v>
      </c>
      <c r="BG718" s="336">
        <f t="shared" si="99"/>
        <v>0</v>
      </c>
      <c r="BH718" s="336">
        <f t="shared" si="99"/>
        <v>0</v>
      </c>
      <c r="BI718" s="336">
        <f t="shared" si="99"/>
        <v>0</v>
      </c>
      <c r="BJ718" s="336">
        <f t="shared" si="99"/>
        <v>0</v>
      </c>
      <c r="BK718" s="336">
        <f t="shared" si="99"/>
        <v>0</v>
      </c>
      <c r="BL718" s="336">
        <f t="shared" si="99"/>
        <v>0</v>
      </c>
      <c r="BM718" s="336">
        <f t="shared" si="99"/>
        <v>38359586.100000001</v>
      </c>
      <c r="BN718" s="336">
        <f t="shared" si="99"/>
        <v>0</v>
      </c>
      <c r="BO718" s="336">
        <f t="shared" si="99"/>
        <v>0</v>
      </c>
      <c r="BP718" s="336">
        <f t="shared" si="99"/>
        <v>0</v>
      </c>
      <c r="BQ718" s="336">
        <f t="shared" si="99"/>
        <v>0</v>
      </c>
      <c r="BR718" s="336">
        <f t="shared" si="99"/>
        <v>0</v>
      </c>
      <c r="BS718" s="336">
        <f t="shared" ref="BS718:BT721" si="101">BS605</f>
        <v>0</v>
      </c>
      <c r="BT718" s="336">
        <f t="shared" si="101"/>
        <v>6459753.2000000002</v>
      </c>
      <c r="BU718" s="336">
        <f t="shared" si="100"/>
        <v>0</v>
      </c>
      <c r="BV718" s="336">
        <f t="shared" si="100"/>
        <v>0</v>
      </c>
      <c r="BW718" s="336">
        <f t="shared" si="100"/>
        <v>0</v>
      </c>
      <c r="BX718" s="336">
        <f t="shared" si="100"/>
        <v>0</v>
      </c>
      <c r="BY718" s="336">
        <f t="shared" si="100"/>
        <v>0</v>
      </c>
      <c r="BZ718" s="336">
        <f t="shared" si="100"/>
        <v>0</v>
      </c>
      <c r="CA718" s="336">
        <f t="shared" si="100"/>
        <v>0</v>
      </c>
      <c r="CB718" s="336">
        <f t="shared" si="100"/>
        <v>0</v>
      </c>
      <c r="CC718" s="336">
        <f t="shared" si="86"/>
        <v>112441067.77</v>
      </c>
    </row>
    <row r="719" spans="1:81" s="354" customFormat="1">
      <c r="A719" s="381"/>
      <c r="B719" s="383"/>
      <c r="C719" s="385"/>
      <c r="D719" s="400"/>
      <c r="E719" s="400"/>
      <c r="F719" s="401" t="s">
        <v>1672</v>
      </c>
      <c r="G719" s="402" t="s">
        <v>1673</v>
      </c>
      <c r="H719" s="336">
        <f t="shared" ref="H719:BS722" si="102">H606</f>
        <v>12787884.4</v>
      </c>
      <c r="I719" s="336">
        <f t="shared" si="102"/>
        <v>0</v>
      </c>
      <c r="J719" s="336">
        <f t="shared" si="102"/>
        <v>0</v>
      </c>
      <c r="K719" s="336">
        <f t="shared" si="102"/>
        <v>0</v>
      </c>
      <c r="L719" s="336">
        <f t="shared" si="102"/>
        <v>0</v>
      </c>
      <c r="M719" s="336">
        <f t="shared" si="102"/>
        <v>0</v>
      </c>
      <c r="N719" s="336">
        <f t="shared" si="102"/>
        <v>14328287.699999999</v>
      </c>
      <c r="O719" s="336">
        <f t="shared" si="102"/>
        <v>0</v>
      </c>
      <c r="P719" s="336">
        <f t="shared" si="102"/>
        <v>0</v>
      </c>
      <c r="Q719" s="336">
        <f t="shared" si="102"/>
        <v>0</v>
      </c>
      <c r="R719" s="336">
        <f t="shared" si="102"/>
        <v>0</v>
      </c>
      <c r="S719" s="336">
        <f t="shared" si="102"/>
        <v>0</v>
      </c>
      <c r="T719" s="336">
        <f t="shared" si="102"/>
        <v>0</v>
      </c>
      <c r="U719" s="336">
        <f t="shared" si="102"/>
        <v>0</v>
      </c>
      <c r="V719" s="336">
        <f t="shared" si="102"/>
        <v>0</v>
      </c>
      <c r="W719" s="336">
        <f t="shared" si="102"/>
        <v>88093.1</v>
      </c>
      <c r="X719" s="336">
        <f t="shared" si="102"/>
        <v>0</v>
      </c>
      <c r="Y719" s="336">
        <f t="shared" si="102"/>
        <v>0</v>
      </c>
      <c r="Z719" s="336">
        <f t="shared" si="102"/>
        <v>0</v>
      </c>
      <c r="AA719" s="336">
        <f t="shared" si="102"/>
        <v>0</v>
      </c>
      <c r="AB719" s="336">
        <f t="shared" si="102"/>
        <v>0</v>
      </c>
      <c r="AC719" s="336">
        <f t="shared" si="102"/>
        <v>9800</v>
      </c>
      <c r="AD719" s="336">
        <f t="shared" si="102"/>
        <v>0</v>
      </c>
      <c r="AE719" s="336">
        <f t="shared" si="102"/>
        <v>0</v>
      </c>
      <c r="AF719" s="336">
        <f t="shared" si="102"/>
        <v>0</v>
      </c>
      <c r="AG719" s="336">
        <f t="shared" si="102"/>
        <v>0</v>
      </c>
      <c r="AH719" s="336">
        <f t="shared" si="102"/>
        <v>0</v>
      </c>
      <c r="AI719" s="336">
        <f t="shared" si="102"/>
        <v>54012.5</v>
      </c>
      <c r="AJ719" s="336">
        <f t="shared" si="102"/>
        <v>0</v>
      </c>
      <c r="AK719" s="336">
        <f t="shared" si="102"/>
        <v>0</v>
      </c>
      <c r="AL719" s="336">
        <f t="shared" si="102"/>
        <v>0</v>
      </c>
      <c r="AM719" s="336">
        <f t="shared" si="102"/>
        <v>0</v>
      </c>
      <c r="AN719" s="336">
        <f t="shared" si="102"/>
        <v>0</v>
      </c>
      <c r="AO719" s="336">
        <f t="shared" si="102"/>
        <v>0</v>
      </c>
      <c r="AP719" s="336">
        <f t="shared" si="102"/>
        <v>0</v>
      </c>
      <c r="AQ719" s="336">
        <f t="shared" si="102"/>
        <v>0</v>
      </c>
      <c r="AR719" s="336">
        <f t="shared" si="102"/>
        <v>0</v>
      </c>
      <c r="AS719" s="336">
        <f t="shared" si="102"/>
        <v>0</v>
      </c>
      <c r="AT719" s="336">
        <f t="shared" si="102"/>
        <v>0</v>
      </c>
      <c r="AU719" s="336">
        <f t="shared" si="102"/>
        <v>9520</v>
      </c>
      <c r="AV719" s="336">
        <f t="shared" si="102"/>
        <v>0</v>
      </c>
      <c r="AW719" s="336">
        <f t="shared" si="102"/>
        <v>0</v>
      </c>
      <c r="AX719" s="336">
        <f t="shared" si="102"/>
        <v>0</v>
      </c>
      <c r="AY719" s="336">
        <f t="shared" si="102"/>
        <v>0</v>
      </c>
      <c r="AZ719" s="336">
        <f t="shared" si="102"/>
        <v>0</v>
      </c>
      <c r="BA719" s="336">
        <f t="shared" si="102"/>
        <v>0</v>
      </c>
      <c r="BB719" s="336">
        <f t="shared" si="102"/>
        <v>7283851.2999999998</v>
      </c>
      <c r="BC719" s="336">
        <f t="shared" si="102"/>
        <v>0</v>
      </c>
      <c r="BD719" s="336">
        <f t="shared" si="102"/>
        <v>0</v>
      </c>
      <c r="BE719" s="336">
        <f t="shared" si="102"/>
        <v>0</v>
      </c>
      <c r="BF719" s="336">
        <f t="shared" si="102"/>
        <v>0</v>
      </c>
      <c r="BG719" s="336">
        <f t="shared" si="102"/>
        <v>0</v>
      </c>
      <c r="BH719" s="336">
        <f t="shared" si="102"/>
        <v>0</v>
      </c>
      <c r="BI719" s="336">
        <f t="shared" si="102"/>
        <v>0</v>
      </c>
      <c r="BJ719" s="336">
        <f t="shared" si="102"/>
        <v>0</v>
      </c>
      <c r="BK719" s="336">
        <f t="shared" si="102"/>
        <v>0</v>
      </c>
      <c r="BL719" s="336">
        <f t="shared" si="102"/>
        <v>0</v>
      </c>
      <c r="BM719" s="336">
        <f t="shared" si="102"/>
        <v>12261382.529999999</v>
      </c>
      <c r="BN719" s="336">
        <f t="shared" si="102"/>
        <v>0</v>
      </c>
      <c r="BO719" s="336">
        <f t="shared" si="102"/>
        <v>0</v>
      </c>
      <c r="BP719" s="336">
        <f t="shared" si="102"/>
        <v>0</v>
      </c>
      <c r="BQ719" s="336">
        <f t="shared" si="102"/>
        <v>0</v>
      </c>
      <c r="BR719" s="336">
        <f t="shared" si="102"/>
        <v>0</v>
      </c>
      <c r="BS719" s="336">
        <f t="shared" si="102"/>
        <v>0</v>
      </c>
      <c r="BT719" s="336">
        <f t="shared" si="101"/>
        <v>1585076</v>
      </c>
      <c r="BU719" s="336">
        <f t="shared" si="100"/>
        <v>0</v>
      </c>
      <c r="BV719" s="336">
        <f t="shared" si="100"/>
        <v>0</v>
      </c>
      <c r="BW719" s="336">
        <f t="shared" si="100"/>
        <v>0</v>
      </c>
      <c r="BX719" s="336">
        <f t="shared" si="100"/>
        <v>0</v>
      </c>
      <c r="BY719" s="336">
        <f t="shared" si="100"/>
        <v>0</v>
      </c>
      <c r="BZ719" s="336">
        <f t="shared" si="100"/>
        <v>0</v>
      </c>
      <c r="CA719" s="336">
        <f t="shared" si="100"/>
        <v>0</v>
      </c>
      <c r="CB719" s="336">
        <f t="shared" si="100"/>
        <v>0</v>
      </c>
      <c r="CC719" s="336">
        <f t="shared" si="86"/>
        <v>48407907.530000001</v>
      </c>
    </row>
    <row r="720" spans="1:81" s="354" customFormat="1">
      <c r="A720" s="381"/>
      <c r="B720" s="383"/>
      <c r="C720" s="385"/>
      <c r="D720" s="400"/>
      <c r="E720" s="400"/>
      <c r="F720" s="401" t="s">
        <v>1674</v>
      </c>
      <c r="G720" s="402" t="s">
        <v>1675</v>
      </c>
      <c r="H720" s="336">
        <f t="shared" si="102"/>
        <v>14186723.58</v>
      </c>
      <c r="I720" s="336">
        <f t="shared" si="102"/>
        <v>0</v>
      </c>
      <c r="J720" s="336">
        <f t="shared" si="102"/>
        <v>0</v>
      </c>
      <c r="K720" s="336">
        <f t="shared" si="102"/>
        <v>0</v>
      </c>
      <c r="L720" s="336">
        <f t="shared" si="102"/>
        <v>0</v>
      </c>
      <c r="M720" s="336">
        <f t="shared" si="102"/>
        <v>0</v>
      </c>
      <c r="N720" s="336">
        <f t="shared" si="102"/>
        <v>22540819.489999998</v>
      </c>
      <c r="O720" s="336">
        <f t="shared" si="102"/>
        <v>315000</v>
      </c>
      <c r="P720" s="336">
        <f t="shared" si="102"/>
        <v>0</v>
      </c>
      <c r="Q720" s="336">
        <f t="shared" si="102"/>
        <v>0</v>
      </c>
      <c r="R720" s="336">
        <f t="shared" si="102"/>
        <v>0</v>
      </c>
      <c r="S720" s="336">
        <f t="shared" si="102"/>
        <v>509481</v>
      </c>
      <c r="T720" s="336">
        <f t="shared" si="102"/>
        <v>0</v>
      </c>
      <c r="U720" s="336">
        <f t="shared" si="102"/>
        <v>0</v>
      </c>
      <c r="V720" s="336">
        <f t="shared" si="102"/>
        <v>0</v>
      </c>
      <c r="W720" s="336">
        <f t="shared" si="102"/>
        <v>0</v>
      </c>
      <c r="X720" s="336">
        <f t="shared" si="102"/>
        <v>0</v>
      </c>
      <c r="Y720" s="336">
        <f t="shared" si="102"/>
        <v>0</v>
      </c>
      <c r="Z720" s="336">
        <f t="shared" si="102"/>
        <v>0</v>
      </c>
      <c r="AA720" s="336">
        <f t="shared" si="102"/>
        <v>0</v>
      </c>
      <c r="AB720" s="336">
        <f t="shared" si="102"/>
        <v>0</v>
      </c>
      <c r="AC720" s="336">
        <f t="shared" si="102"/>
        <v>4341250</v>
      </c>
      <c r="AD720" s="336">
        <f t="shared" si="102"/>
        <v>0</v>
      </c>
      <c r="AE720" s="336">
        <f t="shared" si="102"/>
        <v>0</v>
      </c>
      <c r="AF720" s="336">
        <f t="shared" si="102"/>
        <v>0</v>
      </c>
      <c r="AG720" s="336">
        <f t="shared" si="102"/>
        <v>0</v>
      </c>
      <c r="AH720" s="336">
        <f t="shared" si="102"/>
        <v>0</v>
      </c>
      <c r="AI720" s="336">
        <f t="shared" si="102"/>
        <v>3650926.72</v>
      </c>
      <c r="AJ720" s="336">
        <f t="shared" si="102"/>
        <v>0</v>
      </c>
      <c r="AK720" s="336">
        <f t="shared" si="102"/>
        <v>0</v>
      </c>
      <c r="AL720" s="336">
        <f t="shared" si="102"/>
        <v>0</v>
      </c>
      <c r="AM720" s="336">
        <f t="shared" si="102"/>
        <v>0</v>
      </c>
      <c r="AN720" s="336">
        <f t="shared" si="102"/>
        <v>0</v>
      </c>
      <c r="AO720" s="336">
        <f t="shared" si="102"/>
        <v>0</v>
      </c>
      <c r="AP720" s="336">
        <f t="shared" si="102"/>
        <v>0</v>
      </c>
      <c r="AQ720" s="336">
        <f t="shared" si="102"/>
        <v>0</v>
      </c>
      <c r="AR720" s="336">
        <f t="shared" si="102"/>
        <v>0</v>
      </c>
      <c r="AS720" s="336">
        <f t="shared" si="102"/>
        <v>0</v>
      </c>
      <c r="AT720" s="336">
        <f t="shared" si="102"/>
        <v>0</v>
      </c>
      <c r="AU720" s="336">
        <f t="shared" si="102"/>
        <v>1815010.5</v>
      </c>
      <c r="AV720" s="336">
        <f t="shared" si="102"/>
        <v>0</v>
      </c>
      <c r="AW720" s="336">
        <f t="shared" si="102"/>
        <v>0</v>
      </c>
      <c r="AX720" s="336">
        <f t="shared" si="102"/>
        <v>0</v>
      </c>
      <c r="AY720" s="336">
        <f t="shared" si="102"/>
        <v>0</v>
      </c>
      <c r="AZ720" s="336">
        <f t="shared" si="102"/>
        <v>500</v>
      </c>
      <c r="BA720" s="336">
        <f t="shared" si="102"/>
        <v>0</v>
      </c>
      <c r="BB720" s="336">
        <f t="shared" si="102"/>
        <v>9317685.8599999994</v>
      </c>
      <c r="BC720" s="336">
        <f t="shared" si="102"/>
        <v>0</v>
      </c>
      <c r="BD720" s="336">
        <f t="shared" si="102"/>
        <v>0</v>
      </c>
      <c r="BE720" s="336">
        <f t="shared" si="102"/>
        <v>0</v>
      </c>
      <c r="BF720" s="336">
        <f t="shared" si="102"/>
        <v>0</v>
      </c>
      <c r="BG720" s="336">
        <f t="shared" si="102"/>
        <v>0</v>
      </c>
      <c r="BH720" s="336">
        <f t="shared" si="102"/>
        <v>0</v>
      </c>
      <c r="BI720" s="336">
        <f t="shared" si="102"/>
        <v>0</v>
      </c>
      <c r="BJ720" s="336">
        <f t="shared" si="102"/>
        <v>0</v>
      </c>
      <c r="BK720" s="336">
        <f t="shared" si="102"/>
        <v>0</v>
      </c>
      <c r="BL720" s="336">
        <f t="shared" si="102"/>
        <v>0</v>
      </c>
      <c r="BM720" s="336">
        <f t="shared" si="102"/>
        <v>21118321.780000001</v>
      </c>
      <c r="BN720" s="336">
        <f t="shared" si="102"/>
        <v>0</v>
      </c>
      <c r="BO720" s="336">
        <f t="shared" si="102"/>
        <v>0</v>
      </c>
      <c r="BP720" s="336">
        <f t="shared" si="102"/>
        <v>0</v>
      </c>
      <c r="BQ720" s="336">
        <f t="shared" si="102"/>
        <v>0</v>
      </c>
      <c r="BR720" s="336">
        <f t="shared" si="102"/>
        <v>0</v>
      </c>
      <c r="BS720" s="336">
        <f t="shared" si="102"/>
        <v>0</v>
      </c>
      <c r="BT720" s="336">
        <f t="shared" si="101"/>
        <v>8942330.2599999998</v>
      </c>
      <c r="BU720" s="336">
        <f t="shared" si="100"/>
        <v>0</v>
      </c>
      <c r="BV720" s="336">
        <f t="shared" si="100"/>
        <v>0</v>
      </c>
      <c r="BW720" s="336">
        <f t="shared" si="100"/>
        <v>0</v>
      </c>
      <c r="BX720" s="336">
        <f t="shared" si="100"/>
        <v>0</v>
      </c>
      <c r="BY720" s="336">
        <f t="shared" si="100"/>
        <v>0</v>
      </c>
      <c r="BZ720" s="336">
        <f t="shared" si="100"/>
        <v>0</v>
      </c>
      <c r="CA720" s="336">
        <f t="shared" si="100"/>
        <v>0</v>
      </c>
      <c r="CB720" s="336">
        <f t="shared" si="100"/>
        <v>0</v>
      </c>
      <c r="CC720" s="336">
        <f t="shared" si="86"/>
        <v>86738049.190000013</v>
      </c>
    </row>
    <row r="721" spans="1:81" s="354" customFormat="1">
      <c r="A721" s="381"/>
      <c r="B721" s="383"/>
      <c r="C721" s="385"/>
      <c r="D721" s="400"/>
      <c r="E721" s="400"/>
      <c r="F721" s="401" t="s">
        <v>1676</v>
      </c>
      <c r="G721" s="402" t="s">
        <v>1677</v>
      </c>
      <c r="H721" s="336">
        <f t="shared" si="102"/>
        <v>8726931.8000000007</v>
      </c>
      <c r="I721" s="336">
        <f t="shared" si="102"/>
        <v>0</v>
      </c>
      <c r="J721" s="336">
        <f t="shared" si="102"/>
        <v>0</v>
      </c>
      <c r="K721" s="336">
        <f t="shared" si="102"/>
        <v>0</v>
      </c>
      <c r="L721" s="336">
        <f t="shared" si="102"/>
        <v>0</v>
      </c>
      <c r="M721" s="336">
        <f t="shared" si="102"/>
        <v>0</v>
      </c>
      <c r="N721" s="336">
        <f t="shared" si="102"/>
        <v>28228153.300000001</v>
      </c>
      <c r="O721" s="336">
        <f t="shared" si="102"/>
        <v>24200</v>
      </c>
      <c r="P721" s="336">
        <f t="shared" si="102"/>
        <v>0</v>
      </c>
      <c r="Q721" s="336">
        <f t="shared" si="102"/>
        <v>0</v>
      </c>
      <c r="R721" s="336">
        <f t="shared" si="102"/>
        <v>0</v>
      </c>
      <c r="S721" s="336">
        <f t="shared" si="102"/>
        <v>0</v>
      </c>
      <c r="T721" s="336">
        <f t="shared" si="102"/>
        <v>0</v>
      </c>
      <c r="U721" s="336">
        <f t="shared" si="102"/>
        <v>0</v>
      </c>
      <c r="V721" s="336">
        <f t="shared" si="102"/>
        <v>0</v>
      </c>
      <c r="W721" s="336">
        <f t="shared" si="102"/>
        <v>0</v>
      </c>
      <c r="X721" s="336">
        <f t="shared" si="102"/>
        <v>0</v>
      </c>
      <c r="Y721" s="336">
        <f t="shared" si="102"/>
        <v>0</v>
      </c>
      <c r="Z721" s="336">
        <f t="shared" si="102"/>
        <v>0</v>
      </c>
      <c r="AA721" s="336">
        <f t="shared" si="102"/>
        <v>0</v>
      </c>
      <c r="AB721" s="336">
        <f t="shared" si="102"/>
        <v>0</v>
      </c>
      <c r="AC721" s="336">
        <f t="shared" si="102"/>
        <v>0</v>
      </c>
      <c r="AD721" s="336">
        <f t="shared" si="102"/>
        <v>0</v>
      </c>
      <c r="AE721" s="336">
        <f t="shared" si="102"/>
        <v>0</v>
      </c>
      <c r="AF721" s="336">
        <f t="shared" si="102"/>
        <v>0</v>
      </c>
      <c r="AG721" s="336">
        <f t="shared" si="102"/>
        <v>0</v>
      </c>
      <c r="AH721" s="336">
        <f t="shared" si="102"/>
        <v>0</v>
      </c>
      <c r="AI721" s="336">
        <f t="shared" si="102"/>
        <v>0</v>
      </c>
      <c r="AJ721" s="336">
        <f t="shared" si="102"/>
        <v>0</v>
      </c>
      <c r="AK721" s="336">
        <f t="shared" si="102"/>
        <v>0</v>
      </c>
      <c r="AL721" s="336">
        <f t="shared" si="102"/>
        <v>0</v>
      </c>
      <c r="AM721" s="336">
        <f t="shared" si="102"/>
        <v>0</v>
      </c>
      <c r="AN721" s="336">
        <f t="shared" si="102"/>
        <v>0</v>
      </c>
      <c r="AO721" s="336">
        <f t="shared" si="102"/>
        <v>0</v>
      </c>
      <c r="AP721" s="336">
        <f t="shared" si="102"/>
        <v>0</v>
      </c>
      <c r="AQ721" s="336">
        <f t="shared" si="102"/>
        <v>0</v>
      </c>
      <c r="AR721" s="336">
        <f t="shared" si="102"/>
        <v>0</v>
      </c>
      <c r="AS721" s="336">
        <f t="shared" si="102"/>
        <v>0</v>
      </c>
      <c r="AT721" s="336">
        <f t="shared" si="102"/>
        <v>0</v>
      </c>
      <c r="AU721" s="336">
        <f t="shared" si="102"/>
        <v>78800</v>
      </c>
      <c r="AV721" s="336">
        <f t="shared" si="102"/>
        <v>0</v>
      </c>
      <c r="AW721" s="336">
        <f t="shared" si="102"/>
        <v>0</v>
      </c>
      <c r="AX721" s="336">
        <f t="shared" si="102"/>
        <v>0</v>
      </c>
      <c r="AY721" s="336">
        <f t="shared" si="102"/>
        <v>0</v>
      </c>
      <c r="AZ721" s="336">
        <f t="shared" si="102"/>
        <v>0</v>
      </c>
      <c r="BA721" s="336">
        <f t="shared" si="102"/>
        <v>0</v>
      </c>
      <c r="BB721" s="336">
        <f t="shared" si="102"/>
        <v>0</v>
      </c>
      <c r="BC721" s="336">
        <f t="shared" si="102"/>
        <v>0</v>
      </c>
      <c r="BD721" s="336">
        <f t="shared" si="102"/>
        <v>0</v>
      </c>
      <c r="BE721" s="336">
        <f t="shared" si="102"/>
        <v>0</v>
      </c>
      <c r="BF721" s="336">
        <f t="shared" si="102"/>
        <v>0</v>
      </c>
      <c r="BG721" s="336">
        <f t="shared" si="102"/>
        <v>0</v>
      </c>
      <c r="BH721" s="336">
        <f t="shared" si="102"/>
        <v>0</v>
      </c>
      <c r="BI721" s="336">
        <f t="shared" si="102"/>
        <v>0</v>
      </c>
      <c r="BJ721" s="336">
        <f t="shared" si="102"/>
        <v>0</v>
      </c>
      <c r="BK721" s="336">
        <f t="shared" si="102"/>
        <v>0</v>
      </c>
      <c r="BL721" s="336">
        <f t="shared" si="102"/>
        <v>0</v>
      </c>
      <c r="BM721" s="336">
        <f t="shared" si="102"/>
        <v>26542226.02</v>
      </c>
      <c r="BN721" s="336">
        <f t="shared" si="102"/>
        <v>0</v>
      </c>
      <c r="BO721" s="336">
        <f t="shared" si="102"/>
        <v>0</v>
      </c>
      <c r="BP721" s="336">
        <f t="shared" si="102"/>
        <v>0</v>
      </c>
      <c r="BQ721" s="336">
        <f t="shared" si="102"/>
        <v>0</v>
      </c>
      <c r="BR721" s="336">
        <f t="shared" si="102"/>
        <v>0</v>
      </c>
      <c r="BS721" s="336">
        <f t="shared" si="102"/>
        <v>0</v>
      </c>
      <c r="BT721" s="336">
        <f t="shared" si="101"/>
        <v>581921.66</v>
      </c>
      <c r="BU721" s="336">
        <f t="shared" si="100"/>
        <v>0</v>
      </c>
      <c r="BV721" s="336">
        <f t="shared" si="100"/>
        <v>0</v>
      </c>
      <c r="BW721" s="336">
        <f t="shared" si="100"/>
        <v>0</v>
      </c>
      <c r="BX721" s="336">
        <f t="shared" si="100"/>
        <v>0</v>
      </c>
      <c r="BY721" s="336">
        <f t="shared" si="100"/>
        <v>0</v>
      </c>
      <c r="BZ721" s="336">
        <f t="shared" si="100"/>
        <v>0</v>
      </c>
      <c r="CA721" s="336">
        <f t="shared" si="100"/>
        <v>0</v>
      </c>
      <c r="CB721" s="336">
        <f t="shared" si="100"/>
        <v>0</v>
      </c>
      <c r="CC721" s="336">
        <f t="shared" si="86"/>
        <v>64182232.780000001</v>
      </c>
    </row>
    <row r="722" spans="1:81" s="354" customFormat="1">
      <c r="A722" s="381"/>
      <c r="B722" s="383"/>
      <c r="C722" s="385"/>
      <c r="D722" s="400"/>
      <c r="E722" s="400"/>
      <c r="F722" s="401" t="s">
        <v>1678</v>
      </c>
      <c r="G722" s="402" t="s">
        <v>1679</v>
      </c>
      <c r="H722" s="336">
        <f t="shared" si="102"/>
        <v>576266</v>
      </c>
      <c r="I722" s="336">
        <f t="shared" si="102"/>
        <v>0</v>
      </c>
      <c r="J722" s="336">
        <f t="shared" si="102"/>
        <v>0</v>
      </c>
      <c r="K722" s="336">
        <f t="shared" si="102"/>
        <v>0</v>
      </c>
      <c r="L722" s="336">
        <f t="shared" si="102"/>
        <v>0</v>
      </c>
      <c r="M722" s="336">
        <f t="shared" si="102"/>
        <v>0</v>
      </c>
      <c r="N722" s="336">
        <f t="shared" si="102"/>
        <v>685806</v>
      </c>
      <c r="O722" s="336">
        <f t="shared" si="102"/>
        <v>0</v>
      </c>
      <c r="P722" s="336">
        <f t="shared" si="102"/>
        <v>0</v>
      </c>
      <c r="Q722" s="336">
        <f t="shared" si="102"/>
        <v>0</v>
      </c>
      <c r="R722" s="336">
        <f t="shared" si="102"/>
        <v>0</v>
      </c>
      <c r="S722" s="336">
        <f t="shared" si="102"/>
        <v>0</v>
      </c>
      <c r="T722" s="336">
        <f t="shared" si="102"/>
        <v>0</v>
      </c>
      <c r="U722" s="336">
        <f t="shared" si="102"/>
        <v>0</v>
      </c>
      <c r="V722" s="336">
        <f t="shared" si="102"/>
        <v>0</v>
      </c>
      <c r="W722" s="336">
        <f t="shared" si="102"/>
        <v>0</v>
      </c>
      <c r="X722" s="336">
        <f t="shared" si="102"/>
        <v>0</v>
      </c>
      <c r="Y722" s="336">
        <f t="shared" si="102"/>
        <v>0</v>
      </c>
      <c r="Z722" s="336">
        <f t="shared" si="102"/>
        <v>0</v>
      </c>
      <c r="AA722" s="336">
        <f t="shared" si="102"/>
        <v>0</v>
      </c>
      <c r="AB722" s="336">
        <f t="shared" si="102"/>
        <v>0</v>
      </c>
      <c r="AC722" s="336">
        <f t="shared" si="102"/>
        <v>0</v>
      </c>
      <c r="AD722" s="336">
        <f t="shared" si="102"/>
        <v>0</v>
      </c>
      <c r="AE722" s="336">
        <f t="shared" si="102"/>
        <v>0</v>
      </c>
      <c r="AF722" s="336">
        <f t="shared" si="102"/>
        <v>0</v>
      </c>
      <c r="AG722" s="336">
        <f t="shared" si="102"/>
        <v>0</v>
      </c>
      <c r="AH722" s="336">
        <f t="shared" si="102"/>
        <v>0</v>
      </c>
      <c r="AI722" s="336">
        <f t="shared" si="102"/>
        <v>0</v>
      </c>
      <c r="AJ722" s="336">
        <f t="shared" si="102"/>
        <v>0</v>
      </c>
      <c r="AK722" s="336">
        <f t="shared" si="102"/>
        <v>0</v>
      </c>
      <c r="AL722" s="336">
        <f t="shared" si="102"/>
        <v>0</v>
      </c>
      <c r="AM722" s="336">
        <f t="shared" si="102"/>
        <v>0</v>
      </c>
      <c r="AN722" s="336">
        <f t="shared" si="102"/>
        <v>0</v>
      </c>
      <c r="AO722" s="336">
        <f t="shared" si="102"/>
        <v>0</v>
      </c>
      <c r="AP722" s="336">
        <f t="shared" si="102"/>
        <v>0</v>
      </c>
      <c r="AQ722" s="336">
        <f t="shared" si="102"/>
        <v>0</v>
      </c>
      <c r="AR722" s="336">
        <f t="shared" si="102"/>
        <v>0</v>
      </c>
      <c r="AS722" s="336">
        <f t="shared" si="102"/>
        <v>0</v>
      </c>
      <c r="AT722" s="336">
        <f t="shared" si="102"/>
        <v>0</v>
      </c>
      <c r="AU722" s="336">
        <f t="shared" si="102"/>
        <v>0</v>
      </c>
      <c r="AV722" s="336">
        <f t="shared" si="102"/>
        <v>0</v>
      </c>
      <c r="AW722" s="336">
        <f t="shared" si="102"/>
        <v>0</v>
      </c>
      <c r="AX722" s="336">
        <f t="shared" si="102"/>
        <v>0</v>
      </c>
      <c r="AY722" s="336">
        <f t="shared" si="102"/>
        <v>0</v>
      </c>
      <c r="AZ722" s="336">
        <f t="shared" si="102"/>
        <v>0</v>
      </c>
      <c r="BA722" s="336">
        <f t="shared" si="102"/>
        <v>0</v>
      </c>
      <c r="BB722" s="336">
        <f t="shared" si="102"/>
        <v>605456.5</v>
      </c>
      <c r="BC722" s="336">
        <f t="shared" si="102"/>
        <v>0</v>
      </c>
      <c r="BD722" s="336">
        <f t="shared" si="102"/>
        <v>0</v>
      </c>
      <c r="BE722" s="336">
        <f t="shared" si="102"/>
        <v>0</v>
      </c>
      <c r="BF722" s="336">
        <f t="shared" si="102"/>
        <v>0</v>
      </c>
      <c r="BG722" s="336">
        <f t="shared" si="102"/>
        <v>0</v>
      </c>
      <c r="BH722" s="336">
        <f t="shared" si="102"/>
        <v>0</v>
      </c>
      <c r="BI722" s="336">
        <f t="shared" si="102"/>
        <v>0</v>
      </c>
      <c r="BJ722" s="336">
        <f t="shared" si="102"/>
        <v>0</v>
      </c>
      <c r="BK722" s="336">
        <f t="shared" si="102"/>
        <v>0</v>
      </c>
      <c r="BL722" s="336">
        <f t="shared" si="102"/>
        <v>0</v>
      </c>
      <c r="BM722" s="336">
        <f t="shared" si="102"/>
        <v>1700204.52</v>
      </c>
      <c r="BN722" s="336">
        <f t="shared" si="102"/>
        <v>0</v>
      </c>
      <c r="BO722" s="336">
        <f t="shared" si="102"/>
        <v>0</v>
      </c>
      <c r="BP722" s="336">
        <f t="shared" si="102"/>
        <v>0</v>
      </c>
      <c r="BQ722" s="336">
        <f t="shared" si="102"/>
        <v>0</v>
      </c>
      <c r="BR722" s="336">
        <f t="shared" si="102"/>
        <v>0</v>
      </c>
      <c r="BS722" s="336">
        <f t="shared" ref="BS722:BT723" si="103">BS609</f>
        <v>0</v>
      </c>
      <c r="BT722" s="336">
        <f t="shared" si="103"/>
        <v>378831.14</v>
      </c>
      <c r="BU722" s="336">
        <f t="shared" si="100"/>
        <v>0</v>
      </c>
      <c r="BV722" s="336">
        <f t="shared" si="100"/>
        <v>0</v>
      </c>
      <c r="BW722" s="336">
        <f t="shared" si="100"/>
        <v>0</v>
      </c>
      <c r="BX722" s="336">
        <f t="shared" si="100"/>
        <v>0</v>
      </c>
      <c r="BY722" s="336">
        <f t="shared" si="100"/>
        <v>0</v>
      </c>
      <c r="BZ722" s="336">
        <f t="shared" si="100"/>
        <v>0</v>
      </c>
      <c r="CA722" s="336">
        <f t="shared" si="100"/>
        <v>0</v>
      </c>
      <c r="CB722" s="336">
        <f t="shared" si="100"/>
        <v>0</v>
      </c>
      <c r="CC722" s="336">
        <f t="shared" si="86"/>
        <v>3946564.16</v>
      </c>
    </row>
    <row r="723" spans="1:81" s="354" customFormat="1">
      <c r="A723" s="381"/>
      <c r="B723" s="383"/>
      <c r="C723" s="385"/>
      <c r="D723" s="400"/>
      <c r="E723" s="400"/>
      <c r="F723" s="401" t="s">
        <v>1680</v>
      </c>
      <c r="G723" s="402" t="s">
        <v>1681</v>
      </c>
      <c r="H723" s="336">
        <f t="shared" ref="H723:BS723" si="104">H610</f>
        <v>0</v>
      </c>
      <c r="I723" s="336">
        <f t="shared" si="104"/>
        <v>0</v>
      </c>
      <c r="J723" s="336">
        <f t="shared" si="104"/>
        <v>0</v>
      </c>
      <c r="K723" s="336">
        <f t="shared" si="104"/>
        <v>0</v>
      </c>
      <c r="L723" s="336">
        <f t="shared" si="104"/>
        <v>0</v>
      </c>
      <c r="M723" s="336">
        <f t="shared" si="104"/>
        <v>0</v>
      </c>
      <c r="N723" s="336">
        <f t="shared" si="104"/>
        <v>0</v>
      </c>
      <c r="O723" s="336">
        <f t="shared" si="104"/>
        <v>0</v>
      </c>
      <c r="P723" s="336">
        <f t="shared" si="104"/>
        <v>0</v>
      </c>
      <c r="Q723" s="336">
        <f t="shared" si="104"/>
        <v>0</v>
      </c>
      <c r="R723" s="336">
        <f t="shared" si="104"/>
        <v>0</v>
      </c>
      <c r="S723" s="336">
        <f t="shared" si="104"/>
        <v>0</v>
      </c>
      <c r="T723" s="336">
        <f t="shared" si="104"/>
        <v>0</v>
      </c>
      <c r="U723" s="336">
        <f t="shared" si="104"/>
        <v>0</v>
      </c>
      <c r="V723" s="336">
        <f t="shared" si="104"/>
        <v>0</v>
      </c>
      <c r="W723" s="336">
        <f t="shared" si="104"/>
        <v>0</v>
      </c>
      <c r="X723" s="336">
        <f t="shared" si="104"/>
        <v>0</v>
      </c>
      <c r="Y723" s="336">
        <f t="shared" si="104"/>
        <v>0</v>
      </c>
      <c r="Z723" s="336">
        <f t="shared" si="104"/>
        <v>0</v>
      </c>
      <c r="AA723" s="336">
        <f t="shared" si="104"/>
        <v>0</v>
      </c>
      <c r="AB723" s="336">
        <f t="shared" si="104"/>
        <v>0</v>
      </c>
      <c r="AC723" s="336">
        <f t="shared" si="104"/>
        <v>0</v>
      </c>
      <c r="AD723" s="336">
        <f t="shared" si="104"/>
        <v>0</v>
      </c>
      <c r="AE723" s="336">
        <f t="shared" si="104"/>
        <v>0</v>
      </c>
      <c r="AF723" s="336">
        <f t="shared" si="104"/>
        <v>0</v>
      </c>
      <c r="AG723" s="336">
        <f t="shared" si="104"/>
        <v>0</v>
      </c>
      <c r="AH723" s="336">
        <f t="shared" si="104"/>
        <v>0</v>
      </c>
      <c r="AI723" s="336">
        <f t="shared" si="104"/>
        <v>0</v>
      </c>
      <c r="AJ723" s="336">
        <f t="shared" si="104"/>
        <v>0</v>
      </c>
      <c r="AK723" s="336">
        <f t="shared" si="104"/>
        <v>0</v>
      </c>
      <c r="AL723" s="336">
        <f t="shared" si="104"/>
        <v>0</v>
      </c>
      <c r="AM723" s="336">
        <f t="shared" si="104"/>
        <v>0</v>
      </c>
      <c r="AN723" s="336">
        <f t="shared" si="104"/>
        <v>0</v>
      </c>
      <c r="AO723" s="336">
        <f t="shared" si="104"/>
        <v>0</v>
      </c>
      <c r="AP723" s="336">
        <f t="shared" si="104"/>
        <v>0</v>
      </c>
      <c r="AQ723" s="336">
        <f t="shared" si="104"/>
        <v>0</v>
      </c>
      <c r="AR723" s="336">
        <f t="shared" si="104"/>
        <v>0</v>
      </c>
      <c r="AS723" s="336">
        <f t="shared" si="104"/>
        <v>0</v>
      </c>
      <c r="AT723" s="336">
        <f t="shared" si="104"/>
        <v>0</v>
      </c>
      <c r="AU723" s="336">
        <f t="shared" si="104"/>
        <v>0</v>
      </c>
      <c r="AV723" s="336">
        <f t="shared" si="104"/>
        <v>0</v>
      </c>
      <c r="AW723" s="336">
        <f t="shared" si="104"/>
        <v>0</v>
      </c>
      <c r="AX723" s="336">
        <f t="shared" si="104"/>
        <v>0</v>
      </c>
      <c r="AY723" s="336">
        <f t="shared" si="104"/>
        <v>0</v>
      </c>
      <c r="AZ723" s="336">
        <f t="shared" si="104"/>
        <v>0</v>
      </c>
      <c r="BA723" s="336">
        <f t="shared" si="104"/>
        <v>0</v>
      </c>
      <c r="BB723" s="336">
        <f t="shared" si="104"/>
        <v>0</v>
      </c>
      <c r="BC723" s="336">
        <f t="shared" si="104"/>
        <v>0</v>
      </c>
      <c r="BD723" s="336">
        <f t="shared" si="104"/>
        <v>0</v>
      </c>
      <c r="BE723" s="336">
        <f t="shared" si="104"/>
        <v>0</v>
      </c>
      <c r="BF723" s="336">
        <f t="shared" si="104"/>
        <v>0</v>
      </c>
      <c r="BG723" s="336">
        <f t="shared" si="104"/>
        <v>0</v>
      </c>
      <c r="BH723" s="336">
        <f t="shared" si="104"/>
        <v>0</v>
      </c>
      <c r="BI723" s="336">
        <f t="shared" si="104"/>
        <v>0</v>
      </c>
      <c r="BJ723" s="336">
        <f t="shared" si="104"/>
        <v>0</v>
      </c>
      <c r="BK723" s="336">
        <f t="shared" si="104"/>
        <v>0</v>
      </c>
      <c r="BL723" s="336">
        <f t="shared" si="104"/>
        <v>0</v>
      </c>
      <c r="BM723" s="336">
        <f t="shared" si="104"/>
        <v>0</v>
      </c>
      <c r="BN723" s="336">
        <f t="shared" si="104"/>
        <v>0</v>
      </c>
      <c r="BO723" s="336">
        <f t="shared" si="104"/>
        <v>0</v>
      </c>
      <c r="BP723" s="336">
        <f t="shared" si="104"/>
        <v>0</v>
      </c>
      <c r="BQ723" s="336">
        <f t="shared" si="104"/>
        <v>0</v>
      </c>
      <c r="BR723" s="336">
        <f t="shared" si="104"/>
        <v>0</v>
      </c>
      <c r="BS723" s="336">
        <f t="shared" si="104"/>
        <v>0</v>
      </c>
      <c r="BT723" s="336">
        <f t="shared" si="103"/>
        <v>0</v>
      </c>
      <c r="BU723" s="336">
        <f t="shared" si="100"/>
        <v>0</v>
      </c>
      <c r="BV723" s="336">
        <f t="shared" si="100"/>
        <v>0</v>
      </c>
      <c r="BW723" s="336">
        <f t="shared" si="100"/>
        <v>0</v>
      </c>
      <c r="BX723" s="336">
        <f t="shared" si="100"/>
        <v>0</v>
      </c>
      <c r="BY723" s="336">
        <f t="shared" si="100"/>
        <v>0</v>
      </c>
      <c r="BZ723" s="336">
        <f t="shared" si="100"/>
        <v>0</v>
      </c>
      <c r="CA723" s="336">
        <f t="shared" si="100"/>
        <v>0</v>
      </c>
      <c r="CB723" s="336">
        <f t="shared" si="100"/>
        <v>0</v>
      </c>
      <c r="CC723" s="336">
        <f t="shared" si="86"/>
        <v>0</v>
      </c>
    </row>
    <row r="724" spans="1:81" s="354" customFormat="1">
      <c r="A724" s="381"/>
      <c r="B724" s="383"/>
      <c r="C724" s="385"/>
      <c r="D724" s="400"/>
      <c r="E724" s="400"/>
      <c r="F724" s="401" t="s">
        <v>1688</v>
      </c>
      <c r="G724" s="402" t="s">
        <v>1689</v>
      </c>
      <c r="H724" s="336">
        <f t="shared" ref="H724:BS727" si="105">H614</f>
        <v>15882320.5</v>
      </c>
      <c r="I724" s="336">
        <f t="shared" si="105"/>
        <v>0</v>
      </c>
      <c r="J724" s="336">
        <f t="shared" si="105"/>
        <v>0</v>
      </c>
      <c r="K724" s="336">
        <f t="shared" si="105"/>
        <v>0</v>
      </c>
      <c r="L724" s="336">
        <f t="shared" si="105"/>
        <v>0</v>
      </c>
      <c r="M724" s="336">
        <f t="shared" si="105"/>
        <v>0</v>
      </c>
      <c r="N724" s="336">
        <f t="shared" si="105"/>
        <v>0</v>
      </c>
      <c r="O724" s="336">
        <f t="shared" si="105"/>
        <v>0</v>
      </c>
      <c r="P724" s="336">
        <f t="shared" si="105"/>
        <v>0</v>
      </c>
      <c r="Q724" s="336">
        <f t="shared" si="105"/>
        <v>0</v>
      </c>
      <c r="R724" s="336">
        <f t="shared" si="105"/>
        <v>0</v>
      </c>
      <c r="S724" s="336">
        <f t="shared" si="105"/>
        <v>0</v>
      </c>
      <c r="T724" s="336">
        <f t="shared" si="105"/>
        <v>0</v>
      </c>
      <c r="U724" s="336">
        <f t="shared" si="105"/>
        <v>0</v>
      </c>
      <c r="V724" s="336">
        <f t="shared" si="105"/>
        <v>0</v>
      </c>
      <c r="W724" s="336">
        <f t="shared" si="105"/>
        <v>0</v>
      </c>
      <c r="X724" s="336">
        <f t="shared" si="105"/>
        <v>0</v>
      </c>
      <c r="Y724" s="336">
        <f t="shared" si="105"/>
        <v>0</v>
      </c>
      <c r="Z724" s="336">
        <f t="shared" si="105"/>
        <v>0</v>
      </c>
      <c r="AA724" s="336">
        <f t="shared" si="105"/>
        <v>0</v>
      </c>
      <c r="AB724" s="336">
        <f t="shared" si="105"/>
        <v>0</v>
      </c>
      <c r="AC724" s="336">
        <f t="shared" si="105"/>
        <v>0</v>
      </c>
      <c r="AD724" s="336">
        <f t="shared" si="105"/>
        <v>0</v>
      </c>
      <c r="AE724" s="336">
        <f t="shared" si="105"/>
        <v>0</v>
      </c>
      <c r="AF724" s="336">
        <f t="shared" si="105"/>
        <v>0</v>
      </c>
      <c r="AG724" s="336">
        <f t="shared" si="105"/>
        <v>0</v>
      </c>
      <c r="AH724" s="336">
        <f t="shared" si="105"/>
        <v>0</v>
      </c>
      <c r="AI724" s="336">
        <f t="shared" si="105"/>
        <v>0</v>
      </c>
      <c r="AJ724" s="336">
        <f t="shared" si="105"/>
        <v>0</v>
      </c>
      <c r="AK724" s="336">
        <f t="shared" si="105"/>
        <v>0</v>
      </c>
      <c r="AL724" s="336">
        <f t="shared" si="105"/>
        <v>0</v>
      </c>
      <c r="AM724" s="336">
        <f t="shared" si="105"/>
        <v>0</v>
      </c>
      <c r="AN724" s="336">
        <f t="shared" si="105"/>
        <v>0</v>
      </c>
      <c r="AO724" s="336">
        <f t="shared" si="105"/>
        <v>0</v>
      </c>
      <c r="AP724" s="336">
        <f t="shared" si="105"/>
        <v>0</v>
      </c>
      <c r="AQ724" s="336">
        <f t="shared" si="105"/>
        <v>0</v>
      </c>
      <c r="AR724" s="336">
        <f t="shared" si="105"/>
        <v>0</v>
      </c>
      <c r="AS724" s="336">
        <f t="shared" si="105"/>
        <v>0</v>
      </c>
      <c r="AT724" s="336">
        <f t="shared" si="105"/>
        <v>0</v>
      </c>
      <c r="AU724" s="336">
        <f t="shared" si="105"/>
        <v>0</v>
      </c>
      <c r="AV724" s="336">
        <f t="shared" si="105"/>
        <v>0</v>
      </c>
      <c r="AW724" s="336">
        <f t="shared" si="105"/>
        <v>0</v>
      </c>
      <c r="AX724" s="336">
        <f t="shared" si="105"/>
        <v>0</v>
      </c>
      <c r="AY724" s="336">
        <f t="shared" si="105"/>
        <v>0</v>
      </c>
      <c r="AZ724" s="336">
        <f t="shared" si="105"/>
        <v>0</v>
      </c>
      <c r="BA724" s="336">
        <f t="shared" si="105"/>
        <v>0</v>
      </c>
      <c r="BB724" s="336">
        <f t="shared" si="105"/>
        <v>0</v>
      </c>
      <c r="BC724" s="336">
        <f t="shared" si="105"/>
        <v>0</v>
      </c>
      <c r="BD724" s="336">
        <f t="shared" si="105"/>
        <v>0</v>
      </c>
      <c r="BE724" s="336">
        <f t="shared" si="105"/>
        <v>0</v>
      </c>
      <c r="BF724" s="336">
        <f t="shared" si="105"/>
        <v>0</v>
      </c>
      <c r="BG724" s="336">
        <f t="shared" si="105"/>
        <v>0</v>
      </c>
      <c r="BH724" s="336">
        <f t="shared" si="105"/>
        <v>0</v>
      </c>
      <c r="BI724" s="336">
        <f t="shared" si="105"/>
        <v>0</v>
      </c>
      <c r="BJ724" s="336">
        <f t="shared" si="105"/>
        <v>0</v>
      </c>
      <c r="BK724" s="336">
        <f t="shared" si="105"/>
        <v>0</v>
      </c>
      <c r="BL724" s="336">
        <f t="shared" si="105"/>
        <v>0</v>
      </c>
      <c r="BM724" s="336">
        <f t="shared" si="105"/>
        <v>0</v>
      </c>
      <c r="BN724" s="336">
        <f t="shared" si="105"/>
        <v>0</v>
      </c>
      <c r="BO724" s="336">
        <f t="shared" si="105"/>
        <v>0</v>
      </c>
      <c r="BP724" s="336">
        <f t="shared" si="105"/>
        <v>0</v>
      </c>
      <c r="BQ724" s="336">
        <f t="shared" si="105"/>
        <v>0</v>
      </c>
      <c r="BR724" s="336">
        <f t="shared" si="105"/>
        <v>0</v>
      </c>
      <c r="BS724" s="336">
        <f t="shared" si="105"/>
        <v>0</v>
      </c>
      <c r="BT724" s="336">
        <f t="shared" ref="BT724:CB739" si="106">BT614</f>
        <v>0</v>
      </c>
      <c r="BU724" s="336">
        <f t="shared" si="106"/>
        <v>0</v>
      </c>
      <c r="BV724" s="336">
        <f t="shared" si="106"/>
        <v>0</v>
      </c>
      <c r="BW724" s="336">
        <f t="shared" si="106"/>
        <v>0</v>
      </c>
      <c r="BX724" s="336">
        <f t="shared" si="106"/>
        <v>0</v>
      </c>
      <c r="BY724" s="336">
        <f t="shared" si="106"/>
        <v>0</v>
      </c>
      <c r="BZ724" s="336">
        <f t="shared" si="106"/>
        <v>0</v>
      </c>
      <c r="CA724" s="336">
        <f t="shared" si="106"/>
        <v>0</v>
      </c>
      <c r="CB724" s="336">
        <f t="shared" si="106"/>
        <v>0</v>
      </c>
      <c r="CC724" s="336">
        <f t="shared" si="86"/>
        <v>15882320.5</v>
      </c>
    </row>
    <row r="725" spans="1:81" s="354" customFormat="1">
      <c r="A725" s="381"/>
      <c r="B725" s="383"/>
      <c r="C725" s="385"/>
      <c r="D725" s="400"/>
      <c r="E725" s="400"/>
      <c r="F725" s="401" t="s">
        <v>1690</v>
      </c>
      <c r="G725" s="402" t="s">
        <v>1691</v>
      </c>
      <c r="H725" s="336">
        <f t="shared" si="105"/>
        <v>0</v>
      </c>
      <c r="I725" s="336">
        <f t="shared" si="105"/>
        <v>0</v>
      </c>
      <c r="J725" s="336">
        <f t="shared" si="105"/>
        <v>0</v>
      </c>
      <c r="K725" s="336">
        <f t="shared" si="105"/>
        <v>0</v>
      </c>
      <c r="L725" s="336">
        <f t="shared" si="105"/>
        <v>0</v>
      </c>
      <c r="M725" s="336">
        <f t="shared" si="105"/>
        <v>0</v>
      </c>
      <c r="N725" s="336">
        <f t="shared" si="105"/>
        <v>0</v>
      </c>
      <c r="O725" s="336">
        <f t="shared" si="105"/>
        <v>0</v>
      </c>
      <c r="P725" s="336">
        <f t="shared" si="105"/>
        <v>0</v>
      </c>
      <c r="Q725" s="336">
        <f t="shared" si="105"/>
        <v>0</v>
      </c>
      <c r="R725" s="336">
        <f t="shared" si="105"/>
        <v>0</v>
      </c>
      <c r="S725" s="336">
        <f t="shared" si="105"/>
        <v>0</v>
      </c>
      <c r="T725" s="336">
        <f t="shared" si="105"/>
        <v>0</v>
      </c>
      <c r="U725" s="336">
        <f t="shared" si="105"/>
        <v>0</v>
      </c>
      <c r="V725" s="336">
        <f t="shared" si="105"/>
        <v>0</v>
      </c>
      <c r="W725" s="336">
        <f t="shared" si="105"/>
        <v>0</v>
      </c>
      <c r="X725" s="336">
        <f t="shared" si="105"/>
        <v>0</v>
      </c>
      <c r="Y725" s="336">
        <f t="shared" si="105"/>
        <v>0</v>
      </c>
      <c r="Z725" s="336">
        <f t="shared" si="105"/>
        <v>0</v>
      </c>
      <c r="AA725" s="336">
        <f t="shared" si="105"/>
        <v>0</v>
      </c>
      <c r="AB725" s="336">
        <f t="shared" si="105"/>
        <v>0</v>
      </c>
      <c r="AC725" s="336">
        <f t="shared" si="105"/>
        <v>0</v>
      </c>
      <c r="AD725" s="336">
        <f t="shared" si="105"/>
        <v>0</v>
      </c>
      <c r="AE725" s="336">
        <f t="shared" si="105"/>
        <v>0</v>
      </c>
      <c r="AF725" s="336">
        <f t="shared" si="105"/>
        <v>0</v>
      </c>
      <c r="AG725" s="336">
        <f t="shared" si="105"/>
        <v>0</v>
      </c>
      <c r="AH725" s="336">
        <f t="shared" si="105"/>
        <v>0</v>
      </c>
      <c r="AI725" s="336">
        <f t="shared" si="105"/>
        <v>0</v>
      </c>
      <c r="AJ725" s="336">
        <f t="shared" si="105"/>
        <v>0</v>
      </c>
      <c r="AK725" s="336">
        <f t="shared" si="105"/>
        <v>0</v>
      </c>
      <c r="AL725" s="336">
        <f t="shared" si="105"/>
        <v>0</v>
      </c>
      <c r="AM725" s="336">
        <f t="shared" si="105"/>
        <v>0</v>
      </c>
      <c r="AN725" s="336">
        <f t="shared" si="105"/>
        <v>0</v>
      </c>
      <c r="AO725" s="336">
        <f t="shared" si="105"/>
        <v>0</v>
      </c>
      <c r="AP725" s="336">
        <f t="shared" si="105"/>
        <v>0</v>
      </c>
      <c r="AQ725" s="336">
        <f t="shared" si="105"/>
        <v>0</v>
      </c>
      <c r="AR725" s="336">
        <f t="shared" si="105"/>
        <v>0</v>
      </c>
      <c r="AS725" s="336">
        <f t="shared" si="105"/>
        <v>0</v>
      </c>
      <c r="AT725" s="336">
        <f t="shared" si="105"/>
        <v>0</v>
      </c>
      <c r="AU725" s="336">
        <f t="shared" si="105"/>
        <v>0</v>
      </c>
      <c r="AV725" s="336">
        <f t="shared" si="105"/>
        <v>0</v>
      </c>
      <c r="AW725" s="336">
        <f t="shared" si="105"/>
        <v>0</v>
      </c>
      <c r="AX725" s="336">
        <f t="shared" si="105"/>
        <v>0</v>
      </c>
      <c r="AY725" s="336">
        <f t="shared" si="105"/>
        <v>0</v>
      </c>
      <c r="AZ725" s="336">
        <f t="shared" si="105"/>
        <v>0</v>
      </c>
      <c r="BA725" s="336">
        <f t="shared" si="105"/>
        <v>0</v>
      </c>
      <c r="BB725" s="336">
        <f t="shared" si="105"/>
        <v>0</v>
      </c>
      <c r="BC725" s="336">
        <f t="shared" si="105"/>
        <v>0</v>
      </c>
      <c r="BD725" s="336">
        <f t="shared" si="105"/>
        <v>0</v>
      </c>
      <c r="BE725" s="336">
        <f t="shared" si="105"/>
        <v>0</v>
      </c>
      <c r="BF725" s="336">
        <f t="shared" si="105"/>
        <v>0</v>
      </c>
      <c r="BG725" s="336">
        <f t="shared" si="105"/>
        <v>0</v>
      </c>
      <c r="BH725" s="336">
        <f t="shared" si="105"/>
        <v>0</v>
      </c>
      <c r="BI725" s="336">
        <f t="shared" si="105"/>
        <v>0</v>
      </c>
      <c r="BJ725" s="336">
        <f t="shared" si="105"/>
        <v>0</v>
      </c>
      <c r="BK725" s="336">
        <f t="shared" si="105"/>
        <v>0</v>
      </c>
      <c r="BL725" s="336">
        <f t="shared" si="105"/>
        <v>0</v>
      </c>
      <c r="BM725" s="336">
        <f t="shared" si="105"/>
        <v>0</v>
      </c>
      <c r="BN725" s="336">
        <f t="shared" si="105"/>
        <v>0</v>
      </c>
      <c r="BO725" s="336">
        <f t="shared" si="105"/>
        <v>0</v>
      </c>
      <c r="BP725" s="336">
        <f t="shared" si="105"/>
        <v>0</v>
      </c>
      <c r="BQ725" s="336">
        <f t="shared" si="105"/>
        <v>0</v>
      </c>
      <c r="BR725" s="336">
        <f t="shared" si="105"/>
        <v>0</v>
      </c>
      <c r="BS725" s="336">
        <f t="shared" si="105"/>
        <v>0</v>
      </c>
      <c r="BT725" s="336">
        <f t="shared" si="106"/>
        <v>0</v>
      </c>
      <c r="BU725" s="336">
        <f t="shared" si="106"/>
        <v>0</v>
      </c>
      <c r="BV725" s="336">
        <f t="shared" si="106"/>
        <v>0</v>
      </c>
      <c r="BW725" s="336">
        <f t="shared" si="106"/>
        <v>0</v>
      </c>
      <c r="BX725" s="336">
        <f t="shared" si="106"/>
        <v>0</v>
      </c>
      <c r="BY725" s="336">
        <f t="shared" si="106"/>
        <v>0</v>
      </c>
      <c r="BZ725" s="336">
        <f t="shared" si="106"/>
        <v>0</v>
      </c>
      <c r="CA725" s="336">
        <f t="shared" si="106"/>
        <v>0</v>
      </c>
      <c r="CB725" s="336">
        <f t="shared" si="106"/>
        <v>0</v>
      </c>
      <c r="CC725" s="336">
        <f t="shared" si="86"/>
        <v>0</v>
      </c>
    </row>
    <row r="726" spans="1:81" s="354" customFormat="1" ht="21" customHeight="1">
      <c r="A726" s="381"/>
      <c r="B726" s="383"/>
      <c r="C726" s="385"/>
      <c r="D726" s="400"/>
      <c r="E726" s="400"/>
      <c r="F726" s="401" t="s">
        <v>1692</v>
      </c>
      <c r="G726" s="402" t="s">
        <v>1693</v>
      </c>
      <c r="H726" s="336">
        <f t="shared" si="105"/>
        <v>0</v>
      </c>
      <c r="I726" s="336">
        <f t="shared" si="105"/>
        <v>0</v>
      </c>
      <c r="J726" s="336">
        <f t="shared" si="105"/>
        <v>0</v>
      </c>
      <c r="K726" s="336">
        <f t="shared" si="105"/>
        <v>0</v>
      </c>
      <c r="L726" s="336">
        <f t="shared" si="105"/>
        <v>0</v>
      </c>
      <c r="M726" s="336">
        <f t="shared" si="105"/>
        <v>0</v>
      </c>
      <c r="N726" s="336">
        <f t="shared" si="105"/>
        <v>0</v>
      </c>
      <c r="O726" s="336">
        <f t="shared" si="105"/>
        <v>0</v>
      </c>
      <c r="P726" s="336">
        <f t="shared" si="105"/>
        <v>0</v>
      </c>
      <c r="Q726" s="336">
        <f t="shared" si="105"/>
        <v>0</v>
      </c>
      <c r="R726" s="336">
        <f t="shared" si="105"/>
        <v>0</v>
      </c>
      <c r="S726" s="336">
        <f t="shared" si="105"/>
        <v>0</v>
      </c>
      <c r="T726" s="336">
        <f t="shared" si="105"/>
        <v>0</v>
      </c>
      <c r="U726" s="336">
        <f t="shared" si="105"/>
        <v>0</v>
      </c>
      <c r="V726" s="336">
        <f t="shared" si="105"/>
        <v>0</v>
      </c>
      <c r="W726" s="336">
        <f t="shared" si="105"/>
        <v>0</v>
      </c>
      <c r="X726" s="336">
        <f t="shared" si="105"/>
        <v>0</v>
      </c>
      <c r="Y726" s="336">
        <f t="shared" si="105"/>
        <v>0</v>
      </c>
      <c r="Z726" s="336">
        <f t="shared" si="105"/>
        <v>0</v>
      </c>
      <c r="AA726" s="336">
        <f t="shared" si="105"/>
        <v>0</v>
      </c>
      <c r="AB726" s="336">
        <f t="shared" si="105"/>
        <v>0</v>
      </c>
      <c r="AC726" s="336">
        <f t="shared" si="105"/>
        <v>0</v>
      </c>
      <c r="AD726" s="336">
        <f t="shared" si="105"/>
        <v>0</v>
      </c>
      <c r="AE726" s="336">
        <f t="shared" si="105"/>
        <v>0</v>
      </c>
      <c r="AF726" s="336">
        <f t="shared" si="105"/>
        <v>0</v>
      </c>
      <c r="AG726" s="336">
        <f t="shared" si="105"/>
        <v>0</v>
      </c>
      <c r="AH726" s="336">
        <f t="shared" si="105"/>
        <v>0</v>
      </c>
      <c r="AI726" s="336">
        <f t="shared" si="105"/>
        <v>0</v>
      </c>
      <c r="AJ726" s="336">
        <f t="shared" si="105"/>
        <v>0</v>
      </c>
      <c r="AK726" s="336">
        <f t="shared" si="105"/>
        <v>0</v>
      </c>
      <c r="AL726" s="336">
        <f t="shared" si="105"/>
        <v>0</v>
      </c>
      <c r="AM726" s="336">
        <f t="shared" si="105"/>
        <v>0</v>
      </c>
      <c r="AN726" s="336">
        <f t="shared" si="105"/>
        <v>0</v>
      </c>
      <c r="AO726" s="336">
        <f t="shared" si="105"/>
        <v>0</v>
      </c>
      <c r="AP726" s="336">
        <f t="shared" si="105"/>
        <v>0</v>
      </c>
      <c r="AQ726" s="336">
        <f t="shared" si="105"/>
        <v>0</v>
      </c>
      <c r="AR726" s="336">
        <f t="shared" si="105"/>
        <v>0</v>
      </c>
      <c r="AS726" s="336">
        <f t="shared" si="105"/>
        <v>0</v>
      </c>
      <c r="AT726" s="336">
        <f t="shared" si="105"/>
        <v>0</v>
      </c>
      <c r="AU726" s="336">
        <f t="shared" si="105"/>
        <v>0</v>
      </c>
      <c r="AV726" s="336">
        <f t="shared" si="105"/>
        <v>0</v>
      </c>
      <c r="AW726" s="336">
        <f t="shared" si="105"/>
        <v>0</v>
      </c>
      <c r="AX726" s="336">
        <f t="shared" si="105"/>
        <v>122280</v>
      </c>
      <c r="AY726" s="336">
        <f t="shared" si="105"/>
        <v>244800</v>
      </c>
      <c r="AZ726" s="336">
        <f t="shared" si="105"/>
        <v>0</v>
      </c>
      <c r="BA726" s="336">
        <f t="shared" si="105"/>
        <v>0</v>
      </c>
      <c r="BB726" s="336">
        <f t="shared" si="105"/>
        <v>0</v>
      </c>
      <c r="BC726" s="336">
        <f t="shared" si="105"/>
        <v>0</v>
      </c>
      <c r="BD726" s="336">
        <f t="shared" si="105"/>
        <v>0</v>
      </c>
      <c r="BE726" s="336">
        <f t="shared" si="105"/>
        <v>0</v>
      </c>
      <c r="BF726" s="336">
        <f t="shared" si="105"/>
        <v>0</v>
      </c>
      <c r="BG726" s="336">
        <f t="shared" si="105"/>
        <v>0</v>
      </c>
      <c r="BH726" s="336">
        <f t="shared" si="105"/>
        <v>0</v>
      </c>
      <c r="BI726" s="336">
        <f t="shared" si="105"/>
        <v>0</v>
      </c>
      <c r="BJ726" s="336">
        <f t="shared" si="105"/>
        <v>0</v>
      </c>
      <c r="BK726" s="336">
        <f t="shared" si="105"/>
        <v>0</v>
      </c>
      <c r="BL726" s="336">
        <f t="shared" si="105"/>
        <v>0</v>
      </c>
      <c r="BM726" s="336">
        <f t="shared" si="105"/>
        <v>0</v>
      </c>
      <c r="BN726" s="336">
        <f t="shared" si="105"/>
        <v>0</v>
      </c>
      <c r="BO726" s="336">
        <f t="shared" si="105"/>
        <v>0</v>
      </c>
      <c r="BP726" s="336">
        <f t="shared" si="105"/>
        <v>0</v>
      </c>
      <c r="BQ726" s="336">
        <f t="shared" si="105"/>
        <v>0</v>
      </c>
      <c r="BR726" s="336">
        <f t="shared" si="105"/>
        <v>0</v>
      </c>
      <c r="BS726" s="336">
        <f t="shared" si="105"/>
        <v>0</v>
      </c>
      <c r="BT726" s="336">
        <f t="shared" si="106"/>
        <v>0</v>
      </c>
      <c r="BU726" s="336">
        <f t="shared" si="106"/>
        <v>0</v>
      </c>
      <c r="BV726" s="336">
        <f t="shared" si="106"/>
        <v>0</v>
      </c>
      <c r="BW726" s="336">
        <f t="shared" si="106"/>
        <v>0</v>
      </c>
      <c r="BX726" s="336">
        <f t="shared" si="106"/>
        <v>0</v>
      </c>
      <c r="BY726" s="336">
        <f t="shared" si="106"/>
        <v>0</v>
      </c>
      <c r="BZ726" s="336">
        <f t="shared" si="106"/>
        <v>0</v>
      </c>
      <c r="CA726" s="336">
        <f t="shared" si="106"/>
        <v>0</v>
      </c>
      <c r="CB726" s="336">
        <f t="shared" si="106"/>
        <v>0</v>
      </c>
      <c r="CC726" s="336">
        <f t="shared" si="86"/>
        <v>367080</v>
      </c>
    </row>
    <row r="727" spans="1:81" s="354" customFormat="1">
      <c r="A727" s="381"/>
      <c r="B727" s="383"/>
      <c r="C727" s="385"/>
      <c r="D727" s="400"/>
      <c r="E727" s="400"/>
      <c r="F727" s="401" t="s">
        <v>1694</v>
      </c>
      <c r="G727" s="402" t="s">
        <v>1695</v>
      </c>
      <c r="H727" s="336">
        <f t="shared" si="105"/>
        <v>0</v>
      </c>
      <c r="I727" s="336">
        <f t="shared" si="105"/>
        <v>0</v>
      </c>
      <c r="J727" s="336">
        <f t="shared" si="105"/>
        <v>0</v>
      </c>
      <c r="K727" s="336">
        <f t="shared" si="105"/>
        <v>0</v>
      </c>
      <c r="L727" s="336">
        <f t="shared" si="105"/>
        <v>0</v>
      </c>
      <c r="M727" s="336">
        <f t="shared" si="105"/>
        <v>0</v>
      </c>
      <c r="N727" s="336">
        <f t="shared" si="105"/>
        <v>0</v>
      </c>
      <c r="O727" s="336">
        <f t="shared" si="105"/>
        <v>0</v>
      </c>
      <c r="P727" s="336">
        <f t="shared" si="105"/>
        <v>0</v>
      </c>
      <c r="Q727" s="336">
        <f t="shared" si="105"/>
        <v>0</v>
      </c>
      <c r="R727" s="336">
        <f t="shared" si="105"/>
        <v>0</v>
      </c>
      <c r="S727" s="336">
        <f t="shared" si="105"/>
        <v>0</v>
      </c>
      <c r="T727" s="336">
        <f t="shared" si="105"/>
        <v>0</v>
      </c>
      <c r="U727" s="336">
        <f t="shared" si="105"/>
        <v>0</v>
      </c>
      <c r="V727" s="336">
        <f t="shared" si="105"/>
        <v>0</v>
      </c>
      <c r="W727" s="336">
        <f t="shared" si="105"/>
        <v>0</v>
      </c>
      <c r="X727" s="336">
        <f t="shared" si="105"/>
        <v>0</v>
      </c>
      <c r="Y727" s="336">
        <f t="shared" si="105"/>
        <v>0</v>
      </c>
      <c r="Z727" s="336">
        <f t="shared" si="105"/>
        <v>0</v>
      </c>
      <c r="AA727" s="336">
        <f t="shared" si="105"/>
        <v>0</v>
      </c>
      <c r="AB727" s="336">
        <f t="shared" si="105"/>
        <v>0</v>
      </c>
      <c r="AC727" s="336">
        <f t="shared" si="105"/>
        <v>0</v>
      </c>
      <c r="AD727" s="336">
        <f t="shared" si="105"/>
        <v>0</v>
      </c>
      <c r="AE727" s="336">
        <f t="shared" si="105"/>
        <v>0</v>
      </c>
      <c r="AF727" s="336">
        <f t="shared" si="105"/>
        <v>0</v>
      </c>
      <c r="AG727" s="336">
        <f t="shared" si="105"/>
        <v>0</v>
      </c>
      <c r="AH727" s="336">
        <f t="shared" si="105"/>
        <v>0</v>
      </c>
      <c r="AI727" s="336">
        <f t="shared" si="105"/>
        <v>0</v>
      </c>
      <c r="AJ727" s="336">
        <f t="shared" si="105"/>
        <v>0</v>
      </c>
      <c r="AK727" s="336">
        <f t="shared" si="105"/>
        <v>0</v>
      </c>
      <c r="AL727" s="336">
        <f t="shared" si="105"/>
        <v>0</v>
      </c>
      <c r="AM727" s="336">
        <f t="shared" si="105"/>
        <v>0</v>
      </c>
      <c r="AN727" s="336">
        <f t="shared" si="105"/>
        <v>0</v>
      </c>
      <c r="AO727" s="336">
        <f t="shared" si="105"/>
        <v>0</v>
      </c>
      <c r="AP727" s="336">
        <f t="shared" si="105"/>
        <v>0</v>
      </c>
      <c r="AQ727" s="336">
        <f t="shared" si="105"/>
        <v>0</v>
      </c>
      <c r="AR727" s="336">
        <f t="shared" si="105"/>
        <v>0</v>
      </c>
      <c r="AS727" s="336">
        <f t="shared" si="105"/>
        <v>0</v>
      </c>
      <c r="AT727" s="336">
        <f t="shared" si="105"/>
        <v>0</v>
      </c>
      <c r="AU727" s="336">
        <f t="shared" si="105"/>
        <v>0</v>
      </c>
      <c r="AV727" s="336">
        <f t="shared" si="105"/>
        <v>0</v>
      </c>
      <c r="AW727" s="336">
        <f t="shared" si="105"/>
        <v>0</v>
      </c>
      <c r="AX727" s="336">
        <f t="shared" si="105"/>
        <v>137020</v>
      </c>
      <c r="AY727" s="336">
        <f t="shared" si="105"/>
        <v>0</v>
      </c>
      <c r="AZ727" s="336">
        <f t="shared" si="105"/>
        <v>0</v>
      </c>
      <c r="BA727" s="336">
        <f t="shared" si="105"/>
        <v>0</v>
      </c>
      <c r="BB727" s="336">
        <f t="shared" si="105"/>
        <v>0</v>
      </c>
      <c r="BC727" s="336">
        <f t="shared" si="105"/>
        <v>0</v>
      </c>
      <c r="BD727" s="336">
        <f t="shared" si="105"/>
        <v>0</v>
      </c>
      <c r="BE727" s="336">
        <f t="shared" si="105"/>
        <v>0</v>
      </c>
      <c r="BF727" s="336">
        <f t="shared" si="105"/>
        <v>0</v>
      </c>
      <c r="BG727" s="336">
        <f t="shared" si="105"/>
        <v>0</v>
      </c>
      <c r="BH727" s="336">
        <f t="shared" si="105"/>
        <v>0</v>
      </c>
      <c r="BI727" s="336">
        <f t="shared" si="105"/>
        <v>0</v>
      </c>
      <c r="BJ727" s="336">
        <f t="shared" si="105"/>
        <v>0</v>
      </c>
      <c r="BK727" s="336">
        <f t="shared" si="105"/>
        <v>0</v>
      </c>
      <c r="BL727" s="336">
        <f t="shared" si="105"/>
        <v>0</v>
      </c>
      <c r="BM727" s="336">
        <f t="shared" si="105"/>
        <v>0</v>
      </c>
      <c r="BN727" s="336">
        <f t="shared" si="105"/>
        <v>0</v>
      </c>
      <c r="BO727" s="336">
        <f t="shared" si="105"/>
        <v>0</v>
      </c>
      <c r="BP727" s="336">
        <f t="shared" si="105"/>
        <v>0</v>
      </c>
      <c r="BQ727" s="336">
        <f t="shared" si="105"/>
        <v>0</v>
      </c>
      <c r="BR727" s="336">
        <f t="shared" si="105"/>
        <v>0</v>
      </c>
      <c r="BS727" s="336">
        <f t="shared" ref="BS727" si="107">BS617</f>
        <v>0</v>
      </c>
      <c r="BT727" s="336">
        <f t="shared" si="106"/>
        <v>0</v>
      </c>
      <c r="BU727" s="336">
        <f t="shared" si="106"/>
        <v>0</v>
      </c>
      <c r="BV727" s="336">
        <f t="shared" si="106"/>
        <v>0</v>
      </c>
      <c r="BW727" s="336">
        <f t="shared" si="106"/>
        <v>0</v>
      </c>
      <c r="BX727" s="336">
        <f t="shared" si="106"/>
        <v>0</v>
      </c>
      <c r="BY727" s="336">
        <f t="shared" si="106"/>
        <v>0</v>
      </c>
      <c r="BZ727" s="336">
        <f t="shared" si="106"/>
        <v>0</v>
      </c>
      <c r="CA727" s="336">
        <f t="shared" si="106"/>
        <v>0</v>
      </c>
      <c r="CB727" s="336">
        <f t="shared" si="106"/>
        <v>0</v>
      </c>
      <c r="CC727" s="336">
        <f t="shared" si="86"/>
        <v>137020</v>
      </c>
    </row>
    <row r="728" spans="1:81" s="354" customFormat="1">
      <c r="A728" s="381"/>
      <c r="B728" s="383"/>
      <c r="C728" s="385"/>
      <c r="D728" s="400"/>
      <c r="E728" s="400"/>
      <c r="F728" s="401" t="s">
        <v>1696</v>
      </c>
      <c r="G728" s="402" t="s">
        <v>1697</v>
      </c>
      <c r="H728" s="336">
        <f t="shared" ref="H728:BS731" si="108">H618</f>
        <v>0</v>
      </c>
      <c r="I728" s="336">
        <f t="shared" si="108"/>
        <v>0</v>
      </c>
      <c r="J728" s="336">
        <f t="shared" si="108"/>
        <v>0</v>
      </c>
      <c r="K728" s="336">
        <f t="shared" si="108"/>
        <v>0</v>
      </c>
      <c r="L728" s="336">
        <f t="shared" si="108"/>
        <v>0</v>
      </c>
      <c r="M728" s="336">
        <f t="shared" si="108"/>
        <v>0</v>
      </c>
      <c r="N728" s="336">
        <f t="shared" si="108"/>
        <v>0</v>
      </c>
      <c r="O728" s="336">
        <f t="shared" si="108"/>
        <v>0</v>
      </c>
      <c r="P728" s="336">
        <f t="shared" si="108"/>
        <v>0</v>
      </c>
      <c r="Q728" s="336">
        <f t="shared" si="108"/>
        <v>0</v>
      </c>
      <c r="R728" s="336">
        <f t="shared" si="108"/>
        <v>0</v>
      </c>
      <c r="S728" s="336">
        <f t="shared" si="108"/>
        <v>0</v>
      </c>
      <c r="T728" s="336">
        <f t="shared" si="108"/>
        <v>0</v>
      </c>
      <c r="U728" s="336">
        <f t="shared" si="108"/>
        <v>0</v>
      </c>
      <c r="V728" s="336">
        <f t="shared" si="108"/>
        <v>0</v>
      </c>
      <c r="W728" s="336">
        <f t="shared" si="108"/>
        <v>4520</v>
      </c>
      <c r="X728" s="336">
        <f t="shared" si="108"/>
        <v>0</v>
      </c>
      <c r="Y728" s="336">
        <f t="shared" si="108"/>
        <v>0</v>
      </c>
      <c r="Z728" s="336">
        <f t="shared" si="108"/>
        <v>0</v>
      </c>
      <c r="AA728" s="336">
        <f t="shared" si="108"/>
        <v>0</v>
      </c>
      <c r="AB728" s="336">
        <f t="shared" si="108"/>
        <v>0</v>
      </c>
      <c r="AC728" s="336">
        <f t="shared" si="108"/>
        <v>0</v>
      </c>
      <c r="AD728" s="336">
        <f t="shared" si="108"/>
        <v>0</v>
      </c>
      <c r="AE728" s="336">
        <f t="shared" si="108"/>
        <v>0</v>
      </c>
      <c r="AF728" s="336">
        <f t="shared" si="108"/>
        <v>0</v>
      </c>
      <c r="AG728" s="336">
        <f t="shared" si="108"/>
        <v>0</v>
      </c>
      <c r="AH728" s="336">
        <f t="shared" si="108"/>
        <v>0</v>
      </c>
      <c r="AI728" s="336">
        <f t="shared" si="108"/>
        <v>0</v>
      </c>
      <c r="AJ728" s="336">
        <f t="shared" si="108"/>
        <v>0</v>
      </c>
      <c r="AK728" s="336">
        <f t="shared" si="108"/>
        <v>0</v>
      </c>
      <c r="AL728" s="336">
        <f t="shared" si="108"/>
        <v>0</v>
      </c>
      <c r="AM728" s="336">
        <f t="shared" si="108"/>
        <v>0</v>
      </c>
      <c r="AN728" s="336">
        <f t="shared" si="108"/>
        <v>0</v>
      </c>
      <c r="AO728" s="336">
        <f t="shared" si="108"/>
        <v>0</v>
      </c>
      <c r="AP728" s="336">
        <f t="shared" si="108"/>
        <v>0</v>
      </c>
      <c r="AQ728" s="336">
        <f t="shared" si="108"/>
        <v>0</v>
      </c>
      <c r="AR728" s="336">
        <f t="shared" si="108"/>
        <v>0</v>
      </c>
      <c r="AS728" s="336">
        <f t="shared" si="108"/>
        <v>0</v>
      </c>
      <c r="AT728" s="336">
        <f t="shared" si="108"/>
        <v>0</v>
      </c>
      <c r="AU728" s="336">
        <f t="shared" si="108"/>
        <v>0</v>
      </c>
      <c r="AV728" s="336">
        <f t="shared" si="108"/>
        <v>0</v>
      </c>
      <c r="AW728" s="336">
        <f t="shared" si="108"/>
        <v>0</v>
      </c>
      <c r="AX728" s="336">
        <f t="shared" si="108"/>
        <v>0</v>
      </c>
      <c r="AY728" s="336">
        <f t="shared" si="108"/>
        <v>0</v>
      </c>
      <c r="AZ728" s="336">
        <f t="shared" si="108"/>
        <v>0</v>
      </c>
      <c r="BA728" s="336">
        <f t="shared" si="108"/>
        <v>0</v>
      </c>
      <c r="BB728" s="336">
        <f t="shared" si="108"/>
        <v>0</v>
      </c>
      <c r="BC728" s="336">
        <f t="shared" si="108"/>
        <v>0</v>
      </c>
      <c r="BD728" s="336">
        <f t="shared" si="108"/>
        <v>0</v>
      </c>
      <c r="BE728" s="336">
        <f t="shared" si="108"/>
        <v>0</v>
      </c>
      <c r="BF728" s="336">
        <f t="shared" si="108"/>
        <v>0</v>
      </c>
      <c r="BG728" s="336">
        <f t="shared" si="108"/>
        <v>0</v>
      </c>
      <c r="BH728" s="336">
        <f t="shared" si="108"/>
        <v>0</v>
      </c>
      <c r="BI728" s="336">
        <f t="shared" si="108"/>
        <v>0</v>
      </c>
      <c r="BJ728" s="336">
        <f t="shared" si="108"/>
        <v>0</v>
      </c>
      <c r="BK728" s="336">
        <f t="shared" si="108"/>
        <v>0</v>
      </c>
      <c r="BL728" s="336">
        <f t="shared" si="108"/>
        <v>0</v>
      </c>
      <c r="BM728" s="336">
        <f t="shared" si="108"/>
        <v>0</v>
      </c>
      <c r="BN728" s="336">
        <f t="shared" si="108"/>
        <v>0</v>
      </c>
      <c r="BO728" s="336">
        <f t="shared" si="108"/>
        <v>0</v>
      </c>
      <c r="BP728" s="336">
        <f t="shared" si="108"/>
        <v>0</v>
      </c>
      <c r="BQ728" s="336">
        <f t="shared" si="108"/>
        <v>0</v>
      </c>
      <c r="BR728" s="336">
        <f t="shared" si="108"/>
        <v>0</v>
      </c>
      <c r="BS728" s="336">
        <f t="shared" si="108"/>
        <v>0</v>
      </c>
      <c r="BT728" s="336">
        <f t="shared" si="106"/>
        <v>0</v>
      </c>
      <c r="BU728" s="336">
        <f t="shared" si="106"/>
        <v>0</v>
      </c>
      <c r="BV728" s="336">
        <f t="shared" si="106"/>
        <v>0</v>
      </c>
      <c r="BW728" s="336">
        <f t="shared" si="106"/>
        <v>0</v>
      </c>
      <c r="BX728" s="336">
        <f t="shared" si="106"/>
        <v>0</v>
      </c>
      <c r="BY728" s="336">
        <f t="shared" si="106"/>
        <v>0</v>
      </c>
      <c r="BZ728" s="336">
        <f t="shared" si="106"/>
        <v>0</v>
      </c>
      <c r="CA728" s="336">
        <f t="shared" si="106"/>
        <v>0</v>
      </c>
      <c r="CB728" s="336">
        <f t="shared" si="106"/>
        <v>0</v>
      </c>
      <c r="CC728" s="336">
        <f t="shared" si="86"/>
        <v>4520</v>
      </c>
    </row>
    <row r="729" spans="1:81" s="354" customFormat="1">
      <c r="A729" s="381"/>
      <c r="B729" s="383"/>
      <c r="C729" s="385"/>
      <c r="D729" s="400"/>
      <c r="E729" s="400"/>
      <c r="F729" s="401" t="s">
        <v>1698</v>
      </c>
      <c r="G729" s="402" t="s">
        <v>1699</v>
      </c>
      <c r="H729" s="336">
        <f t="shared" si="108"/>
        <v>0</v>
      </c>
      <c r="I729" s="336">
        <f t="shared" si="108"/>
        <v>0</v>
      </c>
      <c r="J729" s="336">
        <f t="shared" si="108"/>
        <v>0</v>
      </c>
      <c r="K729" s="336">
        <f t="shared" si="108"/>
        <v>0</v>
      </c>
      <c r="L729" s="336">
        <f t="shared" si="108"/>
        <v>0</v>
      </c>
      <c r="M729" s="336">
        <f t="shared" si="108"/>
        <v>0</v>
      </c>
      <c r="N729" s="336">
        <f t="shared" si="108"/>
        <v>0</v>
      </c>
      <c r="O729" s="336">
        <f t="shared" si="108"/>
        <v>0</v>
      </c>
      <c r="P729" s="336">
        <f t="shared" si="108"/>
        <v>0</v>
      </c>
      <c r="Q729" s="336">
        <f t="shared" si="108"/>
        <v>0</v>
      </c>
      <c r="R729" s="336">
        <f t="shared" si="108"/>
        <v>0</v>
      </c>
      <c r="S729" s="336">
        <f t="shared" si="108"/>
        <v>0</v>
      </c>
      <c r="T729" s="336">
        <f t="shared" si="108"/>
        <v>0</v>
      </c>
      <c r="U729" s="336">
        <f t="shared" si="108"/>
        <v>0</v>
      </c>
      <c r="V729" s="336">
        <f t="shared" si="108"/>
        <v>0</v>
      </c>
      <c r="W729" s="336">
        <f t="shared" si="108"/>
        <v>0</v>
      </c>
      <c r="X729" s="336">
        <f t="shared" si="108"/>
        <v>0</v>
      </c>
      <c r="Y729" s="336">
        <f t="shared" si="108"/>
        <v>0</v>
      </c>
      <c r="Z729" s="336">
        <f t="shared" si="108"/>
        <v>0</v>
      </c>
      <c r="AA729" s="336">
        <f t="shared" si="108"/>
        <v>0</v>
      </c>
      <c r="AB729" s="336">
        <f t="shared" si="108"/>
        <v>0</v>
      </c>
      <c r="AC729" s="336">
        <f t="shared" si="108"/>
        <v>0</v>
      </c>
      <c r="AD729" s="336">
        <f t="shared" si="108"/>
        <v>0</v>
      </c>
      <c r="AE729" s="336">
        <f t="shared" si="108"/>
        <v>0</v>
      </c>
      <c r="AF729" s="336">
        <f t="shared" si="108"/>
        <v>0</v>
      </c>
      <c r="AG729" s="336">
        <f t="shared" si="108"/>
        <v>0</v>
      </c>
      <c r="AH729" s="336">
        <f t="shared" si="108"/>
        <v>0</v>
      </c>
      <c r="AI729" s="336">
        <f t="shared" si="108"/>
        <v>0</v>
      </c>
      <c r="AJ729" s="336">
        <f t="shared" si="108"/>
        <v>0</v>
      </c>
      <c r="AK729" s="336">
        <f t="shared" si="108"/>
        <v>0</v>
      </c>
      <c r="AL729" s="336">
        <f t="shared" si="108"/>
        <v>0</v>
      </c>
      <c r="AM729" s="336">
        <f t="shared" si="108"/>
        <v>0</v>
      </c>
      <c r="AN729" s="336">
        <f t="shared" si="108"/>
        <v>0</v>
      </c>
      <c r="AO729" s="336">
        <f t="shared" si="108"/>
        <v>0</v>
      </c>
      <c r="AP729" s="336">
        <f t="shared" si="108"/>
        <v>0</v>
      </c>
      <c r="AQ729" s="336">
        <f t="shared" si="108"/>
        <v>0</v>
      </c>
      <c r="AR729" s="336">
        <f t="shared" si="108"/>
        <v>0</v>
      </c>
      <c r="AS729" s="336">
        <f t="shared" si="108"/>
        <v>0</v>
      </c>
      <c r="AT729" s="336">
        <f t="shared" si="108"/>
        <v>0</v>
      </c>
      <c r="AU729" s="336">
        <f t="shared" si="108"/>
        <v>0</v>
      </c>
      <c r="AV729" s="336">
        <f t="shared" si="108"/>
        <v>0</v>
      </c>
      <c r="AW729" s="336">
        <f t="shared" si="108"/>
        <v>0</v>
      </c>
      <c r="AX729" s="336">
        <f t="shared" si="108"/>
        <v>0</v>
      </c>
      <c r="AY729" s="336">
        <f t="shared" si="108"/>
        <v>0</v>
      </c>
      <c r="AZ729" s="336">
        <f t="shared" si="108"/>
        <v>0</v>
      </c>
      <c r="BA729" s="336">
        <f t="shared" si="108"/>
        <v>0</v>
      </c>
      <c r="BB729" s="336">
        <f t="shared" si="108"/>
        <v>0</v>
      </c>
      <c r="BC729" s="336">
        <f t="shared" si="108"/>
        <v>0</v>
      </c>
      <c r="BD729" s="336">
        <f t="shared" si="108"/>
        <v>0</v>
      </c>
      <c r="BE729" s="336">
        <f t="shared" si="108"/>
        <v>0</v>
      </c>
      <c r="BF729" s="336">
        <f t="shared" si="108"/>
        <v>0</v>
      </c>
      <c r="BG729" s="336">
        <f t="shared" si="108"/>
        <v>0</v>
      </c>
      <c r="BH729" s="336">
        <f t="shared" si="108"/>
        <v>0</v>
      </c>
      <c r="BI729" s="336">
        <f t="shared" si="108"/>
        <v>0</v>
      </c>
      <c r="BJ729" s="336">
        <f t="shared" si="108"/>
        <v>0</v>
      </c>
      <c r="BK729" s="336">
        <f t="shared" si="108"/>
        <v>0</v>
      </c>
      <c r="BL729" s="336">
        <f t="shared" si="108"/>
        <v>0</v>
      </c>
      <c r="BM729" s="336">
        <f t="shared" si="108"/>
        <v>0</v>
      </c>
      <c r="BN729" s="336">
        <f t="shared" si="108"/>
        <v>0</v>
      </c>
      <c r="BO729" s="336">
        <f t="shared" si="108"/>
        <v>0</v>
      </c>
      <c r="BP729" s="336">
        <f t="shared" si="108"/>
        <v>0</v>
      </c>
      <c r="BQ729" s="336">
        <f t="shared" si="108"/>
        <v>0</v>
      </c>
      <c r="BR729" s="336">
        <f t="shared" si="108"/>
        <v>0</v>
      </c>
      <c r="BS729" s="336">
        <f t="shared" si="108"/>
        <v>0</v>
      </c>
      <c r="BT729" s="336">
        <f t="shared" si="106"/>
        <v>0</v>
      </c>
      <c r="BU729" s="336">
        <f t="shared" si="106"/>
        <v>0</v>
      </c>
      <c r="BV729" s="336">
        <f t="shared" si="106"/>
        <v>0</v>
      </c>
      <c r="BW729" s="336">
        <f t="shared" si="106"/>
        <v>0</v>
      </c>
      <c r="BX729" s="336">
        <f t="shared" si="106"/>
        <v>0</v>
      </c>
      <c r="BY729" s="336">
        <f t="shared" si="106"/>
        <v>0</v>
      </c>
      <c r="BZ729" s="336">
        <f t="shared" si="106"/>
        <v>0</v>
      </c>
      <c r="CA729" s="336">
        <f t="shared" si="106"/>
        <v>0</v>
      </c>
      <c r="CB729" s="336">
        <f t="shared" si="106"/>
        <v>0</v>
      </c>
      <c r="CC729" s="336">
        <f t="shared" si="86"/>
        <v>0</v>
      </c>
    </row>
    <row r="730" spans="1:81" s="354" customFormat="1">
      <c r="A730" s="381"/>
      <c r="B730" s="383"/>
      <c r="C730" s="385"/>
      <c r="D730" s="400"/>
      <c r="E730" s="400"/>
      <c r="F730" s="401" t="s">
        <v>1700</v>
      </c>
      <c r="G730" s="402" t="s">
        <v>1701</v>
      </c>
      <c r="H730" s="336">
        <f t="shared" si="108"/>
        <v>0</v>
      </c>
      <c r="I730" s="336">
        <f t="shared" si="108"/>
        <v>0</v>
      </c>
      <c r="J730" s="336">
        <f t="shared" si="108"/>
        <v>0</v>
      </c>
      <c r="K730" s="336">
        <f t="shared" si="108"/>
        <v>0</v>
      </c>
      <c r="L730" s="336">
        <f t="shared" si="108"/>
        <v>0</v>
      </c>
      <c r="M730" s="336">
        <f t="shared" si="108"/>
        <v>0</v>
      </c>
      <c r="N730" s="336">
        <f t="shared" si="108"/>
        <v>0</v>
      </c>
      <c r="O730" s="336">
        <f t="shared" si="108"/>
        <v>0</v>
      </c>
      <c r="P730" s="336">
        <f t="shared" si="108"/>
        <v>0</v>
      </c>
      <c r="Q730" s="336">
        <f t="shared" si="108"/>
        <v>0</v>
      </c>
      <c r="R730" s="336">
        <f t="shared" si="108"/>
        <v>0</v>
      </c>
      <c r="S730" s="336">
        <f t="shared" si="108"/>
        <v>0</v>
      </c>
      <c r="T730" s="336">
        <f t="shared" si="108"/>
        <v>0</v>
      </c>
      <c r="U730" s="336">
        <f t="shared" si="108"/>
        <v>0</v>
      </c>
      <c r="V730" s="336">
        <f t="shared" si="108"/>
        <v>0</v>
      </c>
      <c r="W730" s="336">
        <f t="shared" si="108"/>
        <v>0</v>
      </c>
      <c r="X730" s="336">
        <f t="shared" si="108"/>
        <v>0</v>
      </c>
      <c r="Y730" s="336">
        <f t="shared" si="108"/>
        <v>0</v>
      </c>
      <c r="Z730" s="336">
        <f t="shared" si="108"/>
        <v>0</v>
      </c>
      <c r="AA730" s="336">
        <f t="shared" si="108"/>
        <v>0</v>
      </c>
      <c r="AB730" s="336">
        <f t="shared" si="108"/>
        <v>0</v>
      </c>
      <c r="AC730" s="336">
        <f t="shared" si="108"/>
        <v>0</v>
      </c>
      <c r="AD730" s="336">
        <f t="shared" si="108"/>
        <v>0</v>
      </c>
      <c r="AE730" s="336">
        <f t="shared" si="108"/>
        <v>0</v>
      </c>
      <c r="AF730" s="336">
        <f t="shared" si="108"/>
        <v>0</v>
      </c>
      <c r="AG730" s="336">
        <f t="shared" si="108"/>
        <v>0</v>
      </c>
      <c r="AH730" s="336">
        <f t="shared" si="108"/>
        <v>0</v>
      </c>
      <c r="AI730" s="336">
        <f t="shared" si="108"/>
        <v>0</v>
      </c>
      <c r="AJ730" s="336">
        <f t="shared" si="108"/>
        <v>0</v>
      </c>
      <c r="AK730" s="336">
        <f t="shared" si="108"/>
        <v>0</v>
      </c>
      <c r="AL730" s="336">
        <f t="shared" si="108"/>
        <v>0</v>
      </c>
      <c r="AM730" s="336">
        <f t="shared" si="108"/>
        <v>0</v>
      </c>
      <c r="AN730" s="336">
        <f t="shared" si="108"/>
        <v>0</v>
      </c>
      <c r="AO730" s="336">
        <f t="shared" si="108"/>
        <v>0</v>
      </c>
      <c r="AP730" s="336">
        <f t="shared" si="108"/>
        <v>0</v>
      </c>
      <c r="AQ730" s="336">
        <f t="shared" si="108"/>
        <v>0</v>
      </c>
      <c r="AR730" s="336">
        <f t="shared" si="108"/>
        <v>0</v>
      </c>
      <c r="AS730" s="336">
        <f t="shared" si="108"/>
        <v>0</v>
      </c>
      <c r="AT730" s="336">
        <f t="shared" si="108"/>
        <v>0</v>
      </c>
      <c r="AU730" s="336">
        <f t="shared" si="108"/>
        <v>0</v>
      </c>
      <c r="AV730" s="336">
        <f t="shared" si="108"/>
        <v>0</v>
      </c>
      <c r="AW730" s="336">
        <f t="shared" si="108"/>
        <v>0</v>
      </c>
      <c r="AX730" s="336">
        <f t="shared" si="108"/>
        <v>0</v>
      </c>
      <c r="AY730" s="336">
        <f t="shared" si="108"/>
        <v>0</v>
      </c>
      <c r="AZ730" s="336">
        <f t="shared" si="108"/>
        <v>0</v>
      </c>
      <c r="BA730" s="336">
        <f t="shared" si="108"/>
        <v>0</v>
      </c>
      <c r="BB730" s="336">
        <f t="shared" si="108"/>
        <v>0</v>
      </c>
      <c r="BC730" s="336">
        <f t="shared" si="108"/>
        <v>0</v>
      </c>
      <c r="BD730" s="336">
        <f t="shared" si="108"/>
        <v>0</v>
      </c>
      <c r="BE730" s="336">
        <f t="shared" si="108"/>
        <v>0</v>
      </c>
      <c r="BF730" s="336">
        <f t="shared" si="108"/>
        <v>0</v>
      </c>
      <c r="BG730" s="336">
        <f t="shared" si="108"/>
        <v>0</v>
      </c>
      <c r="BH730" s="336">
        <f t="shared" si="108"/>
        <v>0</v>
      </c>
      <c r="BI730" s="336">
        <f t="shared" si="108"/>
        <v>0</v>
      </c>
      <c r="BJ730" s="336">
        <f t="shared" si="108"/>
        <v>0</v>
      </c>
      <c r="BK730" s="336">
        <f t="shared" si="108"/>
        <v>0</v>
      </c>
      <c r="BL730" s="336">
        <f t="shared" si="108"/>
        <v>0</v>
      </c>
      <c r="BM730" s="336">
        <f t="shared" si="108"/>
        <v>0</v>
      </c>
      <c r="BN730" s="336">
        <f t="shared" si="108"/>
        <v>0</v>
      </c>
      <c r="BO730" s="336">
        <f t="shared" si="108"/>
        <v>0</v>
      </c>
      <c r="BP730" s="336">
        <f t="shared" si="108"/>
        <v>0</v>
      </c>
      <c r="BQ730" s="336">
        <f t="shared" si="108"/>
        <v>0</v>
      </c>
      <c r="BR730" s="336">
        <f t="shared" si="108"/>
        <v>0</v>
      </c>
      <c r="BS730" s="336">
        <f t="shared" si="108"/>
        <v>0</v>
      </c>
      <c r="BT730" s="336">
        <f t="shared" si="106"/>
        <v>0</v>
      </c>
      <c r="BU730" s="336">
        <f t="shared" si="106"/>
        <v>0</v>
      </c>
      <c r="BV730" s="336">
        <f t="shared" si="106"/>
        <v>0</v>
      </c>
      <c r="BW730" s="336">
        <f t="shared" si="106"/>
        <v>0</v>
      </c>
      <c r="BX730" s="336">
        <f t="shared" si="106"/>
        <v>0</v>
      </c>
      <c r="BY730" s="336">
        <f t="shared" si="106"/>
        <v>0</v>
      </c>
      <c r="BZ730" s="336">
        <f t="shared" si="106"/>
        <v>0</v>
      </c>
      <c r="CA730" s="336">
        <f t="shared" si="106"/>
        <v>0</v>
      </c>
      <c r="CB730" s="336">
        <f t="shared" si="106"/>
        <v>0</v>
      </c>
      <c r="CC730" s="336">
        <f t="shared" si="86"/>
        <v>0</v>
      </c>
    </row>
    <row r="731" spans="1:81" s="354" customFormat="1">
      <c r="A731" s="381"/>
      <c r="B731" s="383"/>
      <c r="C731" s="385"/>
      <c r="D731" s="400"/>
      <c r="E731" s="400"/>
      <c r="F731" s="401" t="s">
        <v>1702</v>
      </c>
      <c r="G731" s="402" t="s">
        <v>1703</v>
      </c>
      <c r="H731" s="336">
        <f t="shared" si="108"/>
        <v>0</v>
      </c>
      <c r="I731" s="336">
        <f t="shared" si="108"/>
        <v>0</v>
      </c>
      <c r="J731" s="336">
        <f t="shared" si="108"/>
        <v>0</v>
      </c>
      <c r="K731" s="336">
        <f t="shared" si="108"/>
        <v>0</v>
      </c>
      <c r="L731" s="336">
        <f t="shared" si="108"/>
        <v>0</v>
      </c>
      <c r="M731" s="336">
        <f t="shared" si="108"/>
        <v>0</v>
      </c>
      <c r="N731" s="336">
        <f t="shared" si="108"/>
        <v>0</v>
      </c>
      <c r="O731" s="336">
        <f t="shared" si="108"/>
        <v>0</v>
      </c>
      <c r="P731" s="336">
        <f t="shared" si="108"/>
        <v>0</v>
      </c>
      <c r="Q731" s="336">
        <f t="shared" si="108"/>
        <v>0</v>
      </c>
      <c r="R731" s="336">
        <f t="shared" si="108"/>
        <v>0</v>
      </c>
      <c r="S731" s="336">
        <f t="shared" si="108"/>
        <v>0</v>
      </c>
      <c r="T731" s="336">
        <f t="shared" si="108"/>
        <v>0</v>
      </c>
      <c r="U731" s="336">
        <f t="shared" si="108"/>
        <v>0</v>
      </c>
      <c r="V731" s="336">
        <f t="shared" si="108"/>
        <v>0</v>
      </c>
      <c r="W731" s="336">
        <f t="shared" si="108"/>
        <v>0</v>
      </c>
      <c r="X731" s="336">
        <f t="shared" si="108"/>
        <v>0</v>
      </c>
      <c r="Y731" s="336">
        <f t="shared" si="108"/>
        <v>0</v>
      </c>
      <c r="Z731" s="336">
        <f t="shared" si="108"/>
        <v>0</v>
      </c>
      <c r="AA731" s="336">
        <f t="shared" si="108"/>
        <v>0</v>
      </c>
      <c r="AB731" s="336">
        <f t="shared" si="108"/>
        <v>0</v>
      </c>
      <c r="AC731" s="336">
        <f t="shared" si="108"/>
        <v>0</v>
      </c>
      <c r="AD731" s="336">
        <f t="shared" si="108"/>
        <v>0</v>
      </c>
      <c r="AE731" s="336">
        <f t="shared" si="108"/>
        <v>0</v>
      </c>
      <c r="AF731" s="336">
        <f t="shared" si="108"/>
        <v>0</v>
      </c>
      <c r="AG731" s="336">
        <f t="shared" si="108"/>
        <v>0</v>
      </c>
      <c r="AH731" s="336">
        <f t="shared" si="108"/>
        <v>0</v>
      </c>
      <c r="AI731" s="336">
        <f t="shared" si="108"/>
        <v>0</v>
      </c>
      <c r="AJ731" s="336">
        <f t="shared" si="108"/>
        <v>0</v>
      </c>
      <c r="AK731" s="336">
        <f t="shared" si="108"/>
        <v>0</v>
      </c>
      <c r="AL731" s="336">
        <f t="shared" si="108"/>
        <v>0</v>
      </c>
      <c r="AM731" s="336">
        <f t="shared" si="108"/>
        <v>0</v>
      </c>
      <c r="AN731" s="336">
        <f t="shared" si="108"/>
        <v>0</v>
      </c>
      <c r="AO731" s="336">
        <f t="shared" si="108"/>
        <v>0</v>
      </c>
      <c r="AP731" s="336">
        <f t="shared" si="108"/>
        <v>0</v>
      </c>
      <c r="AQ731" s="336">
        <f t="shared" si="108"/>
        <v>0</v>
      </c>
      <c r="AR731" s="336">
        <f t="shared" si="108"/>
        <v>0</v>
      </c>
      <c r="AS731" s="336">
        <f t="shared" si="108"/>
        <v>0</v>
      </c>
      <c r="AT731" s="336">
        <f t="shared" si="108"/>
        <v>0</v>
      </c>
      <c r="AU731" s="336">
        <f t="shared" si="108"/>
        <v>0</v>
      </c>
      <c r="AV731" s="336">
        <f t="shared" si="108"/>
        <v>0</v>
      </c>
      <c r="AW731" s="336">
        <f t="shared" si="108"/>
        <v>0</v>
      </c>
      <c r="AX731" s="336">
        <f t="shared" si="108"/>
        <v>0</v>
      </c>
      <c r="AY731" s="336">
        <f t="shared" si="108"/>
        <v>0</v>
      </c>
      <c r="AZ731" s="336">
        <f t="shared" si="108"/>
        <v>0</v>
      </c>
      <c r="BA731" s="336">
        <f t="shared" si="108"/>
        <v>0</v>
      </c>
      <c r="BB731" s="336">
        <f t="shared" si="108"/>
        <v>0</v>
      </c>
      <c r="BC731" s="336">
        <f t="shared" si="108"/>
        <v>0</v>
      </c>
      <c r="BD731" s="336">
        <f t="shared" si="108"/>
        <v>0</v>
      </c>
      <c r="BE731" s="336">
        <f t="shared" si="108"/>
        <v>0</v>
      </c>
      <c r="BF731" s="336">
        <f t="shared" si="108"/>
        <v>0</v>
      </c>
      <c r="BG731" s="336">
        <f t="shared" si="108"/>
        <v>0</v>
      </c>
      <c r="BH731" s="336">
        <f t="shared" si="108"/>
        <v>0</v>
      </c>
      <c r="BI731" s="336">
        <f t="shared" si="108"/>
        <v>0</v>
      </c>
      <c r="BJ731" s="336">
        <f t="shared" si="108"/>
        <v>0</v>
      </c>
      <c r="BK731" s="336">
        <f t="shared" si="108"/>
        <v>0</v>
      </c>
      <c r="BL731" s="336">
        <f t="shared" si="108"/>
        <v>0</v>
      </c>
      <c r="BM731" s="336">
        <f t="shared" si="108"/>
        <v>0</v>
      </c>
      <c r="BN731" s="336">
        <f t="shared" si="108"/>
        <v>0</v>
      </c>
      <c r="BO731" s="336">
        <f t="shared" si="108"/>
        <v>0</v>
      </c>
      <c r="BP731" s="336">
        <f t="shared" si="108"/>
        <v>0</v>
      </c>
      <c r="BQ731" s="336">
        <f t="shared" si="108"/>
        <v>0</v>
      </c>
      <c r="BR731" s="336">
        <f t="shared" si="108"/>
        <v>0</v>
      </c>
      <c r="BS731" s="336">
        <f t="shared" ref="BS731" si="109">BS621</f>
        <v>0</v>
      </c>
      <c r="BT731" s="336">
        <f t="shared" si="106"/>
        <v>0</v>
      </c>
      <c r="BU731" s="336">
        <f t="shared" si="106"/>
        <v>0</v>
      </c>
      <c r="BV731" s="336">
        <f t="shared" si="106"/>
        <v>0</v>
      </c>
      <c r="BW731" s="336">
        <f t="shared" si="106"/>
        <v>0</v>
      </c>
      <c r="BX731" s="336">
        <f t="shared" si="106"/>
        <v>0</v>
      </c>
      <c r="BY731" s="336">
        <f t="shared" si="106"/>
        <v>0</v>
      </c>
      <c r="BZ731" s="336">
        <f t="shared" si="106"/>
        <v>0</v>
      </c>
      <c r="CA731" s="336">
        <f t="shared" si="106"/>
        <v>0</v>
      </c>
      <c r="CB731" s="336">
        <f t="shared" si="106"/>
        <v>0</v>
      </c>
      <c r="CC731" s="336">
        <f t="shared" si="86"/>
        <v>0</v>
      </c>
    </row>
    <row r="732" spans="1:81" s="354" customFormat="1">
      <c r="A732" s="381"/>
      <c r="B732" s="383"/>
      <c r="C732" s="385"/>
      <c r="D732" s="400"/>
      <c r="E732" s="400"/>
      <c r="F732" s="401" t="s">
        <v>1704</v>
      </c>
      <c r="G732" s="402" t="s">
        <v>1705</v>
      </c>
      <c r="H732" s="336">
        <f t="shared" ref="H732:BS735" si="110">H622</f>
        <v>24426584.600000001</v>
      </c>
      <c r="I732" s="336">
        <f t="shared" si="110"/>
        <v>14903573.24</v>
      </c>
      <c r="J732" s="336">
        <f t="shared" si="110"/>
        <v>33607333.539999999</v>
      </c>
      <c r="K732" s="336">
        <f t="shared" si="110"/>
        <v>12466479.640000001</v>
      </c>
      <c r="L732" s="336">
        <f t="shared" si="110"/>
        <v>9140686.7200000007</v>
      </c>
      <c r="M732" s="336">
        <f t="shared" si="110"/>
        <v>3426343.28</v>
      </c>
      <c r="N732" s="336">
        <f t="shared" si="110"/>
        <v>5875847.8300000001</v>
      </c>
      <c r="O732" s="336">
        <f t="shared" si="110"/>
        <v>4954409.41</v>
      </c>
      <c r="P732" s="336">
        <f t="shared" si="110"/>
        <v>1704795.87</v>
      </c>
      <c r="Q732" s="336">
        <f t="shared" si="110"/>
        <v>51340347.289999999</v>
      </c>
      <c r="R732" s="336">
        <f t="shared" si="110"/>
        <v>3173561.41</v>
      </c>
      <c r="S732" s="336">
        <f t="shared" si="110"/>
        <v>5038682.3899999997</v>
      </c>
      <c r="T732" s="336">
        <f t="shared" si="110"/>
        <v>22504985.989999998</v>
      </c>
      <c r="U732" s="336">
        <f t="shared" si="110"/>
        <v>15389574.609999999</v>
      </c>
      <c r="V732" s="336">
        <f t="shared" si="110"/>
        <v>840217.94</v>
      </c>
      <c r="W732" s="336">
        <f t="shared" si="110"/>
        <v>4431661.8</v>
      </c>
      <c r="X732" s="336">
        <f t="shared" si="110"/>
        <v>1805264.97</v>
      </c>
      <c r="Y732" s="336">
        <f t="shared" si="110"/>
        <v>4399622.8899999997</v>
      </c>
      <c r="Z732" s="336">
        <f t="shared" si="110"/>
        <v>25038535.010000002</v>
      </c>
      <c r="AA732" s="336">
        <f t="shared" si="110"/>
        <v>35847590.609999999</v>
      </c>
      <c r="AB732" s="336">
        <f t="shared" si="110"/>
        <v>2560728.4900000002</v>
      </c>
      <c r="AC732" s="336">
        <f t="shared" si="110"/>
        <v>19477890.899999999</v>
      </c>
      <c r="AD732" s="336">
        <f t="shared" si="110"/>
        <v>2586372.0099999998</v>
      </c>
      <c r="AE732" s="336">
        <f t="shared" si="110"/>
        <v>3433950.72</v>
      </c>
      <c r="AF732" s="336">
        <f t="shared" si="110"/>
        <v>20469499.91</v>
      </c>
      <c r="AG732" s="336">
        <f t="shared" si="110"/>
        <v>4336401.9800000004</v>
      </c>
      <c r="AH732" s="336">
        <f t="shared" si="110"/>
        <v>8250371.4299999997</v>
      </c>
      <c r="AI732" s="336">
        <f t="shared" si="110"/>
        <v>143863419.56999999</v>
      </c>
      <c r="AJ732" s="336">
        <f t="shared" si="110"/>
        <v>4367098.55</v>
      </c>
      <c r="AK732" s="336">
        <f t="shared" si="110"/>
        <v>2911926.49</v>
      </c>
      <c r="AL732" s="336">
        <f t="shared" si="110"/>
        <v>1066447.26</v>
      </c>
      <c r="AM732" s="336">
        <f t="shared" si="110"/>
        <v>1175941.1299999999</v>
      </c>
      <c r="AN732" s="336">
        <f t="shared" si="110"/>
        <v>2359363.0099999998</v>
      </c>
      <c r="AO732" s="336">
        <f t="shared" si="110"/>
        <v>4773406.7300000004</v>
      </c>
      <c r="AP732" s="336">
        <f t="shared" si="110"/>
        <v>2639209.59</v>
      </c>
      <c r="AQ732" s="336">
        <f t="shared" si="110"/>
        <v>6979984.5999999996</v>
      </c>
      <c r="AR732" s="336">
        <f t="shared" si="110"/>
        <v>3295474.73</v>
      </c>
      <c r="AS732" s="336">
        <f t="shared" si="110"/>
        <v>2094124.02</v>
      </c>
      <c r="AT732" s="336">
        <f t="shared" si="110"/>
        <v>3506008.39</v>
      </c>
      <c r="AU732" s="336">
        <f t="shared" si="110"/>
        <v>12100898.279999999</v>
      </c>
      <c r="AV732" s="336">
        <f t="shared" si="110"/>
        <v>2151572.64</v>
      </c>
      <c r="AW732" s="336">
        <f t="shared" si="110"/>
        <v>1931777.48</v>
      </c>
      <c r="AX732" s="336">
        <f t="shared" si="110"/>
        <v>1509659.2</v>
      </c>
      <c r="AY732" s="336">
        <f t="shared" si="110"/>
        <v>713825.78</v>
      </c>
      <c r="AZ732" s="336">
        <f t="shared" si="110"/>
        <v>149848.54999999999</v>
      </c>
      <c r="BA732" s="336">
        <f t="shared" si="110"/>
        <v>443894.31</v>
      </c>
      <c r="BB732" s="336">
        <f t="shared" si="110"/>
        <v>5462594.5</v>
      </c>
      <c r="BC732" s="336">
        <f t="shared" si="110"/>
        <v>5442845.7400000002</v>
      </c>
      <c r="BD732" s="336">
        <f t="shared" si="110"/>
        <v>4382905.51</v>
      </c>
      <c r="BE732" s="336">
        <f t="shared" si="110"/>
        <v>14530930.289999999</v>
      </c>
      <c r="BF732" s="336">
        <f t="shared" si="110"/>
        <v>10896463.98</v>
      </c>
      <c r="BG732" s="336">
        <f t="shared" si="110"/>
        <v>9515254.0899999999</v>
      </c>
      <c r="BH732" s="336">
        <f t="shared" si="110"/>
        <v>7080604.2702000001</v>
      </c>
      <c r="BI732" s="336">
        <f t="shared" si="110"/>
        <v>13417615.49</v>
      </c>
      <c r="BJ732" s="336">
        <f t="shared" si="110"/>
        <v>4398478.42</v>
      </c>
      <c r="BK732" s="336">
        <f t="shared" si="110"/>
        <v>4490382.1399999997</v>
      </c>
      <c r="BL732" s="336">
        <f t="shared" si="110"/>
        <v>644206.91</v>
      </c>
      <c r="BM732" s="336">
        <f t="shared" si="110"/>
        <v>6605157.5999999996</v>
      </c>
      <c r="BN732" s="336">
        <f t="shared" si="110"/>
        <v>16427837.710000001</v>
      </c>
      <c r="BO732" s="336">
        <f t="shared" si="110"/>
        <v>2999254</v>
      </c>
      <c r="BP732" s="336">
        <f t="shared" si="110"/>
        <v>4008338.6</v>
      </c>
      <c r="BQ732" s="336">
        <f t="shared" si="110"/>
        <v>2753941.08</v>
      </c>
      <c r="BR732" s="336">
        <f t="shared" si="110"/>
        <v>4566874.3</v>
      </c>
      <c r="BS732" s="336">
        <f t="shared" si="110"/>
        <v>4100331.68</v>
      </c>
      <c r="BT732" s="336">
        <f t="shared" si="106"/>
        <v>4465095.26</v>
      </c>
      <c r="BU732" s="336">
        <f t="shared" si="106"/>
        <v>2862263.55</v>
      </c>
      <c r="BV732" s="336">
        <f t="shared" si="106"/>
        <v>929266.51</v>
      </c>
      <c r="BW732" s="336">
        <f t="shared" si="106"/>
        <v>2460625.4</v>
      </c>
      <c r="BX732" s="336">
        <f t="shared" si="106"/>
        <v>3052415.59</v>
      </c>
      <c r="BY732" s="336">
        <f t="shared" si="106"/>
        <v>21494263.629999999</v>
      </c>
      <c r="BZ732" s="336">
        <f t="shared" si="106"/>
        <v>3563810.21</v>
      </c>
      <c r="CA732" s="336">
        <f t="shared" si="106"/>
        <v>1722704.52</v>
      </c>
      <c r="CB732" s="336">
        <f t="shared" si="106"/>
        <v>1816978.31</v>
      </c>
      <c r="CC732" s="336">
        <f t="shared" si="86"/>
        <v>703556634.08019972</v>
      </c>
    </row>
    <row r="733" spans="1:81" s="354" customFormat="1">
      <c r="A733" s="381"/>
      <c r="B733" s="383"/>
      <c r="C733" s="385"/>
      <c r="D733" s="400"/>
      <c r="E733" s="400"/>
      <c r="F733" s="401" t="s">
        <v>1706</v>
      </c>
      <c r="G733" s="402" t="s">
        <v>1707</v>
      </c>
      <c r="H733" s="336">
        <f t="shared" si="110"/>
        <v>3501753.55</v>
      </c>
      <c r="I733" s="336">
        <f t="shared" si="110"/>
        <v>6287177.5999999996</v>
      </c>
      <c r="J733" s="336">
        <f t="shared" si="110"/>
        <v>11951853.369999999</v>
      </c>
      <c r="K733" s="336">
        <f t="shared" si="110"/>
        <v>3738488.59</v>
      </c>
      <c r="L733" s="336">
        <f t="shared" si="110"/>
        <v>3065703.3</v>
      </c>
      <c r="M733" s="336">
        <f t="shared" si="110"/>
        <v>2748457.56</v>
      </c>
      <c r="N733" s="336">
        <f t="shared" si="110"/>
        <v>572357</v>
      </c>
      <c r="O733" s="336">
        <f t="shared" si="110"/>
        <v>1093624.99</v>
      </c>
      <c r="P733" s="336">
        <f t="shared" si="110"/>
        <v>615116.30000000005</v>
      </c>
      <c r="Q733" s="336">
        <f t="shared" si="110"/>
        <v>35781876.43</v>
      </c>
      <c r="R733" s="336">
        <f t="shared" si="110"/>
        <v>1262075.58</v>
      </c>
      <c r="S733" s="336">
        <f t="shared" si="110"/>
        <v>2542094.9900000002</v>
      </c>
      <c r="T733" s="336">
        <f t="shared" si="110"/>
        <v>14423242.92</v>
      </c>
      <c r="U733" s="336">
        <f t="shared" si="110"/>
        <v>8429867.8200000003</v>
      </c>
      <c r="V733" s="336">
        <f t="shared" si="110"/>
        <v>95881.5</v>
      </c>
      <c r="W733" s="336">
        <f t="shared" si="110"/>
        <v>770706.81</v>
      </c>
      <c r="X733" s="336">
        <f t="shared" si="110"/>
        <v>88969</v>
      </c>
      <c r="Y733" s="336">
        <f t="shared" si="110"/>
        <v>1894427.98</v>
      </c>
      <c r="Z733" s="336">
        <f t="shared" si="110"/>
        <v>9686582.6400000006</v>
      </c>
      <c r="AA733" s="336">
        <f t="shared" si="110"/>
        <v>20159784</v>
      </c>
      <c r="AB733" s="336">
        <f t="shared" si="110"/>
        <v>879220.59</v>
      </c>
      <c r="AC733" s="336">
        <f t="shared" si="110"/>
        <v>10110345.279999999</v>
      </c>
      <c r="AD733" s="336">
        <f t="shared" si="110"/>
        <v>1113227.3500000001</v>
      </c>
      <c r="AE733" s="336">
        <f t="shared" si="110"/>
        <v>2401112.9500000002</v>
      </c>
      <c r="AF733" s="336">
        <f t="shared" si="110"/>
        <v>8910255.4800000004</v>
      </c>
      <c r="AG733" s="336">
        <f t="shared" si="110"/>
        <v>595996.25</v>
      </c>
      <c r="AH733" s="336">
        <f t="shared" si="110"/>
        <v>1437913.95</v>
      </c>
      <c r="AI733" s="336">
        <f t="shared" si="110"/>
        <v>105702742.13</v>
      </c>
      <c r="AJ733" s="336">
        <f t="shared" si="110"/>
        <v>1825940.8</v>
      </c>
      <c r="AK733" s="336">
        <f t="shared" si="110"/>
        <v>496544.66</v>
      </c>
      <c r="AL733" s="336">
        <f t="shared" si="110"/>
        <v>492987.14</v>
      </c>
      <c r="AM733" s="336">
        <f t="shared" si="110"/>
        <v>553296.04</v>
      </c>
      <c r="AN733" s="336">
        <f t="shared" si="110"/>
        <v>1514854.54</v>
      </c>
      <c r="AO733" s="336">
        <f t="shared" si="110"/>
        <v>1732028.07</v>
      </c>
      <c r="AP733" s="336">
        <f t="shared" si="110"/>
        <v>817837.35</v>
      </c>
      <c r="AQ733" s="336">
        <f t="shared" si="110"/>
        <v>3800342.36</v>
      </c>
      <c r="AR733" s="336">
        <f t="shared" si="110"/>
        <v>1274203.4099999999</v>
      </c>
      <c r="AS733" s="336">
        <f t="shared" si="110"/>
        <v>155738.4</v>
      </c>
      <c r="AT733" s="336">
        <f t="shared" si="110"/>
        <v>81980</v>
      </c>
      <c r="AU733" s="336">
        <f t="shared" si="110"/>
        <v>6426669.1900000004</v>
      </c>
      <c r="AV733" s="336">
        <f t="shared" si="110"/>
        <v>160163.6</v>
      </c>
      <c r="AW733" s="336">
        <f t="shared" si="110"/>
        <v>545841.5</v>
      </c>
      <c r="AX733" s="336">
        <f t="shared" si="110"/>
        <v>634488.02</v>
      </c>
      <c r="AY733" s="336">
        <f t="shared" si="110"/>
        <v>183637.57</v>
      </c>
      <c r="AZ733" s="336">
        <f t="shared" si="110"/>
        <v>100198.15</v>
      </c>
      <c r="BA733" s="336">
        <f t="shared" si="110"/>
        <v>552399.31000000006</v>
      </c>
      <c r="BB733" s="336">
        <f t="shared" si="110"/>
        <v>217800</v>
      </c>
      <c r="BC733" s="336">
        <f t="shared" si="110"/>
        <v>1975605.68</v>
      </c>
      <c r="BD733" s="336">
        <f t="shared" si="110"/>
        <v>2177612.7000000002</v>
      </c>
      <c r="BE733" s="336">
        <f t="shared" si="110"/>
        <v>6106553.71</v>
      </c>
      <c r="BF733" s="336">
        <f t="shared" si="110"/>
        <v>7807110.0599999996</v>
      </c>
      <c r="BG733" s="336">
        <f t="shared" si="110"/>
        <v>1908001.98</v>
      </c>
      <c r="BH733" s="336">
        <f t="shared" si="110"/>
        <v>2249431.4997</v>
      </c>
      <c r="BI733" s="336">
        <f t="shared" si="110"/>
        <v>7269514.4699999997</v>
      </c>
      <c r="BJ733" s="336">
        <f t="shared" si="110"/>
        <v>713455.84</v>
      </c>
      <c r="BK733" s="336">
        <f t="shared" si="110"/>
        <v>964794.62</v>
      </c>
      <c r="BL733" s="336">
        <f t="shared" si="110"/>
        <v>285011.3</v>
      </c>
      <c r="BM733" s="336">
        <f t="shared" si="110"/>
        <v>12420</v>
      </c>
      <c r="BN733" s="336">
        <f t="shared" si="110"/>
        <v>5956607.8399999999</v>
      </c>
      <c r="BO733" s="336">
        <f t="shared" si="110"/>
        <v>1117021.24</v>
      </c>
      <c r="BP733" s="336">
        <f t="shared" si="110"/>
        <v>1235724.48</v>
      </c>
      <c r="BQ733" s="336">
        <f t="shared" si="110"/>
        <v>1431645.2</v>
      </c>
      <c r="BR733" s="336">
        <f t="shared" si="110"/>
        <v>2534228.7200000002</v>
      </c>
      <c r="BS733" s="336">
        <f t="shared" si="110"/>
        <v>761509.08</v>
      </c>
      <c r="BT733" s="336">
        <f t="shared" si="106"/>
        <v>738040.15</v>
      </c>
      <c r="BU733" s="336">
        <f t="shared" si="106"/>
        <v>1012251.85</v>
      </c>
      <c r="BV733" s="336">
        <f t="shared" si="106"/>
        <v>731035.15</v>
      </c>
      <c r="BW733" s="336">
        <f t="shared" si="106"/>
        <v>458007.2</v>
      </c>
      <c r="BX733" s="336">
        <f t="shared" si="106"/>
        <v>1234201.8</v>
      </c>
      <c r="BY733" s="336">
        <f t="shared" si="106"/>
        <v>7670654.46</v>
      </c>
      <c r="BZ733" s="336">
        <f t="shared" si="106"/>
        <v>565023.21</v>
      </c>
      <c r="CA733" s="336">
        <f t="shared" si="106"/>
        <v>611772.76</v>
      </c>
      <c r="CB733" s="336">
        <f t="shared" si="106"/>
        <v>176693</v>
      </c>
      <c r="CC733" s="336">
        <f t="shared" si="86"/>
        <v>339131734.01969987</v>
      </c>
    </row>
    <row r="734" spans="1:81" s="354" customFormat="1">
      <c r="A734" s="381"/>
      <c r="B734" s="383"/>
      <c r="C734" s="385"/>
      <c r="D734" s="400"/>
      <c r="E734" s="400"/>
      <c r="F734" s="401" t="s">
        <v>1708</v>
      </c>
      <c r="G734" s="402" t="s">
        <v>1709</v>
      </c>
      <c r="H734" s="336">
        <f t="shared" si="110"/>
        <v>3600</v>
      </c>
      <c r="I734" s="336">
        <f t="shared" si="110"/>
        <v>4669268.3600000003</v>
      </c>
      <c r="J734" s="336">
        <f t="shared" si="110"/>
        <v>9141456.0199999996</v>
      </c>
      <c r="K734" s="336">
        <f t="shared" si="110"/>
        <v>4917721.32</v>
      </c>
      <c r="L734" s="336">
        <f t="shared" si="110"/>
        <v>2004362.24</v>
      </c>
      <c r="M734" s="336">
        <f t="shared" si="110"/>
        <v>1995774.64</v>
      </c>
      <c r="N734" s="336">
        <f t="shared" si="110"/>
        <v>19363878.699999999</v>
      </c>
      <c r="O734" s="336">
        <f t="shared" si="110"/>
        <v>2420818</v>
      </c>
      <c r="P734" s="336">
        <f t="shared" si="110"/>
        <v>333151</v>
      </c>
      <c r="Q734" s="336">
        <f t="shared" si="110"/>
        <v>130114586.2</v>
      </c>
      <c r="R734" s="336">
        <f t="shared" si="110"/>
        <v>741150.35</v>
      </c>
      <c r="S734" s="336">
        <f t="shared" si="110"/>
        <v>1091399</v>
      </c>
      <c r="T734" s="336">
        <f t="shared" si="110"/>
        <v>3508422.67</v>
      </c>
      <c r="U734" s="336">
        <f t="shared" si="110"/>
        <v>4458390.18</v>
      </c>
      <c r="V734" s="336">
        <f t="shared" si="110"/>
        <v>62440</v>
      </c>
      <c r="W734" s="336">
        <f t="shared" si="110"/>
        <v>2447597.29</v>
      </c>
      <c r="X734" s="336">
        <f t="shared" si="110"/>
        <v>1189230.1499999999</v>
      </c>
      <c r="Y734" s="336">
        <f t="shared" si="110"/>
        <v>817351</v>
      </c>
      <c r="Z734" s="336">
        <f t="shared" si="110"/>
        <v>18509798</v>
      </c>
      <c r="AA734" s="336">
        <f t="shared" si="110"/>
        <v>8599074.6999999993</v>
      </c>
      <c r="AB734" s="336">
        <f t="shared" si="110"/>
        <v>941638</v>
      </c>
      <c r="AC734" s="336">
        <f t="shared" si="110"/>
        <v>9722295.6199999992</v>
      </c>
      <c r="AD734" s="336">
        <f t="shared" si="110"/>
        <v>1427315</v>
      </c>
      <c r="AE734" s="336">
        <f t="shared" si="110"/>
        <v>2076438.74</v>
      </c>
      <c r="AF734" s="336">
        <f t="shared" si="110"/>
        <v>7391940.7699999996</v>
      </c>
      <c r="AG734" s="336">
        <f t="shared" si="110"/>
        <v>2174311</v>
      </c>
      <c r="AH734" s="336">
        <f t="shared" si="110"/>
        <v>3163316.8</v>
      </c>
      <c r="AI734" s="336">
        <f t="shared" si="110"/>
        <v>78976744.549999997</v>
      </c>
      <c r="AJ734" s="336">
        <f t="shared" si="110"/>
        <v>1284353.54</v>
      </c>
      <c r="AK734" s="336">
        <f t="shared" si="110"/>
        <v>691316.1</v>
      </c>
      <c r="AL734" s="336">
        <f t="shared" si="110"/>
        <v>956835</v>
      </c>
      <c r="AM734" s="336">
        <f t="shared" si="110"/>
        <v>435391.5</v>
      </c>
      <c r="AN734" s="336">
        <f t="shared" si="110"/>
        <v>3901909.6</v>
      </c>
      <c r="AO734" s="336">
        <f t="shared" si="110"/>
        <v>1015910.5</v>
      </c>
      <c r="AP734" s="336">
        <f t="shared" si="110"/>
        <v>562649.18999999994</v>
      </c>
      <c r="AQ734" s="336">
        <f t="shared" si="110"/>
        <v>2461055.2400000002</v>
      </c>
      <c r="AR734" s="336">
        <f t="shared" si="110"/>
        <v>843679</v>
      </c>
      <c r="AS734" s="336">
        <f t="shared" si="110"/>
        <v>817065</v>
      </c>
      <c r="AT734" s="336">
        <f t="shared" si="110"/>
        <v>469813</v>
      </c>
      <c r="AU734" s="336">
        <f t="shared" si="110"/>
        <v>3585823.65</v>
      </c>
      <c r="AV734" s="336">
        <f t="shared" si="110"/>
        <v>419282.2</v>
      </c>
      <c r="AW734" s="336">
        <f t="shared" si="110"/>
        <v>492179.25</v>
      </c>
      <c r="AX734" s="336">
        <f t="shared" si="110"/>
        <v>636849</v>
      </c>
      <c r="AY734" s="336">
        <f t="shared" si="110"/>
        <v>95500</v>
      </c>
      <c r="AZ734" s="336">
        <f t="shared" si="110"/>
        <v>0</v>
      </c>
      <c r="BA734" s="336">
        <f t="shared" si="110"/>
        <v>220745</v>
      </c>
      <c r="BB734" s="336">
        <f t="shared" si="110"/>
        <v>4000</v>
      </c>
      <c r="BC734" s="336">
        <f t="shared" si="110"/>
        <v>1670409</v>
      </c>
      <c r="BD734" s="336">
        <f t="shared" si="110"/>
        <v>640510</v>
      </c>
      <c r="BE734" s="336">
        <f t="shared" si="110"/>
        <v>2195456.9500000002</v>
      </c>
      <c r="BF734" s="336">
        <f t="shared" si="110"/>
        <v>3224961.1</v>
      </c>
      <c r="BG734" s="336">
        <f t="shared" si="110"/>
        <v>1542065.28</v>
      </c>
      <c r="BH734" s="336">
        <f t="shared" si="110"/>
        <v>1648318.45</v>
      </c>
      <c r="BI734" s="336">
        <f t="shared" si="110"/>
        <v>2586527.5</v>
      </c>
      <c r="BJ734" s="336">
        <f t="shared" si="110"/>
        <v>1223637.8999999999</v>
      </c>
      <c r="BK734" s="336">
        <f t="shared" si="110"/>
        <v>765967</v>
      </c>
      <c r="BL734" s="336">
        <f t="shared" si="110"/>
        <v>226521.3</v>
      </c>
      <c r="BM734" s="336">
        <f t="shared" si="110"/>
        <v>13779543</v>
      </c>
      <c r="BN734" s="336">
        <f t="shared" si="110"/>
        <v>8272127</v>
      </c>
      <c r="BO734" s="336">
        <f t="shared" si="110"/>
        <v>1553844.06</v>
      </c>
      <c r="BP734" s="336">
        <f t="shared" si="110"/>
        <v>2129414.9900000002</v>
      </c>
      <c r="BQ734" s="336">
        <f t="shared" si="110"/>
        <v>1198332</v>
      </c>
      <c r="BR734" s="336">
        <f t="shared" si="110"/>
        <v>1650275.1</v>
      </c>
      <c r="BS734" s="336">
        <f t="shared" si="110"/>
        <v>720065.7</v>
      </c>
      <c r="BT734" s="336">
        <f t="shared" si="106"/>
        <v>19168755</v>
      </c>
      <c r="BU734" s="336">
        <f t="shared" si="106"/>
        <v>541168.4</v>
      </c>
      <c r="BV734" s="336">
        <f t="shared" si="106"/>
        <v>275185.5</v>
      </c>
      <c r="BW734" s="336">
        <f t="shared" si="106"/>
        <v>1491783.9</v>
      </c>
      <c r="BX734" s="336">
        <f t="shared" si="106"/>
        <v>595719.1</v>
      </c>
      <c r="BY734" s="336">
        <f t="shared" si="106"/>
        <v>3893993.56</v>
      </c>
      <c r="BZ734" s="336">
        <f t="shared" si="106"/>
        <v>705891.13</v>
      </c>
      <c r="CA734" s="336">
        <f t="shared" si="106"/>
        <v>114165.2</v>
      </c>
      <c r="CB734" s="336">
        <f t="shared" si="106"/>
        <v>679097</v>
      </c>
      <c r="CC734" s="336">
        <f t="shared" si="86"/>
        <v>413651562.19</v>
      </c>
    </row>
    <row r="735" spans="1:81" s="354" customFormat="1">
      <c r="A735" s="381"/>
      <c r="B735" s="383"/>
      <c r="C735" s="385"/>
      <c r="D735" s="400"/>
      <c r="E735" s="400"/>
      <c r="F735" s="401" t="s">
        <v>1710</v>
      </c>
      <c r="G735" s="402" t="s">
        <v>1711</v>
      </c>
      <c r="H735" s="336">
        <f t="shared" si="110"/>
        <v>461685.61</v>
      </c>
      <c r="I735" s="336">
        <f t="shared" si="110"/>
        <v>1935756.28</v>
      </c>
      <c r="J735" s="336">
        <f t="shared" si="110"/>
        <v>5013937.37</v>
      </c>
      <c r="K735" s="336">
        <f t="shared" si="110"/>
        <v>2080204.22</v>
      </c>
      <c r="L735" s="336">
        <f t="shared" si="110"/>
        <v>883722.69</v>
      </c>
      <c r="M735" s="336">
        <f t="shared" si="110"/>
        <v>666315.04</v>
      </c>
      <c r="N735" s="336">
        <f t="shared" si="110"/>
        <v>1209161.19</v>
      </c>
      <c r="O735" s="336">
        <f t="shared" si="110"/>
        <v>162264</v>
      </c>
      <c r="P735" s="336">
        <f t="shared" si="110"/>
        <v>908622.69</v>
      </c>
      <c r="Q735" s="336">
        <f t="shared" si="110"/>
        <v>7133266.6100000003</v>
      </c>
      <c r="R735" s="336">
        <f t="shared" si="110"/>
        <v>608621.17000000004</v>
      </c>
      <c r="S735" s="336">
        <f t="shared" si="110"/>
        <v>2357876.21</v>
      </c>
      <c r="T735" s="336">
        <f t="shared" si="110"/>
        <v>2874787.89</v>
      </c>
      <c r="U735" s="336">
        <f t="shared" si="110"/>
        <v>2598407.35</v>
      </c>
      <c r="V735" s="336">
        <f t="shared" si="110"/>
        <v>93539.58</v>
      </c>
      <c r="W735" s="336">
        <f t="shared" si="110"/>
        <v>960953.87</v>
      </c>
      <c r="X735" s="336">
        <f t="shared" si="110"/>
        <v>315277.26</v>
      </c>
      <c r="Y735" s="336">
        <f t="shared" si="110"/>
        <v>2048587.3</v>
      </c>
      <c r="Z735" s="336">
        <f t="shared" si="110"/>
        <v>1692998.24</v>
      </c>
      <c r="AA735" s="336">
        <f t="shared" si="110"/>
        <v>9204510.2300000004</v>
      </c>
      <c r="AB735" s="336">
        <f t="shared" si="110"/>
        <v>1183067.69</v>
      </c>
      <c r="AC735" s="336">
        <f t="shared" si="110"/>
        <v>5747749.8399999999</v>
      </c>
      <c r="AD735" s="336">
        <f t="shared" si="110"/>
        <v>700414.27</v>
      </c>
      <c r="AE735" s="336">
        <f t="shared" si="110"/>
        <v>2628659.4900000002</v>
      </c>
      <c r="AF735" s="336">
        <f t="shared" si="110"/>
        <v>3882585.22</v>
      </c>
      <c r="AG735" s="336">
        <f t="shared" si="110"/>
        <v>594514.15</v>
      </c>
      <c r="AH735" s="336">
        <f t="shared" si="110"/>
        <v>1819829.72</v>
      </c>
      <c r="AI735" s="336">
        <f t="shared" si="110"/>
        <v>8778173.9299999997</v>
      </c>
      <c r="AJ735" s="336">
        <f t="shared" si="110"/>
        <v>843988.4</v>
      </c>
      <c r="AK735" s="336">
        <f t="shared" si="110"/>
        <v>242448</v>
      </c>
      <c r="AL735" s="336">
        <f t="shared" si="110"/>
        <v>226763</v>
      </c>
      <c r="AM735" s="336">
        <f t="shared" si="110"/>
        <v>243077</v>
      </c>
      <c r="AN735" s="336">
        <f t="shared" si="110"/>
        <v>807604.96</v>
      </c>
      <c r="AO735" s="336">
        <f t="shared" si="110"/>
        <v>526490.15</v>
      </c>
      <c r="AP735" s="336">
        <f t="shared" si="110"/>
        <v>661858</v>
      </c>
      <c r="AQ735" s="336">
        <f t="shared" si="110"/>
        <v>1198113.05</v>
      </c>
      <c r="AR735" s="336">
        <f t="shared" si="110"/>
        <v>320690.75</v>
      </c>
      <c r="AS735" s="336">
        <f t="shared" si="110"/>
        <v>498631.62</v>
      </c>
      <c r="AT735" s="336">
        <f t="shared" si="110"/>
        <v>348716</v>
      </c>
      <c r="AU735" s="336">
        <f t="shared" si="110"/>
        <v>2148619.2400000002</v>
      </c>
      <c r="AV735" s="336">
        <f t="shared" si="110"/>
        <v>331372.59999999998</v>
      </c>
      <c r="AW735" s="336">
        <f t="shared" si="110"/>
        <v>626596.5</v>
      </c>
      <c r="AX735" s="336">
        <f t="shared" si="110"/>
        <v>575549.13</v>
      </c>
      <c r="AY735" s="336">
        <f t="shared" si="110"/>
        <v>206623.4</v>
      </c>
      <c r="AZ735" s="336">
        <f t="shared" si="110"/>
        <v>164501</v>
      </c>
      <c r="BA735" s="336">
        <f t="shared" si="110"/>
        <v>28475</v>
      </c>
      <c r="BB735" s="336">
        <f t="shared" si="110"/>
        <v>671186</v>
      </c>
      <c r="BC735" s="336">
        <f t="shared" si="110"/>
        <v>696003.17</v>
      </c>
      <c r="BD735" s="336">
        <f t="shared" si="110"/>
        <v>430544.1</v>
      </c>
      <c r="BE735" s="336">
        <f t="shared" si="110"/>
        <v>2595485.29</v>
      </c>
      <c r="BF735" s="336">
        <f t="shared" si="110"/>
        <v>3621606.14</v>
      </c>
      <c r="BG735" s="336">
        <f t="shared" si="110"/>
        <v>781755.26</v>
      </c>
      <c r="BH735" s="336">
        <f t="shared" si="110"/>
        <v>2055542.3500999999</v>
      </c>
      <c r="BI735" s="336">
        <f t="shared" si="110"/>
        <v>2470161.1</v>
      </c>
      <c r="BJ735" s="336">
        <f t="shared" si="110"/>
        <v>869417.8</v>
      </c>
      <c r="BK735" s="336">
        <f t="shared" si="110"/>
        <v>499034.5</v>
      </c>
      <c r="BL735" s="336">
        <f t="shared" si="110"/>
        <v>189058.89</v>
      </c>
      <c r="BM735" s="336">
        <f t="shared" si="110"/>
        <v>818798.73</v>
      </c>
      <c r="BN735" s="336">
        <f t="shared" si="110"/>
        <v>4400854.91</v>
      </c>
      <c r="BO735" s="336">
        <f t="shared" si="110"/>
        <v>920482.56</v>
      </c>
      <c r="BP735" s="336">
        <f t="shared" si="110"/>
        <v>295127.8</v>
      </c>
      <c r="BQ735" s="336">
        <f t="shared" si="110"/>
        <v>86168</v>
      </c>
      <c r="BR735" s="336">
        <f t="shared" si="110"/>
        <v>1458500.37</v>
      </c>
      <c r="BS735" s="336">
        <f t="shared" ref="BS735" si="111">BS625</f>
        <v>562986.88</v>
      </c>
      <c r="BT735" s="336">
        <f t="shared" si="106"/>
        <v>209161.81</v>
      </c>
      <c r="BU735" s="336">
        <f t="shared" si="106"/>
        <v>769674.5</v>
      </c>
      <c r="BV735" s="336">
        <f t="shared" si="106"/>
        <v>688436.5</v>
      </c>
      <c r="BW735" s="336">
        <f t="shared" si="106"/>
        <v>611764.92000000004</v>
      </c>
      <c r="BX735" s="336">
        <f t="shared" si="106"/>
        <v>1027176.6</v>
      </c>
      <c r="BY735" s="336">
        <f t="shared" si="106"/>
        <v>2539209.0499999998</v>
      </c>
      <c r="BZ735" s="336">
        <f t="shared" si="106"/>
        <v>396406.4</v>
      </c>
      <c r="CA735" s="336">
        <f t="shared" si="106"/>
        <v>572132</v>
      </c>
      <c r="CB735" s="336">
        <f t="shared" si="106"/>
        <v>1166232.8999999999</v>
      </c>
      <c r="CC735" s="336">
        <f t="shared" si="86"/>
        <v>109948515.44010001</v>
      </c>
    </row>
    <row r="736" spans="1:81" s="354" customFormat="1">
      <c r="A736" s="381"/>
      <c r="B736" s="383"/>
      <c r="C736" s="385"/>
      <c r="D736" s="400"/>
      <c r="E736" s="400"/>
      <c r="F736" s="401" t="s">
        <v>1712</v>
      </c>
      <c r="G736" s="402" t="s">
        <v>1713</v>
      </c>
      <c r="H736" s="336">
        <f t="shared" ref="H736:BS739" si="112">H626</f>
        <v>13101729.1</v>
      </c>
      <c r="I736" s="336">
        <f t="shared" si="112"/>
        <v>2661102.25</v>
      </c>
      <c r="J736" s="336">
        <f t="shared" si="112"/>
        <v>11564777.960000001</v>
      </c>
      <c r="K736" s="336">
        <f t="shared" si="112"/>
        <v>3001851.74</v>
      </c>
      <c r="L736" s="336">
        <f t="shared" si="112"/>
        <v>1451728.91</v>
      </c>
      <c r="M736" s="336">
        <f t="shared" si="112"/>
        <v>555068.91</v>
      </c>
      <c r="N736" s="336">
        <f t="shared" si="112"/>
        <v>5559288.6699999999</v>
      </c>
      <c r="O736" s="336">
        <f t="shared" si="112"/>
        <v>2864489.16</v>
      </c>
      <c r="P736" s="336">
        <f t="shared" si="112"/>
        <v>1263650.01</v>
      </c>
      <c r="Q736" s="336">
        <f t="shared" si="112"/>
        <v>20228297.399999999</v>
      </c>
      <c r="R736" s="336">
        <f t="shared" si="112"/>
        <v>644907.89</v>
      </c>
      <c r="S736" s="336">
        <f t="shared" si="112"/>
        <v>2408236.88</v>
      </c>
      <c r="T736" s="336">
        <f t="shared" si="112"/>
        <v>1165437.42</v>
      </c>
      <c r="U736" s="336">
        <f t="shared" si="112"/>
        <v>3186139.99</v>
      </c>
      <c r="V736" s="336">
        <f t="shared" si="112"/>
        <v>216791.72</v>
      </c>
      <c r="W736" s="336">
        <f t="shared" si="112"/>
        <v>5165043.84</v>
      </c>
      <c r="X736" s="336">
        <f t="shared" si="112"/>
        <v>544442.24</v>
      </c>
      <c r="Y736" s="336">
        <f t="shared" si="112"/>
        <v>1753617.0009999999</v>
      </c>
      <c r="Z736" s="336">
        <f t="shared" si="112"/>
        <v>12338321.66</v>
      </c>
      <c r="AA736" s="336">
        <f t="shared" si="112"/>
        <v>10992119.15</v>
      </c>
      <c r="AB736" s="336">
        <f t="shared" si="112"/>
        <v>476435.94</v>
      </c>
      <c r="AC736" s="336">
        <f t="shared" si="112"/>
        <v>7786879.0700000003</v>
      </c>
      <c r="AD736" s="336">
        <f t="shared" si="112"/>
        <v>542753.1</v>
      </c>
      <c r="AE736" s="336">
        <f t="shared" si="112"/>
        <v>1123038.3</v>
      </c>
      <c r="AF736" s="336">
        <f t="shared" si="112"/>
        <v>1869075.84</v>
      </c>
      <c r="AG736" s="336">
        <f t="shared" si="112"/>
        <v>100060.2</v>
      </c>
      <c r="AH736" s="336">
        <f t="shared" si="112"/>
        <v>798961.16</v>
      </c>
      <c r="AI736" s="336">
        <f t="shared" si="112"/>
        <v>14471908.65</v>
      </c>
      <c r="AJ736" s="336">
        <f t="shared" si="112"/>
        <v>522822.77</v>
      </c>
      <c r="AK736" s="336">
        <f t="shared" si="112"/>
        <v>395165.58</v>
      </c>
      <c r="AL736" s="336">
        <f t="shared" si="112"/>
        <v>212766</v>
      </c>
      <c r="AM736" s="336">
        <f t="shared" si="112"/>
        <v>707089</v>
      </c>
      <c r="AN736" s="336">
        <f t="shared" si="112"/>
        <v>756759.76</v>
      </c>
      <c r="AO736" s="336">
        <f t="shared" si="112"/>
        <v>803112.21</v>
      </c>
      <c r="AP736" s="336">
        <f t="shared" si="112"/>
        <v>54390</v>
      </c>
      <c r="AQ736" s="336">
        <f t="shared" si="112"/>
        <v>887430.49</v>
      </c>
      <c r="AR736" s="336">
        <f t="shared" si="112"/>
        <v>264446.34000000003</v>
      </c>
      <c r="AS736" s="336">
        <f t="shared" si="112"/>
        <v>614993.35</v>
      </c>
      <c r="AT736" s="336">
        <f t="shared" si="112"/>
        <v>74905.2</v>
      </c>
      <c r="AU736" s="336">
        <f t="shared" si="112"/>
        <v>1711331.73</v>
      </c>
      <c r="AV736" s="336">
        <f t="shared" si="112"/>
        <v>217082.5</v>
      </c>
      <c r="AW736" s="336">
        <f t="shared" si="112"/>
        <v>416623.34</v>
      </c>
      <c r="AX736" s="336">
        <f t="shared" si="112"/>
        <v>217538</v>
      </c>
      <c r="AY736" s="336">
        <f t="shared" si="112"/>
        <v>32478.400000000001</v>
      </c>
      <c r="AZ736" s="336">
        <f t="shared" si="112"/>
        <v>293895.37</v>
      </c>
      <c r="BA736" s="336">
        <f t="shared" si="112"/>
        <v>119339</v>
      </c>
      <c r="BB736" s="336">
        <f t="shared" si="112"/>
        <v>4238748.9000000004</v>
      </c>
      <c r="BC736" s="336">
        <f t="shared" si="112"/>
        <v>1137863.75</v>
      </c>
      <c r="BD736" s="336">
        <f t="shared" si="112"/>
        <v>467681</v>
      </c>
      <c r="BE736" s="336">
        <f t="shared" si="112"/>
        <v>3183639.63</v>
      </c>
      <c r="BF736" s="336">
        <f t="shared" si="112"/>
        <v>2024286.36</v>
      </c>
      <c r="BG736" s="336">
        <f t="shared" si="112"/>
        <v>915747.08</v>
      </c>
      <c r="BH736" s="336">
        <f t="shared" si="112"/>
        <v>3317977.96</v>
      </c>
      <c r="BI736" s="336">
        <f t="shared" si="112"/>
        <v>5006384.92</v>
      </c>
      <c r="BJ736" s="336">
        <f t="shared" si="112"/>
        <v>677536.17</v>
      </c>
      <c r="BK736" s="336">
        <f t="shared" si="112"/>
        <v>291300.31</v>
      </c>
      <c r="BL736" s="336">
        <f t="shared" si="112"/>
        <v>405617.2</v>
      </c>
      <c r="BM736" s="336">
        <f t="shared" si="112"/>
        <v>2912806.74</v>
      </c>
      <c r="BN736" s="336">
        <f t="shared" si="112"/>
        <v>3145646.73</v>
      </c>
      <c r="BO736" s="336">
        <f t="shared" si="112"/>
        <v>1508933</v>
      </c>
      <c r="BP736" s="336">
        <f t="shared" si="112"/>
        <v>212108.15</v>
      </c>
      <c r="BQ736" s="336">
        <f t="shared" si="112"/>
        <v>224945.6</v>
      </c>
      <c r="BR736" s="336">
        <f t="shared" si="112"/>
        <v>1343040.16</v>
      </c>
      <c r="BS736" s="336">
        <f t="shared" si="112"/>
        <v>695922.66</v>
      </c>
      <c r="BT736" s="336">
        <f t="shared" si="106"/>
        <v>885010.28</v>
      </c>
      <c r="BU736" s="336">
        <f t="shared" si="106"/>
        <v>114911.54</v>
      </c>
      <c r="BV736" s="336">
        <f t="shared" si="106"/>
        <v>596292.69999999995</v>
      </c>
      <c r="BW736" s="336">
        <f t="shared" si="106"/>
        <v>838255.61</v>
      </c>
      <c r="BX736" s="336">
        <f t="shared" si="106"/>
        <v>331515.86</v>
      </c>
      <c r="BY736" s="336">
        <f t="shared" si="106"/>
        <v>544496.38</v>
      </c>
      <c r="BZ736" s="336">
        <f t="shared" si="106"/>
        <v>1300688.58</v>
      </c>
      <c r="CA736" s="336">
        <f t="shared" si="106"/>
        <v>123082.6</v>
      </c>
      <c r="CB736" s="336">
        <f t="shared" si="106"/>
        <v>527872.89</v>
      </c>
      <c r="CC736" s="336">
        <f t="shared" si="86"/>
        <v>173110635.961</v>
      </c>
    </row>
    <row r="737" spans="1:81" s="354" customFormat="1">
      <c r="A737" s="381"/>
      <c r="B737" s="383"/>
      <c r="C737" s="385"/>
      <c r="D737" s="400"/>
      <c r="E737" s="400"/>
      <c r="F737" s="401" t="s">
        <v>1714</v>
      </c>
      <c r="G737" s="402" t="s">
        <v>1715</v>
      </c>
      <c r="H737" s="336">
        <f t="shared" si="112"/>
        <v>863160</v>
      </c>
      <c r="I737" s="336">
        <f t="shared" si="112"/>
        <v>3668244.91</v>
      </c>
      <c r="J737" s="336">
        <f t="shared" si="112"/>
        <v>6451763.5999999996</v>
      </c>
      <c r="K737" s="336">
        <f t="shared" si="112"/>
        <v>775230</v>
      </c>
      <c r="L737" s="336">
        <f t="shared" si="112"/>
        <v>47713</v>
      </c>
      <c r="M737" s="336">
        <f t="shared" si="112"/>
        <v>496100</v>
      </c>
      <c r="N737" s="336">
        <f t="shared" si="112"/>
        <v>1219133.8</v>
      </c>
      <c r="O737" s="336">
        <f t="shared" si="112"/>
        <v>2603311</v>
      </c>
      <c r="P737" s="336">
        <f t="shared" si="112"/>
        <v>761684.4</v>
      </c>
      <c r="Q737" s="336">
        <f t="shared" si="112"/>
        <v>19258375.879999999</v>
      </c>
      <c r="R737" s="336">
        <f t="shared" si="112"/>
        <v>34999.910000000003</v>
      </c>
      <c r="S737" s="336">
        <f t="shared" si="112"/>
        <v>640962</v>
      </c>
      <c r="T737" s="336">
        <f t="shared" si="112"/>
        <v>6460829.6600000001</v>
      </c>
      <c r="U737" s="336">
        <f t="shared" si="112"/>
        <v>1582161.1</v>
      </c>
      <c r="V737" s="336">
        <f t="shared" si="112"/>
        <v>58125.55</v>
      </c>
      <c r="W737" s="336">
        <f t="shared" si="112"/>
        <v>418891.01</v>
      </c>
      <c r="X737" s="336">
        <f t="shared" si="112"/>
        <v>59800</v>
      </c>
      <c r="Y737" s="336">
        <f t="shared" si="112"/>
        <v>137412.98000000001</v>
      </c>
      <c r="Z737" s="336">
        <f t="shared" si="112"/>
        <v>1165728.3</v>
      </c>
      <c r="AA737" s="336">
        <f t="shared" si="112"/>
        <v>17489761.399999999</v>
      </c>
      <c r="AB737" s="336">
        <f t="shared" si="112"/>
        <v>431859.20000000001</v>
      </c>
      <c r="AC737" s="336">
        <f t="shared" si="112"/>
        <v>12650833.43</v>
      </c>
      <c r="AD737" s="336">
        <f t="shared" si="112"/>
        <v>81588.100000000006</v>
      </c>
      <c r="AE737" s="336">
        <f t="shared" si="112"/>
        <v>2038654.35</v>
      </c>
      <c r="AF737" s="336">
        <f t="shared" si="112"/>
        <v>4046050.03</v>
      </c>
      <c r="AG737" s="336">
        <f t="shared" si="112"/>
        <v>74875.17</v>
      </c>
      <c r="AH737" s="336">
        <f t="shared" si="112"/>
        <v>3236199.99</v>
      </c>
      <c r="AI737" s="336">
        <f t="shared" si="112"/>
        <v>7819142</v>
      </c>
      <c r="AJ737" s="336">
        <f t="shared" si="112"/>
        <v>224300</v>
      </c>
      <c r="AK737" s="336">
        <f t="shared" si="112"/>
        <v>469958.1</v>
      </c>
      <c r="AL737" s="336">
        <f t="shared" si="112"/>
        <v>141630</v>
      </c>
      <c r="AM737" s="336">
        <f t="shared" si="112"/>
        <v>430650</v>
      </c>
      <c r="AN737" s="336">
        <f t="shared" si="112"/>
        <v>391840</v>
      </c>
      <c r="AO737" s="336">
        <f t="shared" si="112"/>
        <v>351413</v>
      </c>
      <c r="AP737" s="336">
        <f t="shared" si="112"/>
        <v>86900</v>
      </c>
      <c r="AQ737" s="336">
        <f t="shared" si="112"/>
        <v>296428.79999999999</v>
      </c>
      <c r="AR737" s="336">
        <f t="shared" si="112"/>
        <v>274550</v>
      </c>
      <c r="AS737" s="336">
        <f t="shared" si="112"/>
        <v>194344.43</v>
      </c>
      <c r="AT737" s="336">
        <f t="shared" si="112"/>
        <v>11500</v>
      </c>
      <c r="AU737" s="336">
        <f t="shared" si="112"/>
        <v>0</v>
      </c>
      <c r="AV737" s="336">
        <f t="shared" si="112"/>
        <v>13590</v>
      </c>
      <c r="AW737" s="336">
        <f t="shared" si="112"/>
        <v>221952</v>
      </c>
      <c r="AX737" s="336">
        <f t="shared" si="112"/>
        <v>320848</v>
      </c>
      <c r="AY737" s="336">
        <f t="shared" si="112"/>
        <v>13929</v>
      </c>
      <c r="AZ737" s="336">
        <f t="shared" si="112"/>
        <v>59295</v>
      </c>
      <c r="BA737" s="336">
        <f t="shared" si="112"/>
        <v>50500</v>
      </c>
      <c r="BB737" s="336">
        <f t="shared" si="112"/>
        <v>4283180.5</v>
      </c>
      <c r="BC737" s="336">
        <f t="shared" si="112"/>
        <v>708670</v>
      </c>
      <c r="BD737" s="336">
        <f t="shared" si="112"/>
        <v>766210</v>
      </c>
      <c r="BE737" s="336">
        <f t="shared" si="112"/>
        <v>2001418.43</v>
      </c>
      <c r="BF737" s="336">
        <f t="shared" si="112"/>
        <v>927928.46</v>
      </c>
      <c r="BG737" s="336">
        <f t="shared" si="112"/>
        <v>2143366</v>
      </c>
      <c r="BH737" s="336">
        <f t="shared" si="112"/>
        <v>1748833.65</v>
      </c>
      <c r="BI737" s="336">
        <f t="shared" si="112"/>
        <v>80000</v>
      </c>
      <c r="BJ737" s="336">
        <f t="shared" si="112"/>
        <v>496407.88</v>
      </c>
      <c r="BK737" s="336">
        <f t="shared" si="112"/>
        <v>876950.6</v>
      </c>
      <c r="BL737" s="336">
        <f t="shared" si="112"/>
        <v>30635</v>
      </c>
      <c r="BM737" s="336">
        <f t="shared" si="112"/>
        <v>8142682.9000000004</v>
      </c>
      <c r="BN737" s="336">
        <f t="shared" si="112"/>
        <v>9833578</v>
      </c>
      <c r="BO737" s="336">
        <f t="shared" si="112"/>
        <v>1239232.42</v>
      </c>
      <c r="BP737" s="336">
        <f t="shared" si="112"/>
        <v>584900</v>
      </c>
      <c r="BQ737" s="336">
        <f t="shared" si="112"/>
        <v>302100</v>
      </c>
      <c r="BR737" s="336">
        <f t="shared" si="112"/>
        <v>105900</v>
      </c>
      <c r="BS737" s="336">
        <f t="shared" si="112"/>
        <v>453599</v>
      </c>
      <c r="BT737" s="336">
        <f t="shared" si="106"/>
        <v>13538900</v>
      </c>
      <c r="BU737" s="336">
        <f t="shared" si="106"/>
        <v>270350</v>
      </c>
      <c r="BV737" s="336">
        <f t="shared" si="106"/>
        <v>197994</v>
      </c>
      <c r="BW737" s="336">
        <f t="shared" si="106"/>
        <v>27600</v>
      </c>
      <c r="BX737" s="336">
        <f t="shared" si="106"/>
        <v>417890</v>
      </c>
      <c r="BY737" s="336">
        <f t="shared" si="106"/>
        <v>920855.2</v>
      </c>
      <c r="BZ737" s="336">
        <f t="shared" si="106"/>
        <v>229942</v>
      </c>
      <c r="CA737" s="336">
        <f t="shared" si="106"/>
        <v>149710</v>
      </c>
      <c r="CB737" s="336">
        <f t="shared" si="106"/>
        <v>455000</v>
      </c>
      <c r="CC737" s="336">
        <f t="shared" si="86"/>
        <v>149060053.13999999</v>
      </c>
    </row>
    <row r="738" spans="1:81" s="354" customFormat="1">
      <c r="A738" s="381"/>
      <c r="B738" s="383"/>
      <c r="C738" s="385"/>
      <c r="D738" s="400"/>
      <c r="E738" s="400"/>
      <c r="F738" s="401" t="s">
        <v>1716</v>
      </c>
      <c r="G738" s="402" t="s">
        <v>1717</v>
      </c>
      <c r="H738" s="336">
        <f t="shared" si="112"/>
        <v>0</v>
      </c>
      <c r="I738" s="336">
        <f t="shared" si="112"/>
        <v>0</v>
      </c>
      <c r="J738" s="336">
        <f t="shared" si="112"/>
        <v>0</v>
      </c>
      <c r="K738" s="336">
        <f t="shared" si="112"/>
        <v>0</v>
      </c>
      <c r="L738" s="336">
        <f t="shared" si="112"/>
        <v>0</v>
      </c>
      <c r="M738" s="336">
        <f t="shared" si="112"/>
        <v>0</v>
      </c>
      <c r="N738" s="336">
        <f t="shared" si="112"/>
        <v>0</v>
      </c>
      <c r="O738" s="336">
        <f t="shared" si="112"/>
        <v>0</v>
      </c>
      <c r="P738" s="336">
        <f t="shared" si="112"/>
        <v>0</v>
      </c>
      <c r="Q738" s="336">
        <f t="shared" si="112"/>
        <v>52844200</v>
      </c>
      <c r="R738" s="336">
        <f t="shared" si="112"/>
        <v>0</v>
      </c>
      <c r="S738" s="336">
        <f t="shared" si="112"/>
        <v>0</v>
      </c>
      <c r="T738" s="336">
        <f t="shared" si="112"/>
        <v>0</v>
      </c>
      <c r="U738" s="336">
        <f t="shared" si="112"/>
        <v>0</v>
      </c>
      <c r="V738" s="336">
        <f t="shared" si="112"/>
        <v>0</v>
      </c>
      <c r="W738" s="336">
        <f t="shared" si="112"/>
        <v>0</v>
      </c>
      <c r="X738" s="336">
        <f t="shared" si="112"/>
        <v>0</v>
      </c>
      <c r="Y738" s="336">
        <f t="shared" si="112"/>
        <v>0</v>
      </c>
      <c r="Z738" s="336">
        <f t="shared" si="112"/>
        <v>12825000</v>
      </c>
      <c r="AA738" s="336">
        <f t="shared" si="112"/>
        <v>0</v>
      </c>
      <c r="AB738" s="336">
        <f t="shared" si="112"/>
        <v>0</v>
      </c>
      <c r="AC738" s="336">
        <f t="shared" si="112"/>
        <v>0</v>
      </c>
      <c r="AD738" s="336">
        <f t="shared" si="112"/>
        <v>0</v>
      </c>
      <c r="AE738" s="336">
        <f t="shared" si="112"/>
        <v>0</v>
      </c>
      <c r="AF738" s="336">
        <f t="shared" si="112"/>
        <v>0</v>
      </c>
      <c r="AG738" s="336">
        <f t="shared" si="112"/>
        <v>61860</v>
      </c>
      <c r="AH738" s="336">
        <f t="shared" si="112"/>
        <v>0</v>
      </c>
      <c r="AI738" s="336">
        <f t="shared" si="112"/>
        <v>0</v>
      </c>
      <c r="AJ738" s="336">
        <f t="shared" si="112"/>
        <v>0</v>
      </c>
      <c r="AK738" s="336">
        <f t="shared" si="112"/>
        <v>144000</v>
      </c>
      <c r="AL738" s="336">
        <f t="shared" si="112"/>
        <v>0</v>
      </c>
      <c r="AM738" s="336">
        <f t="shared" si="112"/>
        <v>0</v>
      </c>
      <c r="AN738" s="336">
        <f t="shared" si="112"/>
        <v>0</v>
      </c>
      <c r="AO738" s="336">
        <f t="shared" si="112"/>
        <v>0</v>
      </c>
      <c r="AP738" s="336">
        <f t="shared" si="112"/>
        <v>0</v>
      </c>
      <c r="AQ738" s="336">
        <f t="shared" si="112"/>
        <v>0</v>
      </c>
      <c r="AR738" s="336">
        <f t="shared" si="112"/>
        <v>0</v>
      </c>
      <c r="AS738" s="336">
        <f t="shared" si="112"/>
        <v>0</v>
      </c>
      <c r="AT738" s="336">
        <f t="shared" si="112"/>
        <v>0</v>
      </c>
      <c r="AU738" s="336">
        <f t="shared" si="112"/>
        <v>0</v>
      </c>
      <c r="AV738" s="336">
        <f t="shared" si="112"/>
        <v>0</v>
      </c>
      <c r="AW738" s="336">
        <f t="shared" si="112"/>
        <v>0</v>
      </c>
      <c r="AX738" s="336">
        <f t="shared" si="112"/>
        <v>0</v>
      </c>
      <c r="AY738" s="336">
        <f t="shared" si="112"/>
        <v>0</v>
      </c>
      <c r="AZ738" s="336">
        <f t="shared" si="112"/>
        <v>0</v>
      </c>
      <c r="BA738" s="336">
        <f t="shared" si="112"/>
        <v>0</v>
      </c>
      <c r="BB738" s="336">
        <f t="shared" si="112"/>
        <v>0</v>
      </c>
      <c r="BC738" s="336">
        <f t="shared" si="112"/>
        <v>0</v>
      </c>
      <c r="BD738" s="336">
        <f t="shared" si="112"/>
        <v>0</v>
      </c>
      <c r="BE738" s="336">
        <f t="shared" si="112"/>
        <v>0</v>
      </c>
      <c r="BF738" s="336">
        <f t="shared" si="112"/>
        <v>0</v>
      </c>
      <c r="BG738" s="336">
        <f t="shared" si="112"/>
        <v>0</v>
      </c>
      <c r="BH738" s="336">
        <f t="shared" si="112"/>
        <v>321000</v>
      </c>
      <c r="BI738" s="336">
        <f t="shared" si="112"/>
        <v>0</v>
      </c>
      <c r="BJ738" s="336">
        <f t="shared" si="112"/>
        <v>0</v>
      </c>
      <c r="BK738" s="336">
        <f t="shared" si="112"/>
        <v>0</v>
      </c>
      <c r="BL738" s="336">
        <f t="shared" si="112"/>
        <v>449000</v>
      </c>
      <c r="BM738" s="336">
        <f t="shared" si="112"/>
        <v>0</v>
      </c>
      <c r="BN738" s="336">
        <f t="shared" si="112"/>
        <v>0</v>
      </c>
      <c r="BO738" s="336">
        <f t="shared" si="112"/>
        <v>0</v>
      </c>
      <c r="BP738" s="336">
        <f t="shared" si="112"/>
        <v>0</v>
      </c>
      <c r="BQ738" s="336">
        <f t="shared" si="112"/>
        <v>0</v>
      </c>
      <c r="BR738" s="336">
        <f t="shared" si="112"/>
        <v>0</v>
      </c>
      <c r="BS738" s="336">
        <f t="shared" si="112"/>
        <v>0</v>
      </c>
      <c r="BT738" s="336">
        <f t="shared" si="106"/>
        <v>0</v>
      </c>
      <c r="BU738" s="336">
        <f t="shared" si="106"/>
        <v>0</v>
      </c>
      <c r="BV738" s="336">
        <f t="shared" si="106"/>
        <v>0</v>
      </c>
      <c r="BW738" s="336">
        <f t="shared" si="106"/>
        <v>0</v>
      </c>
      <c r="BX738" s="336">
        <f t="shared" si="106"/>
        <v>0</v>
      </c>
      <c r="BY738" s="336">
        <f t="shared" si="106"/>
        <v>0</v>
      </c>
      <c r="BZ738" s="336">
        <f t="shared" si="106"/>
        <v>0</v>
      </c>
      <c r="CA738" s="336">
        <f t="shared" si="106"/>
        <v>0</v>
      </c>
      <c r="CB738" s="336">
        <f t="shared" si="106"/>
        <v>0</v>
      </c>
      <c r="CC738" s="336">
        <f t="shared" si="86"/>
        <v>66645060</v>
      </c>
    </row>
    <row r="739" spans="1:81" s="354" customFormat="1">
      <c r="A739" s="381"/>
      <c r="B739" s="383"/>
      <c r="C739" s="385"/>
      <c r="D739" s="400"/>
      <c r="E739" s="400"/>
      <c r="F739" s="401" t="s">
        <v>1718</v>
      </c>
      <c r="G739" s="402" t="s">
        <v>1719</v>
      </c>
      <c r="H739" s="336">
        <f t="shared" si="112"/>
        <v>0</v>
      </c>
      <c r="I739" s="336">
        <f t="shared" si="112"/>
        <v>0</v>
      </c>
      <c r="J739" s="336">
        <f t="shared" si="112"/>
        <v>0</v>
      </c>
      <c r="K739" s="336">
        <f t="shared" si="112"/>
        <v>0</v>
      </c>
      <c r="L739" s="336">
        <f t="shared" si="112"/>
        <v>0</v>
      </c>
      <c r="M739" s="336">
        <f t="shared" si="112"/>
        <v>0</v>
      </c>
      <c r="N739" s="336">
        <f t="shared" si="112"/>
        <v>0</v>
      </c>
      <c r="O739" s="336">
        <f t="shared" si="112"/>
        <v>0</v>
      </c>
      <c r="P739" s="336">
        <f t="shared" si="112"/>
        <v>0</v>
      </c>
      <c r="Q739" s="336">
        <f t="shared" si="112"/>
        <v>0</v>
      </c>
      <c r="R739" s="336">
        <f t="shared" si="112"/>
        <v>0</v>
      </c>
      <c r="S739" s="336">
        <f t="shared" si="112"/>
        <v>0</v>
      </c>
      <c r="T739" s="336">
        <f t="shared" si="112"/>
        <v>22890</v>
      </c>
      <c r="U739" s="336">
        <f t="shared" si="112"/>
        <v>0</v>
      </c>
      <c r="V739" s="336">
        <f t="shared" si="112"/>
        <v>0</v>
      </c>
      <c r="W739" s="336">
        <f t="shared" si="112"/>
        <v>0</v>
      </c>
      <c r="X739" s="336">
        <f t="shared" si="112"/>
        <v>0</v>
      </c>
      <c r="Y739" s="336">
        <f t="shared" si="112"/>
        <v>0</v>
      </c>
      <c r="Z739" s="336">
        <f t="shared" si="112"/>
        <v>0</v>
      </c>
      <c r="AA739" s="336">
        <f t="shared" si="112"/>
        <v>0</v>
      </c>
      <c r="AB739" s="336">
        <f t="shared" si="112"/>
        <v>0</v>
      </c>
      <c r="AC739" s="336">
        <f t="shared" si="112"/>
        <v>0</v>
      </c>
      <c r="AD739" s="336">
        <f t="shared" si="112"/>
        <v>0</v>
      </c>
      <c r="AE739" s="336">
        <f t="shared" si="112"/>
        <v>0</v>
      </c>
      <c r="AF739" s="336">
        <f t="shared" si="112"/>
        <v>0</v>
      </c>
      <c r="AG739" s="336">
        <f t="shared" si="112"/>
        <v>0</v>
      </c>
      <c r="AH739" s="336">
        <f t="shared" si="112"/>
        <v>0</v>
      </c>
      <c r="AI739" s="336">
        <f t="shared" si="112"/>
        <v>0</v>
      </c>
      <c r="AJ739" s="336">
        <f t="shared" si="112"/>
        <v>0</v>
      </c>
      <c r="AK739" s="336">
        <f t="shared" si="112"/>
        <v>0</v>
      </c>
      <c r="AL739" s="336">
        <f t="shared" si="112"/>
        <v>0</v>
      </c>
      <c r="AM739" s="336">
        <f t="shared" si="112"/>
        <v>0</v>
      </c>
      <c r="AN739" s="336">
        <f t="shared" si="112"/>
        <v>0</v>
      </c>
      <c r="AO739" s="336">
        <f t="shared" si="112"/>
        <v>0</v>
      </c>
      <c r="AP739" s="336">
        <f t="shared" si="112"/>
        <v>0</v>
      </c>
      <c r="AQ739" s="336">
        <f t="shared" si="112"/>
        <v>0</v>
      </c>
      <c r="AR739" s="336">
        <f t="shared" si="112"/>
        <v>0</v>
      </c>
      <c r="AS739" s="336">
        <f t="shared" si="112"/>
        <v>0</v>
      </c>
      <c r="AT739" s="336">
        <f t="shared" si="112"/>
        <v>483653.6</v>
      </c>
      <c r="AU739" s="336">
        <f t="shared" si="112"/>
        <v>0</v>
      </c>
      <c r="AV739" s="336">
        <f t="shared" si="112"/>
        <v>0</v>
      </c>
      <c r="AW739" s="336">
        <f t="shared" si="112"/>
        <v>0</v>
      </c>
      <c r="AX739" s="336">
        <f t="shared" si="112"/>
        <v>0</v>
      </c>
      <c r="AY739" s="336">
        <f t="shared" si="112"/>
        <v>0</v>
      </c>
      <c r="AZ739" s="336">
        <f t="shared" si="112"/>
        <v>0</v>
      </c>
      <c r="BA739" s="336">
        <f t="shared" si="112"/>
        <v>0</v>
      </c>
      <c r="BB739" s="336">
        <f t="shared" si="112"/>
        <v>0</v>
      </c>
      <c r="BC739" s="336">
        <f t="shared" si="112"/>
        <v>0</v>
      </c>
      <c r="BD739" s="336">
        <f t="shared" si="112"/>
        <v>0</v>
      </c>
      <c r="BE739" s="336">
        <f t="shared" si="112"/>
        <v>0</v>
      </c>
      <c r="BF739" s="336">
        <f t="shared" si="112"/>
        <v>0</v>
      </c>
      <c r="BG739" s="336">
        <f t="shared" si="112"/>
        <v>0</v>
      </c>
      <c r="BH739" s="336">
        <f t="shared" si="112"/>
        <v>0</v>
      </c>
      <c r="BI739" s="336">
        <f t="shared" si="112"/>
        <v>0</v>
      </c>
      <c r="BJ739" s="336">
        <f t="shared" si="112"/>
        <v>0</v>
      </c>
      <c r="BK739" s="336">
        <f t="shared" si="112"/>
        <v>0</v>
      </c>
      <c r="BL739" s="336">
        <f t="shared" si="112"/>
        <v>0</v>
      </c>
      <c r="BM739" s="336">
        <f t="shared" si="112"/>
        <v>10153.4</v>
      </c>
      <c r="BN739" s="336">
        <f t="shared" si="112"/>
        <v>0</v>
      </c>
      <c r="BO739" s="336">
        <f t="shared" si="112"/>
        <v>9670</v>
      </c>
      <c r="BP739" s="336">
        <f t="shared" si="112"/>
        <v>0</v>
      </c>
      <c r="BQ739" s="336">
        <f t="shared" si="112"/>
        <v>0</v>
      </c>
      <c r="BR739" s="336">
        <f t="shared" si="112"/>
        <v>0</v>
      </c>
      <c r="BS739" s="336">
        <f t="shared" ref="BS739" si="113">BS629</f>
        <v>0</v>
      </c>
      <c r="BT739" s="336">
        <f t="shared" si="106"/>
        <v>0</v>
      </c>
      <c r="BU739" s="336">
        <f t="shared" si="106"/>
        <v>0</v>
      </c>
      <c r="BV739" s="336">
        <f t="shared" si="106"/>
        <v>0</v>
      </c>
      <c r="BW739" s="336">
        <f t="shared" si="106"/>
        <v>156318.70000000001</v>
      </c>
      <c r="BX739" s="336">
        <f t="shared" si="106"/>
        <v>0</v>
      </c>
      <c r="BY739" s="336">
        <f t="shared" si="106"/>
        <v>0</v>
      </c>
      <c r="BZ739" s="336">
        <f t="shared" si="106"/>
        <v>0</v>
      </c>
      <c r="CA739" s="336">
        <f t="shared" si="106"/>
        <v>0</v>
      </c>
      <c r="CB739" s="336">
        <f t="shared" si="106"/>
        <v>0</v>
      </c>
      <c r="CC739" s="336">
        <f t="shared" si="86"/>
        <v>682685.7</v>
      </c>
    </row>
    <row r="740" spans="1:81" s="354" customFormat="1">
      <c r="A740" s="381"/>
      <c r="B740" s="383"/>
      <c r="C740" s="385"/>
      <c r="D740" s="400"/>
      <c r="E740" s="400"/>
      <c r="F740" s="401" t="s">
        <v>1720</v>
      </c>
      <c r="G740" s="402" t="s">
        <v>1721</v>
      </c>
      <c r="H740" s="336">
        <f t="shared" ref="H740:BS743" si="114">H630</f>
        <v>0</v>
      </c>
      <c r="I740" s="336">
        <f t="shared" si="114"/>
        <v>0</v>
      </c>
      <c r="J740" s="336">
        <f t="shared" si="114"/>
        <v>0</v>
      </c>
      <c r="K740" s="336">
        <f t="shared" si="114"/>
        <v>0</v>
      </c>
      <c r="L740" s="336">
        <f t="shared" si="114"/>
        <v>0</v>
      </c>
      <c r="M740" s="336">
        <f t="shared" si="114"/>
        <v>0</v>
      </c>
      <c r="N740" s="336">
        <f t="shared" si="114"/>
        <v>0</v>
      </c>
      <c r="O740" s="336">
        <f t="shared" si="114"/>
        <v>0</v>
      </c>
      <c r="P740" s="336">
        <f t="shared" si="114"/>
        <v>0</v>
      </c>
      <c r="Q740" s="336">
        <f t="shared" si="114"/>
        <v>0</v>
      </c>
      <c r="R740" s="336">
        <f t="shared" si="114"/>
        <v>0</v>
      </c>
      <c r="S740" s="336">
        <f t="shared" si="114"/>
        <v>0</v>
      </c>
      <c r="T740" s="336">
        <f t="shared" si="114"/>
        <v>0</v>
      </c>
      <c r="U740" s="336">
        <f t="shared" si="114"/>
        <v>0</v>
      </c>
      <c r="V740" s="336">
        <f t="shared" si="114"/>
        <v>0</v>
      </c>
      <c r="W740" s="336">
        <f t="shared" si="114"/>
        <v>0</v>
      </c>
      <c r="X740" s="336">
        <f t="shared" si="114"/>
        <v>0</v>
      </c>
      <c r="Y740" s="336">
        <f t="shared" si="114"/>
        <v>0</v>
      </c>
      <c r="Z740" s="336">
        <f t="shared" si="114"/>
        <v>0</v>
      </c>
      <c r="AA740" s="336">
        <f t="shared" si="114"/>
        <v>0</v>
      </c>
      <c r="AB740" s="336">
        <f t="shared" si="114"/>
        <v>0</v>
      </c>
      <c r="AC740" s="336">
        <f t="shared" si="114"/>
        <v>0</v>
      </c>
      <c r="AD740" s="336">
        <f t="shared" si="114"/>
        <v>0</v>
      </c>
      <c r="AE740" s="336">
        <f t="shared" si="114"/>
        <v>0</v>
      </c>
      <c r="AF740" s="336">
        <f t="shared" si="114"/>
        <v>0</v>
      </c>
      <c r="AG740" s="336">
        <f t="shared" si="114"/>
        <v>0</v>
      </c>
      <c r="AH740" s="336">
        <f t="shared" si="114"/>
        <v>0</v>
      </c>
      <c r="AI740" s="336">
        <f t="shared" si="114"/>
        <v>0</v>
      </c>
      <c r="AJ740" s="336">
        <f t="shared" si="114"/>
        <v>0</v>
      </c>
      <c r="AK740" s="336">
        <f t="shared" si="114"/>
        <v>0</v>
      </c>
      <c r="AL740" s="336">
        <f t="shared" si="114"/>
        <v>0</v>
      </c>
      <c r="AM740" s="336">
        <f t="shared" si="114"/>
        <v>0</v>
      </c>
      <c r="AN740" s="336">
        <f t="shared" si="114"/>
        <v>0</v>
      </c>
      <c r="AO740" s="336">
        <f t="shared" si="114"/>
        <v>0</v>
      </c>
      <c r="AP740" s="336">
        <f t="shared" si="114"/>
        <v>0</v>
      </c>
      <c r="AQ740" s="336">
        <f t="shared" si="114"/>
        <v>0</v>
      </c>
      <c r="AR740" s="336">
        <f t="shared" si="114"/>
        <v>0</v>
      </c>
      <c r="AS740" s="336">
        <f t="shared" si="114"/>
        <v>0</v>
      </c>
      <c r="AT740" s="336">
        <f t="shared" si="114"/>
        <v>0</v>
      </c>
      <c r="AU740" s="336">
        <f t="shared" si="114"/>
        <v>0</v>
      </c>
      <c r="AV740" s="336">
        <f t="shared" si="114"/>
        <v>0</v>
      </c>
      <c r="AW740" s="336">
        <f t="shared" si="114"/>
        <v>0</v>
      </c>
      <c r="AX740" s="336">
        <f t="shared" si="114"/>
        <v>0</v>
      </c>
      <c r="AY740" s="336">
        <f t="shared" si="114"/>
        <v>0</v>
      </c>
      <c r="AZ740" s="336">
        <f t="shared" si="114"/>
        <v>0</v>
      </c>
      <c r="BA740" s="336">
        <f t="shared" si="114"/>
        <v>0</v>
      </c>
      <c r="BB740" s="336">
        <f t="shared" si="114"/>
        <v>0</v>
      </c>
      <c r="BC740" s="336">
        <f t="shared" si="114"/>
        <v>0</v>
      </c>
      <c r="BD740" s="336">
        <f t="shared" si="114"/>
        <v>0</v>
      </c>
      <c r="BE740" s="336">
        <f t="shared" si="114"/>
        <v>0</v>
      </c>
      <c r="BF740" s="336">
        <f t="shared" si="114"/>
        <v>0</v>
      </c>
      <c r="BG740" s="336">
        <f t="shared" si="114"/>
        <v>0</v>
      </c>
      <c r="BH740" s="336">
        <f t="shared" si="114"/>
        <v>0</v>
      </c>
      <c r="BI740" s="336">
        <f t="shared" si="114"/>
        <v>0</v>
      </c>
      <c r="BJ740" s="336">
        <f t="shared" si="114"/>
        <v>0</v>
      </c>
      <c r="BK740" s="336">
        <f t="shared" si="114"/>
        <v>0</v>
      </c>
      <c r="BL740" s="336">
        <f t="shared" si="114"/>
        <v>0</v>
      </c>
      <c r="BM740" s="336">
        <f t="shared" si="114"/>
        <v>0</v>
      </c>
      <c r="BN740" s="336">
        <f t="shared" si="114"/>
        <v>0</v>
      </c>
      <c r="BO740" s="336">
        <f t="shared" si="114"/>
        <v>0</v>
      </c>
      <c r="BP740" s="336">
        <f t="shared" si="114"/>
        <v>0</v>
      </c>
      <c r="BQ740" s="336">
        <f t="shared" si="114"/>
        <v>0</v>
      </c>
      <c r="BR740" s="336">
        <f t="shared" si="114"/>
        <v>0</v>
      </c>
      <c r="BS740" s="336">
        <f t="shared" si="114"/>
        <v>0</v>
      </c>
      <c r="BT740" s="336">
        <f t="shared" ref="BT740:CB755" si="115">BT630</f>
        <v>0</v>
      </c>
      <c r="BU740" s="336">
        <f t="shared" si="115"/>
        <v>0</v>
      </c>
      <c r="BV740" s="336">
        <f t="shared" si="115"/>
        <v>0</v>
      </c>
      <c r="BW740" s="336">
        <f t="shared" si="115"/>
        <v>0</v>
      </c>
      <c r="BX740" s="336">
        <f t="shared" si="115"/>
        <v>0</v>
      </c>
      <c r="BY740" s="336">
        <f t="shared" si="115"/>
        <v>0</v>
      </c>
      <c r="BZ740" s="336">
        <f t="shared" si="115"/>
        <v>0</v>
      </c>
      <c r="CA740" s="336">
        <f t="shared" si="115"/>
        <v>0</v>
      </c>
      <c r="CB740" s="336">
        <f t="shared" si="115"/>
        <v>0</v>
      </c>
      <c r="CC740" s="336">
        <f t="shared" si="86"/>
        <v>0</v>
      </c>
    </row>
    <row r="741" spans="1:81" s="354" customFormat="1">
      <c r="A741" s="381"/>
      <c r="B741" s="383"/>
      <c r="C741" s="385"/>
      <c r="D741" s="400"/>
      <c r="E741" s="400"/>
      <c r="F741" s="401" t="s">
        <v>1722</v>
      </c>
      <c r="G741" s="402" t="s">
        <v>1723</v>
      </c>
      <c r="H741" s="336">
        <f t="shared" si="114"/>
        <v>4225719.46</v>
      </c>
      <c r="I741" s="336">
        <f t="shared" si="114"/>
        <v>369873.37</v>
      </c>
      <c r="J741" s="336">
        <f t="shared" si="114"/>
        <v>10685660.210000001</v>
      </c>
      <c r="K741" s="336">
        <f t="shared" si="114"/>
        <v>0</v>
      </c>
      <c r="L741" s="336">
        <f t="shared" si="114"/>
        <v>0</v>
      </c>
      <c r="M741" s="336">
        <f t="shared" si="114"/>
        <v>0</v>
      </c>
      <c r="N741" s="336">
        <f t="shared" si="114"/>
        <v>176068.8</v>
      </c>
      <c r="O741" s="336">
        <f t="shared" si="114"/>
        <v>2507379.67</v>
      </c>
      <c r="P741" s="336">
        <f t="shared" si="114"/>
        <v>502513.05</v>
      </c>
      <c r="Q741" s="336">
        <f t="shared" si="114"/>
        <v>568940.1</v>
      </c>
      <c r="R741" s="336">
        <f t="shared" si="114"/>
        <v>0</v>
      </c>
      <c r="S741" s="336">
        <f t="shared" si="114"/>
        <v>35566.800000000003</v>
      </c>
      <c r="T741" s="336">
        <f t="shared" si="114"/>
        <v>1298041.8799999999</v>
      </c>
      <c r="U741" s="336">
        <f t="shared" si="114"/>
        <v>79189.899999999994</v>
      </c>
      <c r="V741" s="336">
        <f t="shared" si="114"/>
        <v>329312.65000000002</v>
      </c>
      <c r="W741" s="336">
        <f t="shared" si="114"/>
        <v>1910258.04</v>
      </c>
      <c r="X741" s="336">
        <f t="shared" si="114"/>
        <v>1660387.36</v>
      </c>
      <c r="Y741" s="336">
        <f t="shared" si="114"/>
        <v>1926214.79</v>
      </c>
      <c r="Z741" s="336">
        <f t="shared" si="114"/>
        <v>27148.400000000001</v>
      </c>
      <c r="AA741" s="336">
        <f t="shared" si="114"/>
        <v>119683.95</v>
      </c>
      <c r="AB741" s="336">
        <f t="shared" si="114"/>
        <v>1034785.67</v>
      </c>
      <c r="AC741" s="336">
        <f t="shared" si="114"/>
        <v>263839.48</v>
      </c>
      <c r="AD741" s="336">
        <f t="shared" si="114"/>
        <v>0</v>
      </c>
      <c r="AE741" s="336">
        <f t="shared" si="114"/>
        <v>438015.93</v>
      </c>
      <c r="AF741" s="336">
        <f t="shared" si="114"/>
        <v>0</v>
      </c>
      <c r="AG741" s="336">
        <f t="shared" si="114"/>
        <v>0</v>
      </c>
      <c r="AH741" s="336">
        <f t="shared" si="114"/>
        <v>0</v>
      </c>
      <c r="AI741" s="336">
        <f t="shared" si="114"/>
        <v>1261007.95</v>
      </c>
      <c r="AJ741" s="336">
        <f t="shared" si="114"/>
        <v>186980</v>
      </c>
      <c r="AK741" s="336">
        <f t="shared" si="114"/>
        <v>1096572.28</v>
      </c>
      <c r="AL741" s="336">
        <f t="shared" si="114"/>
        <v>0</v>
      </c>
      <c r="AM741" s="336">
        <f t="shared" si="114"/>
        <v>14374.6</v>
      </c>
      <c r="AN741" s="336">
        <f t="shared" si="114"/>
        <v>60161.84</v>
      </c>
      <c r="AO741" s="336">
        <f t="shared" si="114"/>
        <v>57595</v>
      </c>
      <c r="AP741" s="336">
        <f t="shared" si="114"/>
        <v>0</v>
      </c>
      <c r="AQ741" s="336">
        <f t="shared" si="114"/>
        <v>22970</v>
      </c>
      <c r="AR741" s="336">
        <f t="shared" si="114"/>
        <v>67650</v>
      </c>
      <c r="AS741" s="336">
        <f t="shared" si="114"/>
        <v>816128.57</v>
      </c>
      <c r="AT741" s="336">
        <f t="shared" si="114"/>
        <v>1242077.75</v>
      </c>
      <c r="AU741" s="336">
        <f t="shared" si="114"/>
        <v>0</v>
      </c>
      <c r="AV741" s="336">
        <f t="shared" si="114"/>
        <v>0</v>
      </c>
      <c r="AW741" s="336">
        <f t="shared" si="114"/>
        <v>0</v>
      </c>
      <c r="AX741" s="336">
        <f t="shared" si="114"/>
        <v>0</v>
      </c>
      <c r="AY741" s="336">
        <f t="shared" si="114"/>
        <v>0</v>
      </c>
      <c r="AZ741" s="336">
        <f t="shared" si="114"/>
        <v>0</v>
      </c>
      <c r="BA741" s="336">
        <f t="shared" si="114"/>
        <v>0</v>
      </c>
      <c r="BB741" s="336">
        <f t="shared" si="114"/>
        <v>0</v>
      </c>
      <c r="BC741" s="336">
        <f t="shared" si="114"/>
        <v>0</v>
      </c>
      <c r="BD741" s="336">
        <f t="shared" si="114"/>
        <v>0</v>
      </c>
      <c r="BE741" s="336">
        <f t="shared" si="114"/>
        <v>0</v>
      </c>
      <c r="BF741" s="336">
        <f t="shared" si="114"/>
        <v>0</v>
      </c>
      <c r="BG741" s="336">
        <f t="shared" si="114"/>
        <v>0</v>
      </c>
      <c r="BH741" s="336">
        <f t="shared" si="114"/>
        <v>1370905.2001</v>
      </c>
      <c r="BI741" s="336">
        <f t="shared" si="114"/>
        <v>159250</v>
      </c>
      <c r="BJ741" s="336">
        <f t="shared" si="114"/>
        <v>120250.8</v>
      </c>
      <c r="BK741" s="336">
        <f t="shared" si="114"/>
        <v>103275</v>
      </c>
      <c r="BL741" s="336">
        <f t="shared" si="114"/>
        <v>0</v>
      </c>
      <c r="BM741" s="336">
        <f t="shared" si="114"/>
        <v>1093458.17</v>
      </c>
      <c r="BN741" s="336">
        <f t="shared" si="114"/>
        <v>11030103.050000001</v>
      </c>
      <c r="BO741" s="336">
        <f t="shared" si="114"/>
        <v>808885.89</v>
      </c>
      <c r="BP741" s="336">
        <f t="shared" si="114"/>
        <v>0</v>
      </c>
      <c r="BQ741" s="336">
        <f t="shared" si="114"/>
        <v>124040</v>
      </c>
      <c r="BR741" s="336">
        <f t="shared" si="114"/>
        <v>0</v>
      </c>
      <c r="BS741" s="336">
        <f t="shared" si="114"/>
        <v>0</v>
      </c>
      <c r="BT741" s="336">
        <f t="shared" si="115"/>
        <v>7780</v>
      </c>
      <c r="BU741" s="336">
        <f t="shared" si="115"/>
        <v>29100</v>
      </c>
      <c r="BV741" s="336">
        <f t="shared" si="115"/>
        <v>45100</v>
      </c>
      <c r="BW741" s="336">
        <f t="shared" si="115"/>
        <v>0</v>
      </c>
      <c r="BX741" s="336">
        <f t="shared" si="115"/>
        <v>74485</v>
      </c>
      <c r="BY741" s="336">
        <f t="shared" si="115"/>
        <v>381016.3</v>
      </c>
      <c r="BZ741" s="336">
        <f t="shared" si="115"/>
        <v>49700</v>
      </c>
      <c r="CA741" s="336">
        <f t="shared" si="115"/>
        <v>0</v>
      </c>
      <c r="CB741" s="336">
        <f t="shared" si="115"/>
        <v>650360.14</v>
      </c>
      <c r="CC741" s="336">
        <f t="shared" si="86"/>
        <v>49031827.050099999</v>
      </c>
    </row>
    <row r="742" spans="1:81" s="354" customFormat="1">
      <c r="A742" s="381"/>
      <c r="B742" s="383"/>
      <c r="C742" s="385"/>
      <c r="D742" s="400"/>
      <c r="E742" s="400"/>
      <c r="F742" s="401" t="s">
        <v>1724</v>
      </c>
      <c r="G742" s="402" t="s">
        <v>1725</v>
      </c>
      <c r="H742" s="336">
        <f t="shared" si="114"/>
        <v>47197.5</v>
      </c>
      <c r="I742" s="336">
        <f t="shared" si="114"/>
        <v>13350</v>
      </c>
      <c r="J742" s="336">
        <f t="shared" si="114"/>
        <v>579995.07999999996</v>
      </c>
      <c r="K742" s="336">
        <f t="shared" si="114"/>
        <v>38605</v>
      </c>
      <c r="L742" s="336">
        <f t="shared" si="114"/>
        <v>4160</v>
      </c>
      <c r="M742" s="336">
        <f t="shared" si="114"/>
        <v>69093.97</v>
      </c>
      <c r="N742" s="336">
        <f t="shared" si="114"/>
        <v>55038.9</v>
      </c>
      <c r="O742" s="336">
        <f t="shared" si="114"/>
        <v>32320</v>
      </c>
      <c r="P742" s="336">
        <f t="shared" si="114"/>
        <v>284685.42</v>
      </c>
      <c r="Q742" s="336">
        <f t="shared" si="114"/>
        <v>506412.85</v>
      </c>
      <c r="R742" s="336">
        <f t="shared" si="114"/>
        <v>32635</v>
      </c>
      <c r="S742" s="336">
        <f t="shared" si="114"/>
        <v>169286.39999999999</v>
      </c>
      <c r="T742" s="336">
        <f t="shared" si="114"/>
        <v>597200.1</v>
      </c>
      <c r="U742" s="336">
        <f t="shared" si="114"/>
        <v>192742.8</v>
      </c>
      <c r="V742" s="336">
        <f t="shared" si="114"/>
        <v>38502.44</v>
      </c>
      <c r="W742" s="336">
        <f t="shared" si="114"/>
        <v>305692.28000000003</v>
      </c>
      <c r="X742" s="336">
        <f t="shared" si="114"/>
        <v>127600.79</v>
      </c>
      <c r="Y742" s="336">
        <f t="shared" si="114"/>
        <v>90781.34</v>
      </c>
      <c r="Z742" s="336">
        <f t="shared" si="114"/>
        <v>3162.5</v>
      </c>
      <c r="AA742" s="336">
        <f t="shared" si="114"/>
        <v>379142.45</v>
      </c>
      <c r="AB742" s="336">
        <f t="shared" si="114"/>
        <v>189703.86</v>
      </c>
      <c r="AC742" s="336">
        <f t="shared" si="114"/>
        <v>800184.6</v>
      </c>
      <c r="AD742" s="336">
        <f t="shared" si="114"/>
        <v>82519.070000000007</v>
      </c>
      <c r="AE742" s="336">
        <f t="shared" si="114"/>
        <v>216887.81</v>
      </c>
      <c r="AF742" s="336">
        <f t="shared" si="114"/>
        <v>67572.2</v>
      </c>
      <c r="AG742" s="336">
        <f t="shared" si="114"/>
        <v>70766.39</v>
      </c>
      <c r="AH742" s="336">
        <f t="shared" si="114"/>
        <v>250506.6</v>
      </c>
      <c r="AI742" s="336">
        <f t="shared" si="114"/>
        <v>984553.43</v>
      </c>
      <c r="AJ742" s="336">
        <f t="shared" si="114"/>
        <v>290464.05</v>
      </c>
      <c r="AK742" s="336">
        <f t="shared" si="114"/>
        <v>101977.94</v>
      </c>
      <c r="AL742" s="336">
        <f t="shared" si="114"/>
        <v>85652.21</v>
      </c>
      <c r="AM742" s="336">
        <f t="shared" si="114"/>
        <v>193511.06</v>
      </c>
      <c r="AN742" s="336">
        <f t="shared" si="114"/>
        <v>203986.24</v>
      </c>
      <c r="AO742" s="336">
        <f t="shared" si="114"/>
        <v>165419.96</v>
      </c>
      <c r="AP742" s="336">
        <f t="shared" si="114"/>
        <v>134788.04999999999</v>
      </c>
      <c r="AQ742" s="336">
        <f t="shared" si="114"/>
        <v>132720.79999999999</v>
      </c>
      <c r="AR742" s="336">
        <f t="shared" si="114"/>
        <v>86110.6</v>
      </c>
      <c r="AS742" s="336">
        <f t="shared" si="114"/>
        <v>21750</v>
      </c>
      <c r="AT742" s="336">
        <f t="shared" si="114"/>
        <v>94375</v>
      </c>
      <c r="AU742" s="336">
        <f t="shared" si="114"/>
        <v>1017150.35</v>
      </c>
      <c r="AV742" s="336">
        <f t="shared" si="114"/>
        <v>0</v>
      </c>
      <c r="AW742" s="336">
        <f t="shared" si="114"/>
        <v>234142.4</v>
      </c>
      <c r="AX742" s="336">
        <f t="shared" si="114"/>
        <v>15836</v>
      </c>
      <c r="AY742" s="336">
        <f t="shared" si="114"/>
        <v>1819</v>
      </c>
      <c r="AZ742" s="336">
        <f t="shared" si="114"/>
        <v>15635</v>
      </c>
      <c r="BA742" s="336">
        <f t="shared" si="114"/>
        <v>8357</v>
      </c>
      <c r="BB742" s="336">
        <f t="shared" si="114"/>
        <v>12800</v>
      </c>
      <c r="BC742" s="336">
        <f t="shared" si="114"/>
        <v>658708.69999999995</v>
      </c>
      <c r="BD742" s="336">
        <f t="shared" si="114"/>
        <v>113023.9</v>
      </c>
      <c r="BE742" s="336">
        <f t="shared" si="114"/>
        <v>250137</v>
      </c>
      <c r="BF742" s="336">
        <f t="shared" si="114"/>
        <v>182699.05</v>
      </c>
      <c r="BG742" s="336">
        <f t="shared" si="114"/>
        <v>98242.21</v>
      </c>
      <c r="BH742" s="336">
        <f t="shared" si="114"/>
        <v>239533.81</v>
      </c>
      <c r="BI742" s="336">
        <f t="shared" si="114"/>
        <v>152570.44</v>
      </c>
      <c r="BJ742" s="336">
        <f t="shared" si="114"/>
        <v>77414</v>
      </c>
      <c r="BK742" s="336">
        <f t="shared" si="114"/>
        <v>177528.53</v>
      </c>
      <c r="BL742" s="336">
        <f t="shared" si="114"/>
        <v>1230</v>
      </c>
      <c r="BM742" s="336">
        <f t="shared" si="114"/>
        <v>6343.7</v>
      </c>
      <c r="BN742" s="336">
        <f t="shared" si="114"/>
        <v>120245</v>
      </c>
      <c r="BO742" s="336">
        <f t="shared" si="114"/>
        <v>213276.08</v>
      </c>
      <c r="BP742" s="336">
        <f t="shared" si="114"/>
        <v>61221.7</v>
      </c>
      <c r="BQ742" s="336">
        <f t="shared" si="114"/>
        <v>21673.8</v>
      </c>
      <c r="BR742" s="336">
        <f t="shared" si="114"/>
        <v>92748.1</v>
      </c>
      <c r="BS742" s="336">
        <f t="shared" si="114"/>
        <v>248793.75</v>
      </c>
      <c r="BT742" s="336">
        <f t="shared" si="115"/>
        <v>11552.5</v>
      </c>
      <c r="BU742" s="336">
        <f t="shared" si="115"/>
        <v>178610.4</v>
      </c>
      <c r="BV742" s="336">
        <f t="shared" si="115"/>
        <v>51261.05</v>
      </c>
      <c r="BW742" s="336">
        <f t="shared" si="115"/>
        <v>133326</v>
      </c>
      <c r="BX742" s="336">
        <f t="shared" si="115"/>
        <v>23696.240000000002</v>
      </c>
      <c r="BY742" s="336">
        <f t="shared" si="115"/>
        <v>99258.6</v>
      </c>
      <c r="BZ742" s="336">
        <f t="shared" si="115"/>
        <v>72837.42</v>
      </c>
      <c r="CA742" s="336">
        <f t="shared" si="115"/>
        <v>92453</v>
      </c>
      <c r="CB742" s="336">
        <f t="shared" si="115"/>
        <v>149224.75</v>
      </c>
      <c r="CC742" s="336">
        <f t="shared" si="86"/>
        <v>12574404.169999998</v>
      </c>
    </row>
    <row r="743" spans="1:81" s="354" customFormat="1">
      <c r="A743" s="381"/>
      <c r="B743" s="383"/>
      <c r="C743" s="385"/>
      <c r="D743" s="400"/>
      <c r="E743" s="400"/>
      <c r="F743" s="401" t="s">
        <v>1726</v>
      </c>
      <c r="G743" s="402" t="s">
        <v>1727</v>
      </c>
      <c r="H743" s="336">
        <f t="shared" si="114"/>
        <v>0</v>
      </c>
      <c r="I743" s="336">
        <f t="shared" si="114"/>
        <v>0</v>
      </c>
      <c r="J743" s="336">
        <f t="shared" si="114"/>
        <v>0</v>
      </c>
      <c r="K743" s="336">
        <f t="shared" si="114"/>
        <v>0</v>
      </c>
      <c r="L743" s="336">
        <f t="shared" si="114"/>
        <v>0</v>
      </c>
      <c r="M743" s="336">
        <f t="shared" si="114"/>
        <v>0</v>
      </c>
      <c r="N743" s="336">
        <f t="shared" si="114"/>
        <v>0</v>
      </c>
      <c r="O743" s="336">
        <f t="shared" si="114"/>
        <v>0</v>
      </c>
      <c r="P743" s="336">
        <f t="shared" si="114"/>
        <v>0</v>
      </c>
      <c r="Q743" s="336">
        <f t="shared" si="114"/>
        <v>0</v>
      </c>
      <c r="R743" s="336">
        <f t="shared" si="114"/>
        <v>0</v>
      </c>
      <c r="S743" s="336">
        <f t="shared" si="114"/>
        <v>0</v>
      </c>
      <c r="T743" s="336">
        <f t="shared" si="114"/>
        <v>0</v>
      </c>
      <c r="U743" s="336">
        <f t="shared" si="114"/>
        <v>0</v>
      </c>
      <c r="V743" s="336">
        <f t="shared" si="114"/>
        <v>0</v>
      </c>
      <c r="W743" s="336">
        <f t="shared" si="114"/>
        <v>0</v>
      </c>
      <c r="X743" s="336">
        <f t="shared" si="114"/>
        <v>0</v>
      </c>
      <c r="Y743" s="336">
        <f t="shared" si="114"/>
        <v>0</v>
      </c>
      <c r="Z743" s="336">
        <f t="shared" si="114"/>
        <v>0</v>
      </c>
      <c r="AA743" s="336">
        <f t="shared" si="114"/>
        <v>0</v>
      </c>
      <c r="AB743" s="336">
        <f t="shared" si="114"/>
        <v>2600</v>
      </c>
      <c r="AC743" s="336">
        <f t="shared" si="114"/>
        <v>0</v>
      </c>
      <c r="AD743" s="336">
        <f t="shared" si="114"/>
        <v>0</v>
      </c>
      <c r="AE743" s="336">
        <f t="shared" si="114"/>
        <v>1307.9000000000001</v>
      </c>
      <c r="AF743" s="336">
        <f t="shared" si="114"/>
        <v>0</v>
      </c>
      <c r="AG743" s="336">
        <f t="shared" si="114"/>
        <v>0</v>
      </c>
      <c r="AH743" s="336">
        <f t="shared" si="114"/>
        <v>0</v>
      </c>
      <c r="AI743" s="336">
        <f t="shared" si="114"/>
        <v>570544.5</v>
      </c>
      <c r="AJ743" s="336">
        <f t="shared" si="114"/>
        <v>0</v>
      </c>
      <c r="AK743" s="336">
        <f t="shared" si="114"/>
        <v>0</v>
      </c>
      <c r="AL743" s="336">
        <f t="shared" si="114"/>
        <v>0</v>
      </c>
      <c r="AM743" s="336">
        <f t="shared" si="114"/>
        <v>0</v>
      </c>
      <c r="AN743" s="336">
        <f t="shared" si="114"/>
        <v>0</v>
      </c>
      <c r="AO743" s="336">
        <f t="shared" si="114"/>
        <v>0</v>
      </c>
      <c r="AP743" s="336">
        <f t="shared" si="114"/>
        <v>0</v>
      </c>
      <c r="AQ743" s="336">
        <f t="shared" si="114"/>
        <v>0</v>
      </c>
      <c r="AR743" s="336">
        <f t="shared" si="114"/>
        <v>0</v>
      </c>
      <c r="AS743" s="336">
        <f t="shared" si="114"/>
        <v>0</v>
      </c>
      <c r="AT743" s="336">
        <f t="shared" si="114"/>
        <v>0</v>
      </c>
      <c r="AU743" s="336">
        <f t="shared" si="114"/>
        <v>0</v>
      </c>
      <c r="AV743" s="336">
        <f t="shared" si="114"/>
        <v>0</v>
      </c>
      <c r="AW743" s="336">
        <f t="shared" si="114"/>
        <v>0</v>
      </c>
      <c r="AX743" s="336">
        <f t="shared" si="114"/>
        <v>0</v>
      </c>
      <c r="AY743" s="336">
        <f t="shared" si="114"/>
        <v>0</v>
      </c>
      <c r="AZ743" s="336">
        <f t="shared" si="114"/>
        <v>0</v>
      </c>
      <c r="BA743" s="336">
        <f t="shared" si="114"/>
        <v>0</v>
      </c>
      <c r="BB743" s="336">
        <f t="shared" si="114"/>
        <v>0</v>
      </c>
      <c r="BC743" s="336">
        <f t="shared" si="114"/>
        <v>0</v>
      </c>
      <c r="BD743" s="336">
        <f t="shared" si="114"/>
        <v>0</v>
      </c>
      <c r="BE743" s="336">
        <f t="shared" si="114"/>
        <v>0</v>
      </c>
      <c r="BF743" s="336">
        <f t="shared" si="114"/>
        <v>13125</v>
      </c>
      <c r="BG743" s="336">
        <f t="shared" si="114"/>
        <v>0</v>
      </c>
      <c r="BH743" s="336">
        <f t="shared" si="114"/>
        <v>0</v>
      </c>
      <c r="BI743" s="336">
        <f t="shared" si="114"/>
        <v>0</v>
      </c>
      <c r="BJ743" s="336">
        <f t="shared" si="114"/>
        <v>0</v>
      </c>
      <c r="BK743" s="336">
        <f t="shared" si="114"/>
        <v>0</v>
      </c>
      <c r="BL743" s="336">
        <f t="shared" si="114"/>
        <v>0</v>
      </c>
      <c r="BM743" s="336">
        <f t="shared" si="114"/>
        <v>0</v>
      </c>
      <c r="BN743" s="336">
        <f t="shared" si="114"/>
        <v>0</v>
      </c>
      <c r="BO743" s="336">
        <f t="shared" si="114"/>
        <v>0</v>
      </c>
      <c r="BP743" s="336">
        <f t="shared" si="114"/>
        <v>0</v>
      </c>
      <c r="BQ743" s="336">
        <f t="shared" si="114"/>
        <v>52680</v>
      </c>
      <c r="BR743" s="336">
        <f t="shared" si="114"/>
        <v>0</v>
      </c>
      <c r="BS743" s="336">
        <f t="shared" ref="BS743" si="116">BS633</f>
        <v>0</v>
      </c>
      <c r="BT743" s="336">
        <f t="shared" si="115"/>
        <v>0</v>
      </c>
      <c r="BU743" s="336">
        <f t="shared" si="115"/>
        <v>1200</v>
      </c>
      <c r="BV743" s="336">
        <f t="shared" si="115"/>
        <v>0</v>
      </c>
      <c r="BW743" s="336">
        <f t="shared" si="115"/>
        <v>0</v>
      </c>
      <c r="BX743" s="336">
        <f t="shared" si="115"/>
        <v>0</v>
      </c>
      <c r="BY743" s="336">
        <f t="shared" si="115"/>
        <v>0</v>
      </c>
      <c r="BZ743" s="336">
        <f t="shared" si="115"/>
        <v>0</v>
      </c>
      <c r="CA743" s="336">
        <f t="shared" si="115"/>
        <v>0</v>
      </c>
      <c r="CB743" s="336">
        <f t="shared" si="115"/>
        <v>0</v>
      </c>
      <c r="CC743" s="336">
        <f t="shared" si="86"/>
        <v>641457.4</v>
      </c>
    </row>
    <row r="744" spans="1:81" s="354" customFormat="1">
      <c r="A744" s="381"/>
      <c r="B744" s="383"/>
      <c r="C744" s="385"/>
      <c r="D744" s="400"/>
      <c r="E744" s="400"/>
      <c r="F744" s="401" t="s">
        <v>1728</v>
      </c>
      <c r="G744" s="402" t="s">
        <v>1729</v>
      </c>
      <c r="H744" s="336">
        <f t="shared" ref="H744:BS747" si="117">H634</f>
        <v>464651.21</v>
      </c>
      <c r="I744" s="336">
        <f t="shared" si="117"/>
        <v>214000</v>
      </c>
      <c r="J744" s="336">
        <f t="shared" si="117"/>
        <v>37601495.909999996</v>
      </c>
      <c r="K744" s="336">
        <f t="shared" si="117"/>
        <v>0</v>
      </c>
      <c r="L744" s="336">
        <f t="shared" si="117"/>
        <v>12404.54</v>
      </c>
      <c r="M744" s="336">
        <f t="shared" si="117"/>
        <v>19255</v>
      </c>
      <c r="N744" s="336">
        <f t="shared" si="117"/>
        <v>1523500</v>
      </c>
      <c r="O744" s="336">
        <f t="shared" si="117"/>
        <v>0</v>
      </c>
      <c r="P744" s="336">
        <f t="shared" si="117"/>
        <v>0</v>
      </c>
      <c r="Q744" s="336">
        <f t="shared" si="117"/>
        <v>19000</v>
      </c>
      <c r="R744" s="336">
        <f t="shared" si="117"/>
        <v>0</v>
      </c>
      <c r="S744" s="336">
        <f t="shared" si="117"/>
        <v>0</v>
      </c>
      <c r="T744" s="336">
        <f t="shared" si="117"/>
        <v>0</v>
      </c>
      <c r="U744" s="336">
        <f t="shared" si="117"/>
        <v>0</v>
      </c>
      <c r="V744" s="336">
        <f t="shared" si="117"/>
        <v>0</v>
      </c>
      <c r="W744" s="336">
        <f t="shared" si="117"/>
        <v>0</v>
      </c>
      <c r="X744" s="336">
        <f t="shared" si="117"/>
        <v>0</v>
      </c>
      <c r="Y744" s="336">
        <f t="shared" si="117"/>
        <v>0</v>
      </c>
      <c r="Z744" s="336">
        <f t="shared" si="117"/>
        <v>0</v>
      </c>
      <c r="AA744" s="336">
        <f t="shared" si="117"/>
        <v>0</v>
      </c>
      <c r="AB744" s="336">
        <f t="shared" si="117"/>
        <v>0</v>
      </c>
      <c r="AC744" s="336">
        <f t="shared" si="117"/>
        <v>1228736</v>
      </c>
      <c r="AD744" s="336">
        <f t="shared" si="117"/>
        <v>466144.5</v>
      </c>
      <c r="AE744" s="336">
        <f t="shared" si="117"/>
        <v>0</v>
      </c>
      <c r="AF744" s="336">
        <f t="shared" si="117"/>
        <v>0</v>
      </c>
      <c r="AG744" s="336">
        <f t="shared" si="117"/>
        <v>0</v>
      </c>
      <c r="AH744" s="336">
        <f t="shared" si="117"/>
        <v>0</v>
      </c>
      <c r="AI744" s="336">
        <f t="shared" si="117"/>
        <v>243000</v>
      </c>
      <c r="AJ744" s="336">
        <f t="shared" si="117"/>
        <v>0</v>
      </c>
      <c r="AK744" s="336">
        <f t="shared" si="117"/>
        <v>0</v>
      </c>
      <c r="AL744" s="336">
        <f t="shared" si="117"/>
        <v>0</v>
      </c>
      <c r="AM744" s="336">
        <f t="shared" si="117"/>
        <v>25277.599999999999</v>
      </c>
      <c r="AN744" s="336">
        <f t="shared" si="117"/>
        <v>0</v>
      </c>
      <c r="AO744" s="336">
        <f t="shared" si="117"/>
        <v>0</v>
      </c>
      <c r="AP744" s="336">
        <f t="shared" si="117"/>
        <v>57974</v>
      </c>
      <c r="AQ744" s="336">
        <f t="shared" si="117"/>
        <v>0</v>
      </c>
      <c r="AR744" s="336">
        <f t="shared" si="117"/>
        <v>0</v>
      </c>
      <c r="AS744" s="336">
        <f t="shared" si="117"/>
        <v>0</v>
      </c>
      <c r="AT744" s="336">
        <f t="shared" si="117"/>
        <v>0</v>
      </c>
      <c r="AU744" s="336">
        <f t="shared" si="117"/>
        <v>64270.5</v>
      </c>
      <c r="AV744" s="336">
        <f t="shared" si="117"/>
        <v>0</v>
      </c>
      <c r="AW744" s="336">
        <f t="shared" si="117"/>
        <v>0</v>
      </c>
      <c r="AX744" s="336">
        <f t="shared" si="117"/>
        <v>4140</v>
      </c>
      <c r="AY744" s="336">
        <f t="shared" si="117"/>
        <v>0</v>
      </c>
      <c r="AZ744" s="336">
        <f t="shared" si="117"/>
        <v>0</v>
      </c>
      <c r="BA744" s="336">
        <f t="shared" si="117"/>
        <v>0</v>
      </c>
      <c r="BB744" s="336">
        <f t="shared" si="117"/>
        <v>0</v>
      </c>
      <c r="BC744" s="336">
        <f t="shared" si="117"/>
        <v>0</v>
      </c>
      <c r="BD744" s="336">
        <f t="shared" si="117"/>
        <v>0</v>
      </c>
      <c r="BE744" s="336">
        <f t="shared" si="117"/>
        <v>0</v>
      </c>
      <c r="BF744" s="336">
        <f t="shared" si="117"/>
        <v>146900</v>
      </c>
      <c r="BG744" s="336">
        <f t="shared" si="117"/>
        <v>0</v>
      </c>
      <c r="BH744" s="336">
        <f t="shared" si="117"/>
        <v>32215</v>
      </c>
      <c r="BI744" s="336">
        <f t="shared" si="117"/>
        <v>0</v>
      </c>
      <c r="BJ744" s="336">
        <f t="shared" si="117"/>
        <v>0</v>
      </c>
      <c r="BK744" s="336">
        <f t="shared" si="117"/>
        <v>0</v>
      </c>
      <c r="BL744" s="336">
        <f t="shared" si="117"/>
        <v>0</v>
      </c>
      <c r="BM744" s="336">
        <f t="shared" si="117"/>
        <v>0</v>
      </c>
      <c r="BN744" s="336">
        <f t="shared" si="117"/>
        <v>0</v>
      </c>
      <c r="BO744" s="336">
        <f t="shared" si="117"/>
        <v>0</v>
      </c>
      <c r="BP744" s="336">
        <f t="shared" si="117"/>
        <v>0</v>
      </c>
      <c r="BQ744" s="336">
        <f t="shared" si="117"/>
        <v>0</v>
      </c>
      <c r="BR744" s="336">
        <f t="shared" si="117"/>
        <v>0</v>
      </c>
      <c r="BS744" s="336">
        <f t="shared" si="117"/>
        <v>0</v>
      </c>
      <c r="BT744" s="336">
        <f t="shared" si="115"/>
        <v>0</v>
      </c>
      <c r="BU744" s="336">
        <f t="shared" si="115"/>
        <v>161134</v>
      </c>
      <c r="BV744" s="336">
        <f t="shared" si="115"/>
        <v>0</v>
      </c>
      <c r="BW744" s="336">
        <f t="shared" si="115"/>
        <v>0</v>
      </c>
      <c r="BX744" s="336">
        <f t="shared" si="115"/>
        <v>0</v>
      </c>
      <c r="BY744" s="336">
        <f t="shared" si="115"/>
        <v>3589925</v>
      </c>
      <c r="BZ744" s="336">
        <f t="shared" si="115"/>
        <v>0</v>
      </c>
      <c r="CA744" s="336">
        <f t="shared" si="115"/>
        <v>181170.48</v>
      </c>
      <c r="CB744" s="336">
        <f t="shared" si="115"/>
        <v>0</v>
      </c>
      <c r="CC744" s="336">
        <f t="shared" si="86"/>
        <v>46055193.739999995</v>
      </c>
    </row>
    <row r="745" spans="1:81" s="354" customFormat="1">
      <c r="A745" s="381"/>
      <c r="B745" s="383"/>
      <c r="C745" s="385"/>
      <c r="D745" s="400"/>
      <c r="E745" s="400"/>
      <c r="F745" s="401" t="s">
        <v>1730</v>
      </c>
      <c r="G745" s="402" t="s">
        <v>1731</v>
      </c>
      <c r="H745" s="336">
        <f t="shared" si="117"/>
        <v>1158950</v>
      </c>
      <c r="I745" s="336">
        <f t="shared" si="117"/>
        <v>10630769.42</v>
      </c>
      <c r="J745" s="336">
        <f t="shared" si="117"/>
        <v>7007228.9000000004</v>
      </c>
      <c r="K745" s="336">
        <f t="shared" si="117"/>
        <v>404363.8</v>
      </c>
      <c r="L745" s="336">
        <f t="shared" si="117"/>
        <v>766055</v>
      </c>
      <c r="M745" s="336">
        <f t="shared" si="117"/>
        <v>516301</v>
      </c>
      <c r="N745" s="336">
        <f t="shared" si="117"/>
        <v>4090295</v>
      </c>
      <c r="O745" s="336">
        <f t="shared" si="117"/>
        <v>285240</v>
      </c>
      <c r="P745" s="336">
        <f t="shared" si="117"/>
        <v>59250</v>
      </c>
      <c r="Q745" s="336">
        <f t="shared" si="117"/>
        <v>3728753</v>
      </c>
      <c r="R745" s="336">
        <f t="shared" si="117"/>
        <v>807245</v>
      </c>
      <c r="S745" s="336">
        <f t="shared" si="117"/>
        <v>1660115.47</v>
      </c>
      <c r="T745" s="336">
        <f t="shared" si="117"/>
        <v>2068022.3</v>
      </c>
      <c r="U745" s="336">
        <f t="shared" si="117"/>
        <v>9387736.3499999996</v>
      </c>
      <c r="V745" s="336">
        <f t="shared" si="117"/>
        <v>15660</v>
      </c>
      <c r="W745" s="336">
        <f t="shared" si="117"/>
        <v>60866.5</v>
      </c>
      <c r="X745" s="336">
        <f t="shared" si="117"/>
        <v>956560.16</v>
      </c>
      <c r="Y745" s="336">
        <f t="shared" si="117"/>
        <v>81946.5</v>
      </c>
      <c r="Z745" s="336">
        <f t="shared" si="117"/>
        <v>9345</v>
      </c>
      <c r="AA745" s="336">
        <f t="shared" si="117"/>
        <v>2908524</v>
      </c>
      <c r="AB745" s="336">
        <f t="shared" si="117"/>
        <v>93252.75</v>
      </c>
      <c r="AC745" s="336">
        <f t="shared" si="117"/>
        <v>228350.25</v>
      </c>
      <c r="AD745" s="336">
        <f t="shared" si="117"/>
        <v>221365</v>
      </c>
      <c r="AE745" s="336">
        <f t="shared" si="117"/>
        <v>70940</v>
      </c>
      <c r="AF745" s="336">
        <f t="shared" si="117"/>
        <v>2475108.9500000002</v>
      </c>
      <c r="AG745" s="336">
        <f t="shared" si="117"/>
        <v>150760</v>
      </c>
      <c r="AH745" s="336">
        <f t="shared" si="117"/>
        <v>0</v>
      </c>
      <c r="AI745" s="336">
        <f t="shared" si="117"/>
        <v>6415504.2000000002</v>
      </c>
      <c r="AJ745" s="336">
        <f t="shared" si="117"/>
        <v>235617</v>
      </c>
      <c r="AK745" s="336">
        <f t="shared" si="117"/>
        <v>673530.5</v>
      </c>
      <c r="AL745" s="336">
        <f t="shared" si="117"/>
        <v>26728</v>
      </c>
      <c r="AM745" s="336">
        <f t="shared" si="117"/>
        <v>937771.3</v>
      </c>
      <c r="AN745" s="336">
        <f t="shared" si="117"/>
        <v>406318</v>
      </c>
      <c r="AO745" s="336">
        <f t="shared" si="117"/>
        <v>504958.35</v>
      </c>
      <c r="AP745" s="336">
        <f t="shared" si="117"/>
        <v>81470.45</v>
      </c>
      <c r="AQ745" s="336">
        <f t="shared" si="117"/>
        <v>330929</v>
      </c>
      <c r="AR745" s="336">
        <f t="shared" si="117"/>
        <v>336840.5</v>
      </c>
      <c r="AS745" s="336">
        <f t="shared" si="117"/>
        <v>227692</v>
      </c>
      <c r="AT745" s="336">
        <f t="shared" si="117"/>
        <v>38351</v>
      </c>
      <c r="AU745" s="336">
        <f t="shared" si="117"/>
        <v>569842</v>
      </c>
      <c r="AV745" s="336">
        <f t="shared" si="117"/>
        <v>57000</v>
      </c>
      <c r="AW745" s="336">
        <f t="shared" si="117"/>
        <v>294167.51</v>
      </c>
      <c r="AX745" s="336">
        <f t="shared" si="117"/>
        <v>593107.19999999995</v>
      </c>
      <c r="AY745" s="336">
        <f t="shared" si="117"/>
        <v>6970</v>
      </c>
      <c r="AZ745" s="336">
        <f t="shared" si="117"/>
        <v>194441.5</v>
      </c>
      <c r="BA745" s="336">
        <f t="shared" si="117"/>
        <v>5788.7</v>
      </c>
      <c r="BB745" s="336">
        <f t="shared" si="117"/>
        <v>1287962.5</v>
      </c>
      <c r="BC745" s="336">
        <f t="shared" si="117"/>
        <v>218870</v>
      </c>
      <c r="BD745" s="336">
        <f t="shared" si="117"/>
        <v>497781</v>
      </c>
      <c r="BE745" s="336">
        <f t="shared" si="117"/>
        <v>1544312.6</v>
      </c>
      <c r="BF745" s="336">
        <f t="shared" si="117"/>
        <v>1223524.8</v>
      </c>
      <c r="BG745" s="336">
        <f t="shared" si="117"/>
        <v>410999.9</v>
      </c>
      <c r="BH745" s="336">
        <f t="shared" si="117"/>
        <v>2095082.4</v>
      </c>
      <c r="BI745" s="336">
        <f t="shared" si="117"/>
        <v>4433807.04</v>
      </c>
      <c r="BJ745" s="336">
        <f t="shared" si="117"/>
        <v>616064</v>
      </c>
      <c r="BK745" s="336">
        <f t="shared" si="117"/>
        <v>332770.40000000002</v>
      </c>
      <c r="BL745" s="336">
        <f t="shared" si="117"/>
        <v>13775</v>
      </c>
      <c r="BM745" s="336">
        <f t="shared" si="117"/>
        <v>1747980</v>
      </c>
      <c r="BN745" s="336">
        <f t="shared" si="117"/>
        <v>1703660</v>
      </c>
      <c r="BO745" s="336">
        <f t="shared" si="117"/>
        <v>555738.5</v>
      </c>
      <c r="BP745" s="336">
        <f t="shared" si="117"/>
        <v>256630.5</v>
      </c>
      <c r="BQ745" s="336">
        <f t="shared" si="117"/>
        <v>0</v>
      </c>
      <c r="BR745" s="336">
        <f t="shared" si="117"/>
        <v>260877.8</v>
      </c>
      <c r="BS745" s="336">
        <f t="shared" si="117"/>
        <v>240743.58</v>
      </c>
      <c r="BT745" s="336">
        <f t="shared" si="115"/>
        <v>546290</v>
      </c>
      <c r="BU745" s="336">
        <f t="shared" si="115"/>
        <v>821553.48</v>
      </c>
      <c r="BV745" s="336">
        <f t="shared" si="115"/>
        <v>119362.7</v>
      </c>
      <c r="BW745" s="336">
        <f t="shared" si="115"/>
        <v>27610</v>
      </c>
      <c r="BX745" s="336">
        <f t="shared" si="115"/>
        <v>73630</v>
      </c>
      <c r="BY745" s="336">
        <f t="shared" si="115"/>
        <v>1899478.9</v>
      </c>
      <c r="BZ745" s="336">
        <f t="shared" si="115"/>
        <v>344562.6</v>
      </c>
      <c r="CA745" s="336">
        <f t="shared" si="115"/>
        <v>366525</v>
      </c>
      <c r="CB745" s="336">
        <f t="shared" si="115"/>
        <v>109569</v>
      </c>
      <c r="CC745" s="336">
        <f t="shared" si="86"/>
        <v>83529193.26000002</v>
      </c>
    </row>
    <row r="746" spans="1:81" s="354" customFormat="1">
      <c r="A746" s="381"/>
      <c r="B746" s="383"/>
      <c r="C746" s="385"/>
      <c r="D746" s="400"/>
      <c r="E746" s="400"/>
      <c r="F746" s="401" t="s">
        <v>1732</v>
      </c>
      <c r="G746" s="402" t="s">
        <v>1733</v>
      </c>
      <c r="H746" s="336">
        <f t="shared" si="117"/>
        <v>0</v>
      </c>
      <c r="I746" s="336">
        <f t="shared" si="117"/>
        <v>1294294.1000000001</v>
      </c>
      <c r="J746" s="336">
        <f t="shared" si="117"/>
        <v>586605</v>
      </c>
      <c r="K746" s="336">
        <f t="shared" si="117"/>
        <v>522902.8</v>
      </c>
      <c r="L746" s="336">
        <f t="shared" si="117"/>
        <v>42500</v>
      </c>
      <c r="M746" s="336">
        <f t="shared" si="117"/>
        <v>551061</v>
      </c>
      <c r="N746" s="336">
        <f t="shared" si="117"/>
        <v>416230</v>
      </c>
      <c r="O746" s="336">
        <f t="shared" si="117"/>
        <v>0</v>
      </c>
      <c r="P746" s="336">
        <f t="shared" si="117"/>
        <v>83000</v>
      </c>
      <c r="Q746" s="336">
        <f t="shared" si="117"/>
        <v>2917750</v>
      </c>
      <c r="R746" s="336">
        <f t="shared" si="117"/>
        <v>0</v>
      </c>
      <c r="S746" s="336">
        <f t="shared" si="117"/>
        <v>165000</v>
      </c>
      <c r="T746" s="336">
        <f t="shared" si="117"/>
        <v>1190270</v>
      </c>
      <c r="U746" s="336">
        <f t="shared" si="117"/>
        <v>81520</v>
      </c>
      <c r="V746" s="336">
        <f t="shared" si="117"/>
        <v>0</v>
      </c>
      <c r="W746" s="336">
        <f t="shared" si="117"/>
        <v>0</v>
      </c>
      <c r="X746" s="336">
        <f t="shared" si="117"/>
        <v>0</v>
      </c>
      <c r="Y746" s="336">
        <f t="shared" si="117"/>
        <v>62000</v>
      </c>
      <c r="Z746" s="336">
        <f t="shared" si="117"/>
        <v>0</v>
      </c>
      <c r="AA746" s="336">
        <f t="shared" si="117"/>
        <v>6012632.0999999996</v>
      </c>
      <c r="AB746" s="336">
        <f t="shared" si="117"/>
        <v>78850</v>
      </c>
      <c r="AC746" s="336">
        <f t="shared" si="117"/>
        <v>840436.5</v>
      </c>
      <c r="AD746" s="336">
        <f t="shared" si="117"/>
        <v>1969794</v>
      </c>
      <c r="AE746" s="336">
        <f t="shared" si="117"/>
        <v>24216.6</v>
      </c>
      <c r="AF746" s="336">
        <f t="shared" si="117"/>
        <v>3895324.3</v>
      </c>
      <c r="AG746" s="336">
        <f t="shared" si="117"/>
        <v>0</v>
      </c>
      <c r="AH746" s="336">
        <f t="shared" si="117"/>
        <v>0</v>
      </c>
      <c r="AI746" s="336">
        <f t="shared" si="117"/>
        <v>1220500</v>
      </c>
      <c r="AJ746" s="336">
        <f t="shared" si="117"/>
        <v>0</v>
      </c>
      <c r="AK746" s="336">
        <f t="shared" si="117"/>
        <v>0</v>
      </c>
      <c r="AL746" s="336">
        <f t="shared" si="117"/>
        <v>0</v>
      </c>
      <c r="AM746" s="336">
        <f t="shared" si="117"/>
        <v>349778</v>
      </c>
      <c r="AN746" s="336">
        <f t="shared" si="117"/>
        <v>332860</v>
      </c>
      <c r="AO746" s="336">
        <f t="shared" si="117"/>
        <v>314222.2</v>
      </c>
      <c r="AP746" s="336">
        <f t="shared" si="117"/>
        <v>0</v>
      </c>
      <c r="AQ746" s="336">
        <f t="shared" si="117"/>
        <v>236396</v>
      </c>
      <c r="AR746" s="336">
        <f t="shared" si="117"/>
        <v>59855.4</v>
      </c>
      <c r="AS746" s="336">
        <f t="shared" si="117"/>
        <v>338360</v>
      </c>
      <c r="AT746" s="336">
        <f t="shared" si="117"/>
        <v>0</v>
      </c>
      <c r="AU746" s="336">
        <f t="shared" si="117"/>
        <v>273895</v>
      </c>
      <c r="AV746" s="336">
        <f t="shared" si="117"/>
        <v>0</v>
      </c>
      <c r="AW746" s="336">
        <f t="shared" si="117"/>
        <v>0</v>
      </c>
      <c r="AX746" s="336">
        <f t="shared" si="117"/>
        <v>0</v>
      </c>
      <c r="AY746" s="336">
        <f t="shared" si="117"/>
        <v>0</v>
      </c>
      <c r="AZ746" s="336">
        <f t="shared" si="117"/>
        <v>0</v>
      </c>
      <c r="BA746" s="336">
        <f t="shared" si="117"/>
        <v>0</v>
      </c>
      <c r="BB746" s="336">
        <f t="shared" si="117"/>
        <v>0</v>
      </c>
      <c r="BC746" s="336">
        <f t="shared" si="117"/>
        <v>30458</v>
      </c>
      <c r="BD746" s="336">
        <f t="shared" si="117"/>
        <v>131510</v>
      </c>
      <c r="BE746" s="336">
        <f t="shared" si="117"/>
        <v>253025</v>
      </c>
      <c r="BF746" s="336">
        <f t="shared" si="117"/>
        <v>0</v>
      </c>
      <c r="BG746" s="336">
        <f t="shared" si="117"/>
        <v>199050</v>
      </c>
      <c r="BH746" s="336">
        <f t="shared" si="117"/>
        <v>608685</v>
      </c>
      <c r="BI746" s="336">
        <f t="shared" si="117"/>
        <v>1991425</v>
      </c>
      <c r="BJ746" s="336">
        <f t="shared" si="117"/>
        <v>157816</v>
      </c>
      <c r="BK746" s="336">
        <f t="shared" si="117"/>
        <v>388510</v>
      </c>
      <c r="BL746" s="336">
        <f t="shared" si="117"/>
        <v>24250</v>
      </c>
      <c r="BM746" s="336">
        <f t="shared" si="117"/>
        <v>38500</v>
      </c>
      <c r="BN746" s="336">
        <f t="shared" si="117"/>
        <v>1155985</v>
      </c>
      <c r="BO746" s="336">
        <f t="shared" si="117"/>
        <v>624165</v>
      </c>
      <c r="BP746" s="336">
        <f t="shared" si="117"/>
        <v>92900</v>
      </c>
      <c r="BQ746" s="336">
        <f t="shared" si="117"/>
        <v>0</v>
      </c>
      <c r="BR746" s="336">
        <f t="shared" si="117"/>
        <v>0</v>
      </c>
      <c r="BS746" s="336">
        <f t="shared" si="117"/>
        <v>366855</v>
      </c>
      <c r="BT746" s="336">
        <f t="shared" si="115"/>
        <v>9240</v>
      </c>
      <c r="BU746" s="336">
        <f t="shared" si="115"/>
        <v>284702</v>
      </c>
      <c r="BV746" s="336">
        <f t="shared" si="115"/>
        <v>36404</v>
      </c>
      <c r="BW746" s="336">
        <f t="shared" si="115"/>
        <v>0</v>
      </c>
      <c r="BX746" s="336">
        <f t="shared" si="115"/>
        <v>426587.5</v>
      </c>
      <c r="BY746" s="336">
        <f t="shared" si="115"/>
        <v>2706835</v>
      </c>
      <c r="BZ746" s="336">
        <f t="shared" si="115"/>
        <v>315727.5</v>
      </c>
      <c r="CA746" s="336">
        <f t="shared" si="115"/>
        <v>0</v>
      </c>
      <c r="CB746" s="336">
        <f t="shared" si="115"/>
        <v>133200</v>
      </c>
      <c r="CC746" s="336">
        <f t="shared" si="86"/>
        <v>33836083</v>
      </c>
    </row>
    <row r="747" spans="1:81" s="354" customFormat="1">
      <c r="A747" s="381"/>
      <c r="B747" s="383"/>
      <c r="C747" s="385"/>
      <c r="D747" s="400"/>
      <c r="E747" s="400"/>
      <c r="F747" s="401" t="s">
        <v>1734</v>
      </c>
      <c r="G747" s="402" t="s">
        <v>1735</v>
      </c>
      <c r="H747" s="336">
        <f t="shared" si="117"/>
        <v>0</v>
      </c>
      <c r="I747" s="336">
        <f t="shared" si="117"/>
        <v>0</v>
      </c>
      <c r="J747" s="336">
        <f t="shared" si="117"/>
        <v>0</v>
      </c>
      <c r="K747" s="336">
        <f t="shared" si="117"/>
        <v>0</v>
      </c>
      <c r="L747" s="336">
        <f t="shared" si="117"/>
        <v>0</v>
      </c>
      <c r="M747" s="336">
        <f t="shared" si="117"/>
        <v>0</v>
      </c>
      <c r="N747" s="336">
        <f t="shared" si="117"/>
        <v>0</v>
      </c>
      <c r="O747" s="336">
        <f t="shared" si="117"/>
        <v>0</v>
      </c>
      <c r="P747" s="336">
        <f t="shared" si="117"/>
        <v>0</v>
      </c>
      <c r="Q747" s="336">
        <f t="shared" si="117"/>
        <v>0</v>
      </c>
      <c r="R747" s="336">
        <f t="shared" si="117"/>
        <v>0</v>
      </c>
      <c r="S747" s="336">
        <f t="shared" si="117"/>
        <v>0</v>
      </c>
      <c r="T747" s="336">
        <f t="shared" si="117"/>
        <v>0</v>
      </c>
      <c r="U747" s="336">
        <f t="shared" si="117"/>
        <v>0</v>
      </c>
      <c r="V747" s="336">
        <f t="shared" si="117"/>
        <v>0</v>
      </c>
      <c r="W747" s="336">
        <f t="shared" si="117"/>
        <v>0</v>
      </c>
      <c r="X747" s="336">
        <f t="shared" si="117"/>
        <v>0</v>
      </c>
      <c r="Y747" s="336">
        <f t="shared" si="117"/>
        <v>0</v>
      </c>
      <c r="Z747" s="336">
        <f t="shared" si="117"/>
        <v>0</v>
      </c>
      <c r="AA747" s="336">
        <f t="shared" si="117"/>
        <v>0</v>
      </c>
      <c r="AB747" s="336">
        <f t="shared" si="117"/>
        <v>0</v>
      </c>
      <c r="AC747" s="336">
        <f t="shared" si="117"/>
        <v>0</v>
      </c>
      <c r="AD747" s="336">
        <f t="shared" si="117"/>
        <v>0</v>
      </c>
      <c r="AE747" s="336">
        <f t="shared" si="117"/>
        <v>0</v>
      </c>
      <c r="AF747" s="336">
        <f t="shared" si="117"/>
        <v>0</v>
      </c>
      <c r="AG747" s="336">
        <f t="shared" si="117"/>
        <v>0</v>
      </c>
      <c r="AH747" s="336">
        <f t="shared" si="117"/>
        <v>0</v>
      </c>
      <c r="AI747" s="336">
        <f t="shared" si="117"/>
        <v>0</v>
      </c>
      <c r="AJ747" s="336">
        <f t="shared" si="117"/>
        <v>0</v>
      </c>
      <c r="AK747" s="336">
        <f t="shared" si="117"/>
        <v>0</v>
      </c>
      <c r="AL747" s="336">
        <f t="shared" si="117"/>
        <v>0</v>
      </c>
      <c r="AM747" s="336">
        <f t="shared" si="117"/>
        <v>0</v>
      </c>
      <c r="AN747" s="336">
        <f t="shared" si="117"/>
        <v>0</v>
      </c>
      <c r="AO747" s="336">
        <f t="shared" si="117"/>
        <v>0</v>
      </c>
      <c r="AP747" s="336">
        <f t="shared" si="117"/>
        <v>0</v>
      </c>
      <c r="AQ747" s="336">
        <f t="shared" si="117"/>
        <v>0</v>
      </c>
      <c r="AR747" s="336">
        <f t="shared" si="117"/>
        <v>0</v>
      </c>
      <c r="AS747" s="336">
        <f t="shared" si="117"/>
        <v>0</v>
      </c>
      <c r="AT747" s="336">
        <f t="shared" si="117"/>
        <v>0</v>
      </c>
      <c r="AU747" s="336">
        <f t="shared" si="117"/>
        <v>0</v>
      </c>
      <c r="AV747" s="336">
        <f t="shared" si="117"/>
        <v>0</v>
      </c>
      <c r="AW747" s="336">
        <f t="shared" si="117"/>
        <v>0</v>
      </c>
      <c r="AX747" s="336">
        <f t="shared" si="117"/>
        <v>0</v>
      </c>
      <c r="AY747" s="336">
        <f t="shared" si="117"/>
        <v>0</v>
      </c>
      <c r="AZ747" s="336">
        <f t="shared" si="117"/>
        <v>0</v>
      </c>
      <c r="BA747" s="336">
        <f t="shared" si="117"/>
        <v>0</v>
      </c>
      <c r="BB747" s="336">
        <f t="shared" si="117"/>
        <v>0</v>
      </c>
      <c r="BC747" s="336">
        <f t="shared" si="117"/>
        <v>2331355</v>
      </c>
      <c r="BD747" s="336">
        <f t="shared" si="117"/>
        <v>0</v>
      </c>
      <c r="BE747" s="336">
        <f t="shared" si="117"/>
        <v>0</v>
      </c>
      <c r="BF747" s="336">
        <f t="shared" si="117"/>
        <v>0</v>
      </c>
      <c r="BG747" s="336">
        <f t="shared" si="117"/>
        <v>0</v>
      </c>
      <c r="BH747" s="336">
        <f t="shared" si="117"/>
        <v>0</v>
      </c>
      <c r="BI747" s="336">
        <f t="shared" si="117"/>
        <v>0</v>
      </c>
      <c r="BJ747" s="336">
        <f t="shared" si="117"/>
        <v>0</v>
      </c>
      <c r="BK747" s="336">
        <f t="shared" si="117"/>
        <v>58877</v>
      </c>
      <c r="BL747" s="336">
        <f t="shared" si="117"/>
        <v>0</v>
      </c>
      <c r="BM747" s="336">
        <f t="shared" si="117"/>
        <v>202583.25</v>
      </c>
      <c r="BN747" s="336">
        <f t="shared" si="117"/>
        <v>0</v>
      </c>
      <c r="BO747" s="336">
        <f t="shared" si="117"/>
        <v>0</v>
      </c>
      <c r="BP747" s="336">
        <f t="shared" si="117"/>
        <v>0</v>
      </c>
      <c r="BQ747" s="336">
        <f t="shared" si="117"/>
        <v>0</v>
      </c>
      <c r="BR747" s="336">
        <f t="shared" si="117"/>
        <v>0</v>
      </c>
      <c r="BS747" s="336">
        <f t="shared" ref="BS747" si="118">BS637</f>
        <v>0</v>
      </c>
      <c r="BT747" s="336">
        <f t="shared" si="115"/>
        <v>0</v>
      </c>
      <c r="BU747" s="336">
        <f t="shared" si="115"/>
        <v>0</v>
      </c>
      <c r="BV747" s="336">
        <f t="shared" si="115"/>
        <v>0</v>
      </c>
      <c r="BW747" s="336">
        <f t="shared" si="115"/>
        <v>0</v>
      </c>
      <c r="BX747" s="336">
        <f t="shared" si="115"/>
        <v>0</v>
      </c>
      <c r="BY747" s="336">
        <f t="shared" si="115"/>
        <v>0</v>
      </c>
      <c r="BZ747" s="336">
        <f t="shared" si="115"/>
        <v>0</v>
      </c>
      <c r="CA747" s="336">
        <f t="shared" si="115"/>
        <v>0</v>
      </c>
      <c r="CB747" s="336">
        <f t="shared" si="115"/>
        <v>0</v>
      </c>
      <c r="CC747" s="336">
        <f t="shared" si="86"/>
        <v>2592815.25</v>
      </c>
    </row>
    <row r="748" spans="1:81" s="354" customFormat="1">
      <c r="A748" s="381"/>
      <c r="B748" s="383"/>
      <c r="C748" s="385"/>
      <c r="D748" s="400"/>
      <c r="E748" s="400"/>
      <c r="F748" s="401" t="s">
        <v>1736</v>
      </c>
      <c r="G748" s="402" t="s">
        <v>1737</v>
      </c>
      <c r="H748" s="336">
        <f t="shared" ref="H748:BS751" si="119">H638</f>
        <v>0</v>
      </c>
      <c r="I748" s="336">
        <f t="shared" si="119"/>
        <v>0</v>
      </c>
      <c r="J748" s="336">
        <f t="shared" si="119"/>
        <v>0</v>
      </c>
      <c r="K748" s="336">
        <f t="shared" si="119"/>
        <v>0</v>
      </c>
      <c r="L748" s="336">
        <f t="shared" si="119"/>
        <v>0</v>
      </c>
      <c r="M748" s="336">
        <f t="shared" si="119"/>
        <v>0</v>
      </c>
      <c r="N748" s="336">
        <f t="shared" si="119"/>
        <v>0</v>
      </c>
      <c r="O748" s="336">
        <f t="shared" si="119"/>
        <v>0</v>
      </c>
      <c r="P748" s="336">
        <f t="shared" si="119"/>
        <v>0</v>
      </c>
      <c r="Q748" s="336">
        <f t="shared" si="119"/>
        <v>0</v>
      </c>
      <c r="R748" s="336">
        <f t="shared" si="119"/>
        <v>0</v>
      </c>
      <c r="S748" s="336">
        <f t="shared" si="119"/>
        <v>0</v>
      </c>
      <c r="T748" s="336">
        <f t="shared" si="119"/>
        <v>0</v>
      </c>
      <c r="U748" s="336">
        <f t="shared" si="119"/>
        <v>0</v>
      </c>
      <c r="V748" s="336">
        <f t="shared" si="119"/>
        <v>0</v>
      </c>
      <c r="W748" s="336">
        <f t="shared" si="119"/>
        <v>0</v>
      </c>
      <c r="X748" s="336">
        <f t="shared" si="119"/>
        <v>0</v>
      </c>
      <c r="Y748" s="336">
        <f t="shared" si="119"/>
        <v>0</v>
      </c>
      <c r="Z748" s="336">
        <f t="shared" si="119"/>
        <v>0</v>
      </c>
      <c r="AA748" s="336">
        <f t="shared" si="119"/>
        <v>0</v>
      </c>
      <c r="AB748" s="336">
        <f t="shared" si="119"/>
        <v>0</v>
      </c>
      <c r="AC748" s="336">
        <f t="shared" si="119"/>
        <v>0</v>
      </c>
      <c r="AD748" s="336">
        <f t="shared" si="119"/>
        <v>0</v>
      </c>
      <c r="AE748" s="336">
        <f t="shared" si="119"/>
        <v>0</v>
      </c>
      <c r="AF748" s="336">
        <f t="shared" si="119"/>
        <v>431280</v>
      </c>
      <c r="AG748" s="336">
        <f t="shared" si="119"/>
        <v>0</v>
      </c>
      <c r="AH748" s="336">
        <f t="shared" si="119"/>
        <v>0</v>
      </c>
      <c r="AI748" s="336">
        <f t="shared" si="119"/>
        <v>0</v>
      </c>
      <c r="AJ748" s="336">
        <f t="shared" si="119"/>
        <v>0</v>
      </c>
      <c r="AK748" s="336">
        <f t="shared" si="119"/>
        <v>0</v>
      </c>
      <c r="AL748" s="336">
        <f t="shared" si="119"/>
        <v>0</v>
      </c>
      <c r="AM748" s="336">
        <f t="shared" si="119"/>
        <v>0</v>
      </c>
      <c r="AN748" s="336">
        <f t="shared" si="119"/>
        <v>0</v>
      </c>
      <c r="AO748" s="336">
        <f t="shared" si="119"/>
        <v>0</v>
      </c>
      <c r="AP748" s="336">
        <f t="shared" si="119"/>
        <v>0</v>
      </c>
      <c r="AQ748" s="336">
        <f t="shared" si="119"/>
        <v>0</v>
      </c>
      <c r="AR748" s="336">
        <f t="shared" si="119"/>
        <v>0</v>
      </c>
      <c r="AS748" s="336">
        <f t="shared" si="119"/>
        <v>0</v>
      </c>
      <c r="AT748" s="336">
        <f t="shared" si="119"/>
        <v>0</v>
      </c>
      <c r="AU748" s="336">
        <f t="shared" si="119"/>
        <v>0</v>
      </c>
      <c r="AV748" s="336">
        <f t="shared" si="119"/>
        <v>0</v>
      </c>
      <c r="AW748" s="336">
        <f t="shared" si="119"/>
        <v>0</v>
      </c>
      <c r="AX748" s="336">
        <f t="shared" si="119"/>
        <v>0</v>
      </c>
      <c r="AY748" s="336">
        <f t="shared" si="119"/>
        <v>0</v>
      </c>
      <c r="AZ748" s="336">
        <f t="shared" si="119"/>
        <v>0</v>
      </c>
      <c r="BA748" s="336">
        <f t="shared" si="119"/>
        <v>0</v>
      </c>
      <c r="BB748" s="336">
        <f t="shared" si="119"/>
        <v>0</v>
      </c>
      <c r="BC748" s="336">
        <f t="shared" si="119"/>
        <v>0</v>
      </c>
      <c r="BD748" s="336">
        <f t="shared" si="119"/>
        <v>0</v>
      </c>
      <c r="BE748" s="336">
        <f t="shared" si="119"/>
        <v>0</v>
      </c>
      <c r="BF748" s="336">
        <f t="shared" si="119"/>
        <v>0</v>
      </c>
      <c r="BG748" s="336">
        <f t="shared" si="119"/>
        <v>0</v>
      </c>
      <c r="BH748" s="336">
        <f t="shared" si="119"/>
        <v>0</v>
      </c>
      <c r="BI748" s="336">
        <f t="shared" si="119"/>
        <v>0</v>
      </c>
      <c r="BJ748" s="336">
        <f t="shared" si="119"/>
        <v>0</v>
      </c>
      <c r="BK748" s="336">
        <f t="shared" si="119"/>
        <v>0</v>
      </c>
      <c r="BL748" s="336">
        <f t="shared" si="119"/>
        <v>0</v>
      </c>
      <c r="BM748" s="336">
        <f t="shared" si="119"/>
        <v>0</v>
      </c>
      <c r="BN748" s="336">
        <f t="shared" si="119"/>
        <v>0</v>
      </c>
      <c r="BO748" s="336">
        <f t="shared" si="119"/>
        <v>0</v>
      </c>
      <c r="BP748" s="336">
        <f t="shared" si="119"/>
        <v>0</v>
      </c>
      <c r="BQ748" s="336">
        <f t="shared" si="119"/>
        <v>0</v>
      </c>
      <c r="BR748" s="336">
        <f t="shared" si="119"/>
        <v>0</v>
      </c>
      <c r="BS748" s="336">
        <f t="shared" si="119"/>
        <v>0</v>
      </c>
      <c r="BT748" s="336">
        <f t="shared" si="115"/>
        <v>0</v>
      </c>
      <c r="BU748" s="336">
        <f t="shared" si="115"/>
        <v>0</v>
      </c>
      <c r="BV748" s="336">
        <f t="shared" si="115"/>
        <v>0</v>
      </c>
      <c r="BW748" s="336">
        <f t="shared" si="115"/>
        <v>0</v>
      </c>
      <c r="BX748" s="336">
        <f t="shared" si="115"/>
        <v>0</v>
      </c>
      <c r="BY748" s="336">
        <f t="shared" si="115"/>
        <v>0</v>
      </c>
      <c r="BZ748" s="336">
        <f t="shared" si="115"/>
        <v>0</v>
      </c>
      <c r="CA748" s="336">
        <f t="shared" si="115"/>
        <v>0</v>
      </c>
      <c r="CB748" s="336">
        <f t="shared" si="115"/>
        <v>0</v>
      </c>
      <c r="CC748" s="336">
        <f t="shared" si="86"/>
        <v>431280</v>
      </c>
    </row>
    <row r="749" spans="1:81" s="354" customFormat="1">
      <c r="A749" s="381"/>
      <c r="B749" s="383"/>
      <c r="C749" s="385"/>
      <c r="D749" s="400"/>
      <c r="E749" s="400"/>
      <c r="F749" s="401" t="s">
        <v>1738</v>
      </c>
      <c r="G749" s="402" t="s">
        <v>1739</v>
      </c>
      <c r="H749" s="336">
        <f t="shared" si="119"/>
        <v>41457.75</v>
      </c>
      <c r="I749" s="336">
        <f t="shared" si="119"/>
        <v>6945153</v>
      </c>
      <c r="J749" s="336">
        <f t="shared" si="119"/>
        <v>2667852.9500000002</v>
      </c>
      <c r="K749" s="336">
        <f t="shared" si="119"/>
        <v>6973156</v>
      </c>
      <c r="L749" s="336">
        <f t="shared" si="119"/>
        <v>2837615</v>
      </c>
      <c r="M749" s="336">
        <f t="shared" si="119"/>
        <v>12679097.699999999</v>
      </c>
      <c r="N749" s="336">
        <f t="shared" si="119"/>
        <v>318878.59999999998</v>
      </c>
      <c r="O749" s="336">
        <f t="shared" si="119"/>
        <v>2334209.6</v>
      </c>
      <c r="P749" s="336">
        <f t="shared" si="119"/>
        <v>736532</v>
      </c>
      <c r="Q749" s="336">
        <f t="shared" si="119"/>
        <v>1197872.93</v>
      </c>
      <c r="R749" s="336">
        <f t="shared" si="119"/>
        <v>4540505.5</v>
      </c>
      <c r="S749" s="336">
        <f t="shared" si="119"/>
        <v>484033</v>
      </c>
      <c r="T749" s="336">
        <f t="shared" si="119"/>
        <v>3366751.75</v>
      </c>
      <c r="U749" s="336">
        <f t="shared" si="119"/>
        <v>65752.5</v>
      </c>
      <c r="V749" s="336">
        <f t="shared" si="119"/>
        <v>25695</v>
      </c>
      <c r="W749" s="336">
        <f t="shared" si="119"/>
        <v>1260132.8</v>
      </c>
      <c r="X749" s="336">
        <f t="shared" si="119"/>
        <v>2040</v>
      </c>
      <c r="Y749" s="336">
        <f t="shared" si="119"/>
        <v>0</v>
      </c>
      <c r="Z749" s="336">
        <f t="shared" si="119"/>
        <v>0</v>
      </c>
      <c r="AA749" s="336">
        <f t="shared" si="119"/>
        <v>434640.34</v>
      </c>
      <c r="AB749" s="336">
        <f t="shared" si="119"/>
        <v>828290.04</v>
      </c>
      <c r="AC749" s="336">
        <f t="shared" si="119"/>
        <v>0</v>
      </c>
      <c r="AD749" s="336">
        <f t="shared" si="119"/>
        <v>5304959.2</v>
      </c>
      <c r="AE749" s="336">
        <f t="shared" si="119"/>
        <v>3324381.39</v>
      </c>
      <c r="AF749" s="336">
        <f t="shared" si="119"/>
        <v>8861182.0600000005</v>
      </c>
      <c r="AG749" s="336">
        <f t="shared" si="119"/>
        <v>0</v>
      </c>
      <c r="AH749" s="336">
        <f t="shared" si="119"/>
        <v>1615268.52</v>
      </c>
      <c r="AI749" s="336">
        <f t="shared" si="119"/>
        <v>20241</v>
      </c>
      <c r="AJ749" s="336">
        <f t="shared" si="119"/>
        <v>3508887</v>
      </c>
      <c r="AK749" s="336">
        <f t="shared" si="119"/>
        <v>2546868</v>
      </c>
      <c r="AL749" s="336">
        <f t="shared" si="119"/>
        <v>1326871</v>
      </c>
      <c r="AM749" s="336">
        <f t="shared" si="119"/>
        <v>2929879</v>
      </c>
      <c r="AN749" s="336">
        <f t="shared" si="119"/>
        <v>2262812</v>
      </c>
      <c r="AO749" s="336">
        <f t="shared" si="119"/>
        <v>1439608</v>
      </c>
      <c r="AP749" s="336">
        <f t="shared" si="119"/>
        <v>1874959</v>
      </c>
      <c r="AQ749" s="336">
        <f t="shared" si="119"/>
        <v>3072696</v>
      </c>
      <c r="AR749" s="336">
        <f t="shared" si="119"/>
        <v>2347304</v>
      </c>
      <c r="AS749" s="336">
        <f t="shared" si="119"/>
        <v>6748160.7999999998</v>
      </c>
      <c r="AT749" s="336">
        <f t="shared" si="119"/>
        <v>1801129</v>
      </c>
      <c r="AU749" s="336">
        <f t="shared" si="119"/>
        <v>66759</v>
      </c>
      <c r="AV749" s="336">
        <f t="shared" si="119"/>
        <v>1418977.25</v>
      </c>
      <c r="AW749" s="336">
        <f t="shared" si="119"/>
        <v>3646723.25</v>
      </c>
      <c r="AX749" s="336">
        <f t="shared" si="119"/>
        <v>1768967.63</v>
      </c>
      <c r="AY749" s="336">
        <f t="shared" si="119"/>
        <v>262728.75</v>
      </c>
      <c r="AZ749" s="336">
        <f t="shared" si="119"/>
        <v>27255</v>
      </c>
      <c r="BA749" s="336">
        <f t="shared" si="119"/>
        <v>0</v>
      </c>
      <c r="BB749" s="336">
        <f t="shared" si="119"/>
        <v>617879.25</v>
      </c>
      <c r="BC749" s="336">
        <f t="shared" si="119"/>
        <v>1711655.26</v>
      </c>
      <c r="BD749" s="336">
        <f t="shared" si="119"/>
        <v>6483572.5</v>
      </c>
      <c r="BE749" s="336">
        <f t="shared" si="119"/>
        <v>5944643.75</v>
      </c>
      <c r="BF749" s="336">
        <f t="shared" si="119"/>
        <v>5706470.25</v>
      </c>
      <c r="BG749" s="336">
        <f t="shared" si="119"/>
        <v>100254</v>
      </c>
      <c r="BH749" s="336">
        <f t="shared" si="119"/>
        <v>17470406.75</v>
      </c>
      <c r="BI749" s="336">
        <f t="shared" si="119"/>
        <v>4881686.75</v>
      </c>
      <c r="BJ749" s="336">
        <f t="shared" si="119"/>
        <v>5806796.7999999998</v>
      </c>
      <c r="BK749" s="336">
        <f t="shared" si="119"/>
        <v>1852958.75</v>
      </c>
      <c r="BL749" s="336">
        <f t="shared" si="119"/>
        <v>786801.25</v>
      </c>
      <c r="BM749" s="336">
        <f t="shared" si="119"/>
        <v>609151</v>
      </c>
      <c r="BN749" s="336">
        <f t="shared" si="119"/>
        <v>1188412.72</v>
      </c>
      <c r="BO749" s="336">
        <f t="shared" si="119"/>
        <v>1728971</v>
      </c>
      <c r="BP749" s="336">
        <f t="shared" si="119"/>
        <v>4853670.3099999996</v>
      </c>
      <c r="BQ749" s="336">
        <f t="shared" si="119"/>
        <v>5206240.45</v>
      </c>
      <c r="BR749" s="336">
        <f t="shared" si="119"/>
        <v>13440810.84</v>
      </c>
      <c r="BS749" s="336">
        <f t="shared" si="119"/>
        <v>8733608.4199999999</v>
      </c>
      <c r="BT749" s="336">
        <f t="shared" si="115"/>
        <v>151380.5</v>
      </c>
      <c r="BU749" s="336">
        <f t="shared" si="115"/>
        <v>2980224.95</v>
      </c>
      <c r="BV749" s="336">
        <f t="shared" si="115"/>
        <v>989748</v>
      </c>
      <c r="BW749" s="336">
        <f t="shared" si="115"/>
        <v>460933</v>
      </c>
      <c r="BX749" s="336">
        <f t="shared" si="115"/>
        <v>2805432.3</v>
      </c>
      <c r="BY749" s="336">
        <f t="shared" si="115"/>
        <v>1301463</v>
      </c>
      <c r="BZ749" s="336">
        <f t="shared" si="115"/>
        <v>1894704</v>
      </c>
      <c r="CA749" s="336">
        <f t="shared" si="115"/>
        <v>166742</v>
      </c>
      <c r="CB749" s="336">
        <f t="shared" si="115"/>
        <v>1902434</v>
      </c>
      <c r="CC749" s="336">
        <f t="shared" si="86"/>
        <v>203693335.10999998</v>
      </c>
    </row>
    <row r="750" spans="1:81" s="354" customFormat="1">
      <c r="A750" s="381"/>
      <c r="B750" s="383"/>
      <c r="C750" s="385"/>
      <c r="D750" s="400"/>
      <c r="E750" s="400"/>
      <c r="F750" s="401" t="s">
        <v>1740</v>
      </c>
      <c r="G750" s="402" t="s">
        <v>1741</v>
      </c>
      <c r="H750" s="336">
        <f t="shared" si="119"/>
        <v>10870369.75</v>
      </c>
      <c r="I750" s="336">
        <f t="shared" si="119"/>
        <v>0</v>
      </c>
      <c r="J750" s="336">
        <f t="shared" si="119"/>
        <v>436781.25</v>
      </c>
      <c r="K750" s="336">
        <f t="shared" si="119"/>
        <v>0</v>
      </c>
      <c r="L750" s="336">
        <f t="shared" si="119"/>
        <v>0</v>
      </c>
      <c r="M750" s="336">
        <f t="shared" si="119"/>
        <v>0</v>
      </c>
      <c r="N750" s="336">
        <f t="shared" si="119"/>
        <v>0</v>
      </c>
      <c r="O750" s="336">
        <f t="shared" si="119"/>
        <v>1939.5</v>
      </c>
      <c r="P750" s="336">
        <f t="shared" si="119"/>
        <v>0</v>
      </c>
      <c r="Q750" s="336">
        <f t="shared" si="119"/>
        <v>0</v>
      </c>
      <c r="R750" s="336">
        <f t="shared" si="119"/>
        <v>0</v>
      </c>
      <c r="S750" s="336">
        <f t="shared" si="119"/>
        <v>6243</v>
      </c>
      <c r="T750" s="336">
        <f t="shared" si="119"/>
        <v>0</v>
      </c>
      <c r="U750" s="336">
        <f t="shared" si="119"/>
        <v>21462</v>
      </c>
      <c r="V750" s="336">
        <f t="shared" si="119"/>
        <v>0</v>
      </c>
      <c r="W750" s="336">
        <f t="shared" si="119"/>
        <v>185143.7</v>
      </c>
      <c r="X750" s="336">
        <f t="shared" si="119"/>
        <v>0</v>
      </c>
      <c r="Y750" s="336">
        <f t="shared" si="119"/>
        <v>0</v>
      </c>
      <c r="Z750" s="336">
        <f t="shared" si="119"/>
        <v>0</v>
      </c>
      <c r="AA750" s="336">
        <f t="shared" si="119"/>
        <v>0</v>
      </c>
      <c r="AB750" s="336">
        <f t="shared" si="119"/>
        <v>0</v>
      </c>
      <c r="AC750" s="336">
        <f t="shared" si="119"/>
        <v>2193826.1800000002</v>
      </c>
      <c r="AD750" s="336">
        <f t="shared" si="119"/>
        <v>0</v>
      </c>
      <c r="AE750" s="336">
        <f t="shared" si="119"/>
        <v>386056.85</v>
      </c>
      <c r="AF750" s="336">
        <f t="shared" si="119"/>
        <v>0</v>
      </c>
      <c r="AG750" s="336">
        <f t="shared" si="119"/>
        <v>0</v>
      </c>
      <c r="AH750" s="336">
        <f t="shared" si="119"/>
        <v>0</v>
      </c>
      <c r="AI750" s="336">
        <f t="shared" si="119"/>
        <v>0</v>
      </c>
      <c r="AJ750" s="336">
        <f t="shared" si="119"/>
        <v>0</v>
      </c>
      <c r="AK750" s="336">
        <f t="shared" si="119"/>
        <v>0</v>
      </c>
      <c r="AL750" s="336">
        <f t="shared" si="119"/>
        <v>0</v>
      </c>
      <c r="AM750" s="336">
        <f t="shared" si="119"/>
        <v>0</v>
      </c>
      <c r="AN750" s="336">
        <f t="shared" si="119"/>
        <v>4250</v>
      </c>
      <c r="AO750" s="336">
        <f t="shared" si="119"/>
        <v>0</v>
      </c>
      <c r="AP750" s="336">
        <f t="shared" si="119"/>
        <v>0</v>
      </c>
      <c r="AQ750" s="336">
        <f t="shared" si="119"/>
        <v>6595.5</v>
      </c>
      <c r="AR750" s="336">
        <f t="shared" si="119"/>
        <v>1780</v>
      </c>
      <c r="AS750" s="336">
        <f t="shared" si="119"/>
        <v>5720</v>
      </c>
      <c r="AT750" s="336">
        <f t="shared" si="119"/>
        <v>691</v>
      </c>
      <c r="AU750" s="336">
        <f t="shared" si="119"/>
        <v>0</v>
      </c>
      <c r="AV750" s="336">
        <f t="shared" si="119"/>
        <v>0</v>
      </c>
      <c r="AW750" s="336">
        <f t="shared" si="119"/>
        <v>0</v>
      </c>
      <c r="AX750" s="336">
        <f t="shared" si="119"/>
        <v>0</v>
      </c>
      <c r="AY750" s="336">
        <f t="shared" si="119"/>
        <v>0</v>
      </c>
      <c r="AZ750" s="336">
        <f t="shared" si="119"/>
        <v>0</v>
      </c>
      <c r="BA750" s="336">
        <f t="shared" si="119"/>
        <v>0</v>
      </c>
      <c r="BB750" s="336">
        <f t="shared" si="119"/>
        <v>159080.25</v>
      </c>
      <c r="BC750" s="336">
        <f t="shared" si="119"/>
        <v>0</v>
      </c>
      <c r="BD750" s="336">
        <f t="shared" si="119"/>
        <v>3116347.6</v>
      </c>
      <c r="BE750" s="336">
        <f t="shared" si="119"/>
        <v>0</v>
      </c>
      <c r="BF750" s="336">
        <f t="shared" si="119"/>
        <v>0</v>
      </c>
      <c r="BG750" s="336">
        <f t="shared" si="119"/>
        <v>6576.6</v>
      </c>
      <c r="BH750" s="336">
        <f t="shared" si="119"/>
        <v>0</v>
      </c>
      <c r="BI750" s="336">
        <f t="shared" si="119"/>
        <v>0</v>
      </c>
      <c r="BJ750" s="336">
        <f t="shared" si="119"/>
        <v>0</v>
      </c>
      <c r="BK750" s="336">
        <f t="shared" si="119"/>
        <v>0</v>
      </c>
      <c r="BL750" s="336">
        <f t="shared" si="119"/>
        <v>15780.75</v>
      </c>
      <c r="BM750" s="336">
        <f t="shared" si="119"/>
        <v>804102</v>
      </c>
      <c r="BN750" s="336">
        <f t="shared" si="119"/>
        <v>395756</v>
      </c>
      <c r="BO750" s="336">
        <f t="shared" si="119"/>
        <v>0</v>
      </c>
      <c r="BP750" s="336">
        <f t="shared" si="119"/>
        <v>2336178.02</v>
      </c>
      <c r="BQ750" s="336">
        <f t="shared" si="119"/>
        <v>3134319.5</v>
      </c>
      <c r="BR750" s="336">
        <f t="shared" si="119"/>
        <v>491534.5</v>
      </c>
      <c r="BS750" s="336">
        <f t="shared" si="119"/>
        <v>0</v>
      </c>
      <c r="BT750" s="336">
        <f t="shared" si="115"/>
        <v>0</v>
      </c>
      <c r="BU750" s="336">
        <f t="shared" si="115"/>
        <v>0</v>
      </c>
      <c r="BV750" s="336">
        <f t="shared" si="115"/>
        <v>30717.8</v>
      </c>
      <c r="BW750" s="336">
        <f t="shared" si="115"/>
        <v>0</v>
      </c>
      <c r="BX750" s="336">
        <f t="shared" si="115"/>
        <v>0</v>
      </c>
      <c r="BY750" s="336">
        <f t="shared" si="115"/>
        <v>0</v>
      </c>
      <c r="BZ750" s="336">
        <f t="shared" si="115"/>
        <v>0</v>
      </c>
      <c r="CA750" s="336">
        <f t="shared" si="115"/>
        <v>0</v>
      </c>
      <c r="CB750" s="336">
        <f t="shared" si="115"/>
        <v>116185.5</v>
      </c>
      <c r="CC750" s="336">
        <f t="shared" si="86"/>
        <v>24727437.25</v>
      </c>
    </row>
    <row r="751" spans="1:81" s="354" customFormat="1">
      <c r="A751" s="381"/>
      <c r="B751" s="383"/>
      <c r="C751" s="385"/>
      <c r="D751" s="400"/>
      <c r="E751" s="400"/>
      <c r="F751" s="401" t="s">
        <v>1742</v>
      </c>
      <c r="G751" s="402" t="s">
        <v>1743</v>
      </c>
      <c r="H751" s="336">
        <f t="shared" si="119"/>
        <v>9801775.5199999996</v>
      </c>
      <c r="I751" s="336">
        <f t="shared" si="119"/>
        <v>0</v>
      </c>
      <c r="J751" s="336">
        <f t="shared" si="119"/>
        <v>259654.73</v>
      </c>
      <c r="K751" s="336">
        <f t="shared" si="119"/>
        <v>156880</v>
      </c>
      <c r="L751" s="336">
        <f t="shared" si="119"/>
        <v>2068649.5</v>
      </c>
      <c r="M751" s="336">
        <f t="shared" si="119"/>
        <v>1989646.85</v>
      </c>
      <c r="N751" s="336">
        <f t="shared" si="119"/>
        <v>432209.25</v>
      </c>
      <c r="O751" s="336">
        <f t="shared" si="119"/>
        <v>1200498.3999999999</v>
      </c>
      <c r="P751" s="336">
        <f t="shared" si="119"/>
        <v>34503.5</v>
      </c>
      <c r="Q751" s="336">
        <f t="shared" si="119"/>
        <v>901334.85</v>
      </c>
      <c r="R751" s="336">
        <f t="shared" si="119"/>
        <v>287510.8</v>
      </c>
      <c r="S751" s="336">
        <f t="shared" si="119"/>
        <v>71952.75</v>
      </c>
      <c r="T751" s="336">
        <f t="shared" si="119"/>
        <v>234595.25</v>
      </c>
      <c r="U751" s="336">
        <f t="shared" si="119"/>
        <v>638039.80000000005</v>
      </c>
      <c r="V751" s="336">
        <f t="shared" si="119"/>
        <v>32030</v>
      </c>
      <c r="W751" s="336">
        <f t="shared" si="119"/>
        <v>288107.15000000002</v>
      </c>
      <c r="X751" s="336">
        <f t="shared" si="119"/>
        <v>29907</v>
      </c>
      <c r="Y751" s="336">
        <f t="shared" si="119"/>
        <v>48335</v>
      </c>
      <c r="Z751" s="336">
        <f t="shared" si="119"/>
        <v>0</v>
      </c>
      <c r="AA751" s="336">
        <f t="shared" si="119"/>
        <v>0</v>
      </c>
      <c r="AB751" s="336">
        <f t="shared" si="119"/>
        <v>0</v>
      </c>
      <c r="AC751" s="336">
        <f t="shared" si="119"/>
        <v>0</v>
      </c>
      <c r="AD751" s="336">
        <f t="shared" si="119"/>
        <v>0</v>
      </c>
      <c r="AE751" s="336">
        <f t="shared" si="119"/>
        <v>0</v>
      </c>
      <c r="AF751" s="336">
        <f t="shared" si="119"/>
        <v>636871.55000000005</v>
      </c>
      <c r="AG751" s="336">
        <f t="shared" si="119"/>
        <v>0</v>
      </c>
      <c r="AH751" s="336">
        <f t="shared" si="119"/>
        <v>0</v>
      </c>
      <c r="AI751" s="336">
        <f t="shared" si="119"/>
        <v>0</v>
      </c>
      <c r="AJ751" s="336">
        <f t="shared" si="119"/>
        <v>0</v>
      </c>
      <c r="AK751" s="336">
        <f t="shared" si="119"/>
        <v>0</v>
      </c>
      <c r="AL751" s="336">
        <f t="shared" si="119"/>
        <v>1443</v>
      </c>
      <c r="AM751" s="336">
        <f t="shared" si="119"/>
        <v>0</v>
      </c>
      <c r="AN751" s="336">
        <f t="shared" si="119"/>
        <v>1803</v>
      </c>
      <c r="AO751" s="336">
        <f t="shared" si="119"/>
        <v>0</v>
      </c>
      <c r="AP751" s="336">
        <f t="shared" si="119"/>
        <v>146324.75</v>
      </c>
      <c r="AQ751" s="336">
        <f t="shared" si="119"/>
        <v>11515</v>
      </c>
      <c r="AR751" s="336">
        <f t="shared" si="119"/>
        <v>17778.5</v>
      </c>
      <c r="AS751" s="336">
        <f t="shared" si="119"/>
        <v>0</v>
      </c>
      <c r="AT751" s="336">
        <f t="shared" si="119"/>
        <v>10959</v>
      </c>
      <c r="AU751" s="336">
        <f t="shared" si="119"/>
        <v>0</v>
      </c>
      <c r="AV751" s="336">
        <f t="shared" si="119"/>
        <v>0</v>
      </c>
      <c r="AW751" s="336">
        <f t="shared" si="119"/>
        <v>0</v>
      </c>
      <c r="AX751" s="336">
        <f t="shared" si="119"/>
        <v>0</v>
      </c>
      <c r="AY751" s="336">
        <f t="shared" si="119"/>
        <v>60322</v>
      </c>
      <c r="AZ751" s="336">
        <f t="shared" si="119"/>
        <v>0</v>
      </c>
      <c r="BA751" s="336">
        <f t="shared" si="119"/>
        <v>0</v>
      </c>
      <c r="BB751" s="336">
        <f t="shared" si="119"/>
        <v>179889.5</v>
      </c>
      <c r="BC751" s="336">
        <f t="shared" si="119"/>
        <v>18295.63</v>
      </c>
      <c r="BD751" s="336">
        <f t="shared" si="119"/>
        <v>2099912.25</v>
      </c>
      <c r="BE751" s="336">
        <f t="shared" si="119"/>
        <v>0</v>
      </c>
      <c r="BF751" s="336">
        <f t="shared" si="119"/>
        <v>0</v>
      </c>
      <c r="BG751" s="336">
        <f t="shared" si="119"/>
        <v>161536.72</v>
      </c>
      <c r="BH751" s="336">
        <f t="shared" si="119"/>
        <v>0</v>
      </c>
      <c r="BI751" s="336">
        <f t="shared" si="119"/>
        <v>0</v>
      </c>
      <c r="BJ751" s="336">
        <f t="shared" si="119"/>
        <v>0</v>
      </c>
      <c r="BK751" s="336">
        <f t="shared" si="119"/>
        <v>0</v>
      </c>
      <c r="BL751" s="336">
        <f t="shared" si="119"/>
        <v>0</v>
      </c>
      <c r="BM751" s="336">
        <f t="shared" si="119"/>
        <v>238552.25</v>
      </c>
      <c r="BN751" s="336">
        <f t="shared" si="119"/>
        <v>456179.25</v>
      </c>
      <c r="BO751" s="336">
        <f t="shared" si="119"/>
        <v>1659</v>
      </c>
      <c r="BP751" s="336">
        <f t="shared" si="119"/>
        <v>5385.5</v>
      </c>
      <c r="BQ751" s="336">
        <f t="shared" si="119"/>
        <v>253213.43</v>
      </c>
      <c r="BR751" s="336">
        <f t="shared" si="119"/>
        <v>0</v>
      </c>
      <c r="BS751" s="336">
        <f t="shared" ref="BS751" si="120">BS641</f>
        <v>25639</v>
      </c>
      <c r="BT751" s="336">
        <f t="shared" si="115"/>
        <v>117501</v>
      </c>
      <c r="BU751" s="336">
        <f t="shared" si="115"/>
        <v>0</v>
      </c>
      <c r="BV751" s="336">
        <f t="shared" si="115"/>
        <v>56727.94</v>
      </c>
      <c r="BW751" s="336">
        <f t="shared" si="115"/>
        <v>81413</v>
      </c>
      <c r="BX751" s="336">
        <f t="shared" si="115"/>
        <v>904866</v>
      </c>
      <c r="BY751" s="336">
        <f t="shared" si="115"/>
        <v>8954.5</v>
      </c>
      <c r="BZ751" s="336">
        <f t="shared" si="115"/>
        <v>0</v>
      </c>
      <c r="CA751" s="336">
        <f t="shared" si="115"/>
        <v>0</v>
      </c>
      <c r="CB751" s="336">
        <f t="shared" si="115"/>
        <v>6708</v>
      </c>
      <c r="CC751" s="336">
        <f t="shared" si="86"/>
        <v>23979080.120000001</v>
      </c>
    </row>
    <row r="752" spans="1:81" s="354" customFormat="1">
      <c r="A752" s="381"/>
      <c r="B752" s="383"/>
      <c r="C752" s="385"/>
      <c r="D752" s="400"/>
      <c r="E752" s="400"/>
      <c r="F752" s="401" t="s">
        <v>1744</v>
      </c>
      <c r="G752" s="402" t="s">
        <v>1745</v>
      </c>
      <c r="H752" s="336">
        <f t="shared" ref="H752:BS755" si="121">H642</f>
        <v>198868.5</v>
      </c>
      <c r="I752" s="336">
        <f t="shared" si="121"/>
        <v>6994992.7800000003</v>
      </c>
      <c r="J752" s="336">
        <f t="shared" si="121"/>
        <v>1940125.36</v>
      </c>
      <c r="K752" s="336">
        <f t="shared" si="121"/>
        <v>0</v>
      </c>
      <c r="L752" s="336">
        <f t="shared" si="121"/>
        <v>0</v>
      </c>
      <c r="M752" s="336">
        <f t="shared" si="121"/>
        <v>0</v>
      </c>
      <c r="N752" s="336">
        <f t="shared" si="121"/>
        <v>180928</v>
      </c>
      <c r="O752" s="336">
        <f t="shared" si="121"/>
        <v>0</v>
      </c>
      <c r="P752" s="336">
        <f t="shared" si="121"/>
        <v>0</v>
      </c>
      <c r="Q752" s="336">
        <f t="shared" si="121"/>
        <v>0</v>
      </c>
      <c r="R752" s="336">
        <f t="shared" si="121"/>
        <v>0</v>
      </c>
      <c r="S752" s="336">
        <f t="shared" si="121"/>
        <v>0</v>
      </c>
      <c r="T752" s="336">
        <f t="shared" si="121"/>
        <v>14796602.619999999</v>
      </c>
      <c r="U752" s="336">
        <f t="shared" si="121"/>
        <v>411565</v>
      </c>
      <c r="V752" s="336">
        <f t="shared" si="121"/>
        <v>0</v>
      </c>
      <c r="W752" s="336">
        <f t="shared" si="121"/>
        <v>0</v>
      </c>
      <c r="X752" s="336">
        <f t="shared" si="121"/>
        <v>0</v>
      </c>
      <c r="Y752" s="336">
        <f t="shared" si="121"/>
        <v>0</v>
      </c>
      <c r="Z752" s="336">
        <f t="shared" si="121"/>
        <v>3332492.25</v>
      </c>
      <c r="AA752" s="336">
        <f t="shared" si="121"/>
        <v>0</v>
      </c>
      <c r="AB752" s="336">
        <f t="shared" si="121"/>
        <v>0</v>
      </c>
      <c r="AC752" s="336">
        <f t="shared" si="121"/>
        <v>0</v>
      </c>
      <c r="AD752" s="336">
        <f t="shared" si="121"/>
        <v>0</v>
      </c>
      <c r="AE752" s="336">
        <f t="shared" si="121"/>
        <v>0</v>
      </c>
      <c r="AF752" s="336">
        <f t="shared" si="121"/>
        <v>0</v>
      </c>
      <c r="AG752" s="336">
        <f t="shared" si="121"/>
        <v>0</v>
      </c>
      <c r="AH752" s="336">
        <f t="shared" si="121"/>
        <v>0</v>
      </c>
      <c r="AI752" s="336">
        <f t="shared" si="121"/>
        <v>0</v>
      </c>
      <c r="AJ752" s="336">
        <f t="shared" si="121"/>
        <v>0</v>
      </c>
      <c r="AK752" s="336">
        <f t="shared" si="121"/>
        <v>0</v>
      </c>
      <c r="AL752" s="336">
        <f t="shared" si="121"/>
        <v>0</v>
      </c>
      <c r="AM752" s="336">
        <f t="shared" si="121"/>
        <v>0</v>
      </c>
      <c r="AN752" s="336">
        <f t="shared" si="121"/>
        <v>0</v>
      </c>
      <c r="AO752" s="336">
        <f t="shared" si="121"/>
        <v>0</v>
      </c>
      <c r="AP752" s="336">
        <f t="shared" si="121"/>
        <v>0</v>
      </c>
      <c r="AQ752" s="336">
        <f t="shared" si="121"/>
        <v>0</v>
      </c>
      <c r="AR752" s="336">
        <f t="shared" si="121"/>
        <v>0</v>
      </c>
      <c r="AS752" s="336">
        <f t="shared" si="121"/>
        <v>0</v>
      </c>
      <c r="AT752" s="336">
        <f t="shared" si="121"/>
        <v>0</v>
      </c>
      <c r="AU752" s="336">
        <f t="shared" si="121"/>
        <v>270475.5</v>
      </c>
      <c r="AV752" s="336">
        <f t="shared" si="121"/>
        <v>0</v>
      </c>
      <c r="AW752" s="336">
        <f t="shared" si="121"/>
        <v>0</v>
      </c>
      <c r="AX752" s="336">
        <f t="shared" si="121"/>
        <v>0</v>
      </c>
      <c r="AY752" s="336">
        <f t="shared" si="121"/>
        <v>0</v>
      </c>
      <c r="AZ752" s="336">
        <f t="shared" si="121"/>
        <v>0</v>
      </c>
      <c r="BA752" s="336">
        <f t="shared" si="121"/>
        <v>0</v>
      </c>
      <c r="BB752" s="336">
        <f t="shared" si="121"/>
        <v>6780002.9800000004</v>
      </c>
      <c r="BC752" s="336">
        <f t="shared" si="121"/>
        <v>0</v>
      </c>
      <c r="BD752" s="336">
        <f t="shared" si="121"/>
        <v>0</v>
      </c>
      <c r="BE752" s="336">
        <f t="shared" si="121"/>
        <v>0</v>
      </c>
      <c r="BF752" s="336">
        <f t="shared" si="121"/>
        <v>0</v>
      </c>
      <c r="BG752" s="336">
        <f t="shared" si="121"/>
        <v>0</v>
      </c>
      <c r="BH752" s="336">
        <f t="shared" si="121"/>
        <v>0</v>
      </c>
      <c r="BI752" s="336">
        <f t="shared" si="121"/>
        <v>0</v>
      </c>
      <c r="BJ752" s="336">
        <f t="shared" si="121"/>
        <v>0</v>
      </c>
      <c r="BK752" s="336">
        <f t="shared" si="121"/>
        <v>0</v>
      </c>
      <c r="BL752" s="336">
        <f t="shared" si="121"/>
        <v>0</v>
      </c>
      <c r="BM752" s="336">
        <f t="shared" si="121"/>
        <v>13976328.51</v>
      </c>
      <c r="BN752" s="336">
        <f t="shared" si="121"/>
        <v>3373931.96</v>
      </c>
      <c r="BO752" s="336">
        <f t="shared" si="121"/>
        <v>0</v>
      </c>
      <c r="BP752" s="336">
        <f t="shared" si="121"/>
        <v>0</v>
      </c>
      <c r="BQ752" s="336">
        <f t="shared" si="121"/>
        <v>0</v>
      </c>
      <c r="BR752" s="336">
        <f t="shared" si="121"/>
        <v>0</v>
      </c>
      <c r="BS752" s="336">
        <f t="shared" si="121"/>
        <v>0</v>
      </c>
      <c r="BT752" s="336">
        <f t="shared" si="115"/>
        <v>3108077.71</v>
      </c>
      <c r="BU752" s="336">
        <f t="shared" si="115"/>
        <v>0</v>
      </c>
      <c r="BV752" s="336">
        <f t="shared" si="115"/>
        <v>0</v>
      </c>
      <c r="BW752" s="336">
        <f t="shared" si="115"/>
        <v>0</v>
      </c>
      <c r="BX752" s="336">
        <f t="shared" si="115"/>
        <v>0</v>
      </c>
      <c r="BY752" s="336">
        <f t="shared" si="115"/>
        <v>0</v>
      </c>
      <c r="BZ752" s="336">
        <f t="shared" si="115"/>
        <v>0</v>
      </c>
      <c r="CA752" s="336">
        <f t="shared" si="115"/>
        <v>0</v>
      </c>
      <c r="CB752" s="336">
        <f t="shared" si="115"/>
        <v>0</v>
      </c>
      <c r="CC752" s="336">
        <f t="shared" si="86"/>
        <v>55364391.169999994</v>
      </c>
    </row>
    <row r="753" spans="1:81" s="354" customFormat="1">
      <c r="A753" s="381"/>
      <c r="B753" s="383"/>
      <c r="C753" s="385"/>
      <c r="D753" s="400"/>
      <c r="E753" s="400"/>
      <c r="F753" s="401" t="s">
        <v>1746</v>
      </c>
      <c r="G753" s="402" t="s">
        <v>1747</v>
      </c>
      <c r="H753" s="336">
        <f t="shared" si="121"/>
        <v>23290.25</v>
      </c>
      <c r="I753" s="336">
        <f t="shared" si="121"/>
        <v>0</v>
      </c>
      <c r="J753" s="336">
        <f t="shared" si="121"/>
        <v>511037.91</v>
      </c>
      <c r="K753" s="336">
        <f t="shared" si="121"/>
        <v>18739.8</v>
      </c>
      <c r="L753" s="336">
        <f t="shared" si="121"/>
        <v>10465.49</v>
      </c>
      <c r="M753" s="336">
        <f t="shared" si="121"/>
        <v>0</v>
      </c>
      <c r="N753" s="336">
        <f t="shared" si="121"/>
        <v>0</v>
      </c>
      <c r="O753" s="336">
        <f t="shared" si="121"/>
        <v>15216.5</v>
      </c>
      <c r="P753" s="336">
        <f t="shared" si="121"/>
        <v>159896.20000000001</v>
      </c>
      <c r="Q753" s="336">
        <f t="shared" si="121"/>
        <v>0</v>
      </c>
      <c r="R753" s="336">
        <f t="shared" si="121"/>
        <v>78717.8</v>
      </c>
      <c r="S753" s="336">
        <f t="shared" si="121"/>
        <v>29964.35</v>
      </c>
      <c r="T753" s="336">
        <f t="shared" si="121"/>
        <v>32422.400000000001</v>
      </c>
      <c r="U753" s="336">
        <f t="shared" si="121"/>
        <v>22048.799999999999</v>
      </c>
      <c r="V753" s="336">
        <f t="shared" si="121"/>
        <v>0</v>
      </c>
      <c r="W753" s="336">
        <f t="shared" si="121"/>
        <v>34317.33</v>
      </c>
      <c r="X753" s="336">
        <f t="shared" si="121"/>
        <v>0</v>
      </c>
      <c r="Y753" s="336">
        <f t="shared" si="121"/>
        <v>92528.6</v>
      </c>
      <c r="Z753" s="336">
        <f t="shared" si="121"/>
        <v>700</v>
      </c>
      <c r="AA753" s="336">
        <f t="shared" si="121"/>
        <v>0</v>
      </c>
      <c r="AB753" s="336">
        <f t="shared" si="121"/>
        <v>65450.2</v>
      </c>
      <c r="AC753" s="336">
        <f t="shared" si="121"/>
        <v>0</v>
      </c>
      <c r="AD753" s="336">
        <f t="shared" si="121"/>
        <v>754589.4</v>
      </c>
      <c r="AE753" s="336">
        <f t="shared" si="121"/>
        <v>240867.7</v>
      </c>
      <c r="AF753" s="336">
        <f t="shared" si="121"/>
        <v>395025</v>
      </c>
      <c r="AG753" s="336">
        <f t="shared" si="121"/>
        <v>0</v>
      </c>
      <c r="AH753" s="336">
        <f t="shared" si="121"/>
        <v>0</v>
      </c>
      <c r="AI753" s="336">
        <f t="shared" si="121"/>
        <v>0</v>
      </c>
      <c r="AJ753" s="336">
        <f t="shared" si="121"/>
        <v>0</v>
      </c>
      <c r="AK753" s="336">
        <f t="shared" si="121"/>
        <v>0</v>
      </c>
      <c r="AL753" s="336">
        <f t="shared" si="121"/>
        <v>0</v>
      </c>
      <c r="AM753" s="336">
        <f t="shared" si="121"/>
        <v>1400</v>
      </c>
      <c r="AN753" s="336">
        <f t="shared" si="121"/>
        <v>0</v>
      </c>
      <c r="AO753" s="336">
        <f t="shared" si="121"/>
        <v>0</v>
      </c>
      <c r="AP753" s="336">
        <f t="shared" si="121"/>
        <v>0</v>
      </c>
      <c r="AQ753" s="336">
        <f t="shared" si="121"/>
        <v>0</v>
      </c>
      <c r="AR753" s="336">
        <f t="shared" si="121"/>
        <v>0</v>
      </c>
      <c r="AS753" s="336">
        <f t="shared" si="121"/>
        <v>0</v>
      </c>
      <c r="AT753" s="336">
        <f t="shared" si="121"/>
        <v>0</v>
      </c>
      <c r="AU753" s="336">
        <f t="shared" si="121"/>
        <v>700</v>
      </c>
      <c r="AV753" s="336">
        <f t="shared" si="121"/>
        <v>74494.899999999994</v>
      </c>
      <c r="AW753" s="336">
        <f t="shared" si="121"/>
        <v>151280.75</v>
      </c>
      <c r="AX753" s="336">
        <f t="shared" si="121"/>
        <v>77998.350000000006</v>
      </c>
      <c r="AY753" s="336">
        <f t="shared" si="121"/>
        <v>23212.6</v>
      </c>
      <c r="AZ753" s="336">
        <f t="shared" si="121"/>
        <v>0</v>
      </c>
      <c r="BA753" s="336">
        <f t="shared" si="121"/>
        <v>0</v>
      </c>
      <c r="BB753" s="336">
        <f t="shared" si="121"/>
        <v>279064.03999999998</v>
      </c>
      <c r="BC753" s="336">
        <f t="shared" si="121"/>
        <v>1467194.07</v>
      </c>
      <c r="BD753" s="336">
        <f t="shared" si="121"/>
        <v>64684</v>
      </c>
      <c r="BE753" s="336">
        <f t="shared" si="121"/>
        <v>0</v>
      </c>
      <c r="BF753" s="336">
        <f t="shared" si="121"/>
        <v>0</v>
      </c>
      <c r="BG753" s="336">
        <f t="shared" si="121"/>
        <v>645687</v>
      </c>
      <c r="BH753" s="336">
        <f t="shared" si="121"/>
        <v>290972.09999999998</v>
      </c>
      <c r="BI753" s="336">
        <f t="shared" si="121"/>
        <v>0</v>
      </c>
      <c r="BJ753" s="336">
        <f t="shared" si="121"/>
        <v>111065</v>
      </c>
      <c r="BK753" s="336">
        <f t="shared" si="121"/>
        <v>16510</v>
      </c>
      <c r="BL753" s="336">
        <f t="shared" si="121"/>
        <v>0</v>
      </c>
      <c r="BM753" s="336">
        <f t="shared" si="121"/>
        <v>0</v>
      </c>
      <c r="BN753" s="336">
        <f t="shared" si="121"/>
        <v>0</v>
      </c>
      <c r="BO753" s="336">
        <f t="shared" si="121"/>
        <v>43409.33</v>
      </c>
      <c r="BP753" s="336">
        <f t="shared" si="121"/>
        <v>21661.5</v>
      </c>
      <c r="BQ753" s="336">
        <f t="shared" si="121"/>
        <v>0</v>
      </c>
      <c r="BR753" s="336">
        <f t="shared" si="121"/>
        <v>61469.5</v>
      </c>
      <c r="BS753" s="336">
        <f t="shared" si="121"/>
        <v>125</v>
      </c>
      <c r="BT753" s="336">
        <f t="shared" si="115"/>
        <v>47636</v>
      </c>
      <c r="BU753" s="336">
        <f t="shared" si="115"/>
        <v>17903.2</v>
      </c>
      <c r="BV753" s="336">
        <f t="shared" si="115"/>
        <v>10185</v>
      </c>
      <c r="BW753" s="336">
        <f t="shared" si="115"/>
        <v>10001.6</v>
      </c>
      <c r="BX753" s="336">
        <f t="shared" si="115"/>
        <v>114631.4</v>
      </c>
      <c r="BY753" s="336">
        <f t="shared" si="115"/>
        <v>64991.8</v>
      </c>
      <c r="BZ753" s="336">
        <f t="shared" si="115"/>
        <v>51401.35</v>
      </c>
      <c r="CA753" s="336">
        <f t="shared" si="115"/>
        <v>0</v>
      </c>
      <c r="CB753" s="336">
        <f t="shared" si="115"/>
        <v>0</v>
      </c>
      <c r="CC753" s="336">
        <f t="shared" si="86"/>
        <v>6132956.2199999988</v>
      </c>
    </row>
    <row r="754" spans="1:81" s="354" customFormat="1">
      <c r="A754" s="381"/>
      <c r="B754" s="383"/>
      <c r="C754" s="385"/>
      <c r="D754" s="400"/>
      <c r="E754" s="400"/>
      <c r="F754" s="401" t="s">
        <v>1748</v>
      </c>
      <c r="G754" s="402" t="s">
        <v>1749</v>
      </c>
      <c r="H754" s="336">
        <f t="shared" si="121"/>
        <v>1720</v>
      </c>
      <c r="I754" s="336">
        <f t="shared" si="121"/>
        <v>875</v>
      </c>
      <c r="J754" s="336">
        <f t="shared" si="121"/>
        <v>98428.51</v>
      </c>
      <c r="K754" s="336">
        <f t="shared" si="121"/>
        <v>2030</v>
      </c>
      <c r="L754" s="336">
        <f t="shared" si="121"/>
        <v>74008</v>
      </c>
      <c r="M754" s="336">
        <f t="shared" si="121"/>
        <v>0</v>
      </c>
      <c r="N754" s="336">
        <f t="shared" si="121"/>
        <v>0</v>
      </c>
      <c r="O754" s="336">
        <f t="shared" si="121"/>
        <v>3932</v>
      </c>
      <c r="P754" s="336">
        <f t="shared" si="121"/>
        <v>1360</v>
      </c>
      <c r="Q754" s="336">
        <f t="shared" si="121"/>
        <v>0</v>
      </c>
      <c r="R754" s="336">
        <f t="shared" si="121"/>
        <v>0</v>
      </c>
      <c r="S754" s="336">
        <f t="shared" si="121"/>
        <v>0</v>
      </c>
      <c r="T754" s="336">
        <f t="shared" si="121"/>
        <v>0</v>
      </c>
      <c r="U754" s="336">
        <f t="shared" si="121"/>
        <v>0</v>
      </c>
      <c r="V754" s="336">
        <f t="shared" si="121"/>
        <v>0</v>
      </c>
      <c r="W754" s="336">
        <f t="shared" si="121"/>
        <v>0</v>
      </c>
      <c r="X754" s="336">
        <f t="shared" si="121"/>
        <v>0</v>
      </c>
      <c r="Y754" s="336">
        <f t="shared" si="121"/>
        <v>0</v>
      </c>
      <c r="Z754" s="336">
        <f t="shared" si="121"/>
        <v>0</v>
      </c>
      <c r="AA754" s="336">
        <f t="shared" si="121"/>
        <v>0</v>
      </c>
      <c r="AB754" s="336">
        <f t="shared" si="121"/>
        <v>0</v>
      </c>
      <c r="AC754" s="336">
        <f t="shared" si="121"/>
        <v>329.7</v>
      </c>
      <c r="AD754" s="336">
        <f t="shared" si="121"/>
        <v>0</v>
      </c>
      <c r="AE754" s="336">
        <f t="shared" si="121"/>
        <v>0</v>
      </c>
      <c r="AF754" s="336">
        <f t="shared" si="121"/>
        <v>170600.34</v>
      </c>
      <c r="AG754" s="336">
        <f t="shared" si="121"/>
        <v>0</v>
      </c>
      <c r="AH754" s="336">
        <f t="shared" si="121"/>
        <v>0</v>
      </c>
      <c r="AI754" s="336">
        <f t="shared" si="121"/>
        <v>0</v>
      </c>
      <c r="AJ754" s="336">
        <f t="shared" si="121"/>
        <v>0</v>
      </c>
      <c r="AK754" s="336">
        <f t="shared" si="121"/>
        <v>0</v>
      </c>
      <c r="AL754" s="336">
        <f t="shared" si="121"/>
        <v>0</v>
      </c>
      <c r="AM754" s="336">
        <f t="shared" si="121"/>
        <v>0</v>
      </c>
      <c r="AN754" s="336">
        <f t="shared" si="121"/>
        <v>0</v>
      </c>
      <c r="AO754" s="336">
        <f t="shared" si="121"/>
        <v>0</v>
      </c>
      <c r="AP754" s="336">
        <f t="shared" si="121"/>
        <v>0</v>
      </c>
      <c r="AQ754" s="336">
        <f t="shared" si="121"/>
        <v>0</v>
      </c>
      <c r="AR754" s="336">
        <f t="shared" si="121"/>
        <v>0</v>
      </c>
      <c r="AS754" s="336">
        <f t="shared" si="121"/>
        <v>0</v>
      </c>
      <c r="AT754" s="336">
        <f t="shared" si="121"/>
        <v>0</v>
      </c>
      <c r="AU754" s="336">
        <f t="shared" si="121"/>
        <v>0</v>
      </c>
      <c r="AV754" s="336">
        <f t="shared" si="121"/>
        <v>0</v>
      </c>
      <c r="AW754" s="336">
        <f t="shared" si="121"/>
        <v>2590</v>
      </c>
      <c r="AX754" s="336">
        <f t="shared" si="121"/>
        <v>0</v>
      </c>
      <c r="AY754" s="336">
        <f t="shared" si="121"/>
        <v>14728</v>
      </c>
      <c r="AZ754" s="336">
        <f t="shared" si="121"/>
        <v>0</v>
      </c>
      <c r="BA754" s="336">
        <f t="shared" si="121"/>
        <v>0</v>
      </c>
      <c r="BB754" s="336">
        <f t="shared" si="121"/>
        <v>191833.5</v>
      </c>
      <c r="BC754" s="336">
        <f t="shared" si="121"/>
        <v>31477.5</v>
      </c>
      <c r="BD754" s="336">
        <f t="shared" si="121"/>
        <v>0</v>
      </c>
      <c r="BE754" s="336">
        <f t="shared" si="121"/>
        <v>0</v>
      </c>
      <c r="BF754" s="336">
        <f t="shared" si="121"/>
        <v>0</v>
      </c>
      <c r="BG754" s="336">
        <f t="shared" si="121"/>
        <v>0</v>
      </c>
      <c r="BH754" s="336">
        <f t="shared" si="121"/>
        <v>0</v>
      </c>
      <c r="BI754" s="336">
        <f t="shared" si="121"/>
        <v>0</v>
      </c>
      <c r="BJ754" s="336">
        <f t="shared" si="121"/>
        <v>2761</v>
      </c>
      <c r="BK754" s="336">
        <f t="shared" si="121"/>
        <v>0</v>
      </c>
      <c r="BL754" s="336">
        <f t="shared" si="121"/>
        <v>0</v>
      </c>
      <c r="BM754" s="336">
        <f t="shared" si="121"/>
        <v>0</v>
      </c>
      <c r="BN754" s="336">
        <f t="shared" si="121"/>
        <v>0</v>
      </c>
      <c r="BO754" s="336">
        <f t="shared" si="121"/>
        <v>0</v>
      </c>
      <c r="BP754" s="336">
        <f t="shared" si="121"/>
        <v>420</v>
      </c>
      <c r="BQ754" s="336">
        <f t="shared" si="121"/>
        <v>0</v>
      </c>
      <c r="BR754" s="336">
        <f t="shared" si="121"/>
        <v>0</v>
      </c>
      <c r="BS754" s="336">
        <f t="shared" si="121"/>
        <v>9465.5</v>
      </c>
      <c r="BT754" s="336">
        <f t="shared" si="115"/>
        <v>0</v>
      </c>
      <c r="BU754" s="336">
        <f t="shared" si="115"/>
        <v>0</v>
      </c>
      <c r="BV754" s="336">
        <f t="shared" si="115"/>
        <v>0</v>
      </c>
      <c r="BW754" s="336">
        <f t="shared" si="115"/>
        <v>0</v>
      </c>
      <c r="BX754" s="336">
        <f t="shared" si="115"/>
        <v>0</v>
      </c>
      <c r="BY754" s="336">
        <f t="shared" si="115"/>
        <v>0</v>
      </c>
      <c r="BZ754" s="336">
        <f t="shared" si="115"/>
        <v>0</v>
      </c>
      <c r="CA754" s="336">
        <f t="shared" si="115"/>
        <v>0</v>
      </c>
      <c r="CB754" s="336">
        <f t="shared" si="115"/>
        <v>0</v>
      </c>
      <c r="CC754" s="336">
        <f t="shared" si="86"/>
        <v>606559.05000000005</v>
      </c>
    </row>
    <row r="755" spans="1:81" s="354" customFormat="1">
      <c r="A755" s="381"/>
      <c r="B755" s="383"/>
      <c r="C755" s="385"/>
      <c r="D755" s="400"/>
      <c r="E755" s="400"/>
      <c r="F755" s="401" t="s">
        <v>1750</v>
      </c>
      <c r="G755" s="402" t="s">
        <v>1751</v>
      </c>
      <c r="H755" s="336">
        <f t="shared" si="121"/>
        <v>0</v>
      </c>
      <c r="I755" s="336">
        <f t="shared" si="121"/>
        <v>0</v>
      </c>
      <c r="J755" s="336">
        <f t="shared" si="121"/>
        <v>12107</v>
      </c>
      <c r="K755" s="336">
        <f t="shared" si="121"/>
        <v>1467</v>
      </c>
      <c r="L755" s="336">
        <f t="shared" si="121"/>
        <v>0</v>
      </c>
      <c r="M755" s="336">
        <f t="shared" si="121"/>
        <v>0</v>
      </c>
      <c r="N755" s="336">
        <f t="shared" si="121"/>
        <v>0</v>
      </c>
      <c r="O755" s="336">
        <f t="shared" si="121"/>
        <v>0</v>
      </c>
      <c r="P755" s="336">
        <f t="shared" si="121"/>
        <v>0</v>
      </c>
      <c r="Q755" s="336">
        <f t="shared" si="121"/>
        <v>0</v>
      </c>
      <c r="R755" s="336">
        <f t="shared" si="121"/>
        <v>4231.25</v>
      </c>
      <c r="S755" s="336">
        <f t="shared" si="121"/>
        <v>0</v>
      </c>
      <c r="T755" s="336">
        <f t="shared" si="121"/>
        <v>3715</v>
      </c>
      <c r="U755" s="336">
        <f t="shared" si="121"/>
        <v>0</v>
      </c>
      <c r="V755" s="336">
        <f t="shared" si="121"/>
        <v>0</v>
      </c>
      <c r="W755" s="336">
        <f t="shared" si="121"/>
        <v>0</v>
      </c>
      <c r="X755" s="336">
        <f t="shared" si="121"/>
        <v>0</v>
      </c>
      <c r="Y755" s="336">
        <f t="shared" si="121"/>
        <v>541</v>
      </c>
      <c r="Z755" s="336">
        <f t="shared" si="121"/>
        <v>0</v>
      </c>
      <c r="AA755" s="336">
        <f t="shared" si="121"/>
        <v>0</v>
      </c>
      <c r="AB755" s="336">
        <f t="shared" si="121"/>
        <v>2574.9499999999998</v>
      </c>
      <c r="AC755" s="336">
        <f t="shared" si="121"/>
        <v>0</v>
      </c>
      <c r="AD755" s="336">
        <f t="shared" si="121"/>
        <v>5062</v>
      </c>
      <c r="AE755" s="336">
        <f t="shared" si="121"/>
        <v>4766</v>
      </c>
      <c r="AF755" s="336">
        <f t="shared" si="121"/>
        <v>0</v>
      </c>
      <c r="AG755" s="336">
        <f t="shared" si="121"/>
        <v>0</v>
      </c>
      <c r="AH755" s="336">
        <f t="shared" si="121"/>
        <v>0</v>
      </c>
      <c r="AI755" s="336">
        <f t="shared" si="121"/>
        <v>0</v>
      </c>
      <c r="AJ755" s="336">
        <f t="shared" si="121"/>
        <v>0</v>
      </c>
      <c r="AK755" s="336">
        <f t="shared" si="121"/>
        <v>0</v>
      </c>
      <c r="AL755" s="336">
        <f t="shared" si="121"/>
        <v>0</v>
      </c>
      <c r="AM755" s="336">
        <f t="shared" si="121"/>
        <v>0</v>
      </c>
      <c r="AN755" s="336">
        <f t="shared" si="121"/>
        <v>0</v>
      </c>
      <c r="AO755" s="336">
        <f t="shared" si="121"/>
        <v>0</v>
      </c>
      <c r="AP755" s="336">
        <f t="shared" si="121"/>
        <v>0</v>
      </c>
      <c r="AQ755" s="336">
        <f t="shared" si="121"/>
        <v>0</v>
      </c>
      <c r="AR755" s="336">
        <f t="shared" si="121"/>
        <v>0</v>
      </c>
      <c r="AS755" s="336">
        <f t="shared" si="121"/>
        <v>0</v>
      </c>
      <c r="AT755" s="336">
        <f t="shared" si="121"/>
        <v>0</v>
      </c>
      <c r="AU755" s="336">
        <f t="shared" si="121"/>
        <v>9066</v>
      </c>
      <c r="AV755" s="336">
        <f t="shared" si="121"/>
        <v>80436</v>
      </c>
      <c r="AW755" s="336">
        <f t="shared" si="121"/>
        <v>1400</v>
      </c>
      <c r="AX755" s="336">
        <f t="shared" si="121"/>
        <v>32066.7</v>
      </c>
      <c r="AY755" s="336">
        <f t="shared" si="121"/>
        <v>700</v>
      </c>
      <c r="AZ755" s="336">
        <f t="shared" si="121"/>
        <v>140</v>
      </c>
      <c r="BA755" s="336">
        <f t="shared" si="121"/>
        <v>1148</v>
      </c>
      <c r="BB755" s="336">
        <f t="shared" si="121"/>
        <v>11166</v>
      </c>
      <c r="BC755" s="336">
        <f t="shared" si="121"/>
        <v>0</v>
      </c>
      <c r="BD755" s="336">
        <f t="shared" si="121"/>
        <v>5097.5</v>
      </c>
      <c r="BE755" s="336">
        <f t="shared" si="121"/>
        <v>0</v>
      </c>
      <c r="BF755" s="336">
        <f t="shared" si="121"/>
        <v>0</v>
      </c>
      <c r="BG755" s="336">
        <f t="shared" si="121"/>
        <v>0</v>
      </c>
      <c r="BH755" s="336">
        <f t="shared" si="121"/>
        <v>0</v>
      </c>
      <c r="BI755" s="336">
        <f t="shared" si="121"/>
        <v>0</v>
      </c>
      <c r="BJ755" s="336">
        <f t="shared" si="121"/>
        <v>1000</v>
      </c>
      <c r="BK755" s="336">
        <f t="shared" si="121"/>
        <v>0</v>
      </c>
      <c r="BL755" s="336">
        <f t="shared" si="121"/>
        <v>0</v>
      </c>
      <c r="BM755" s="336">
        <f t="shared" si="121"/>
        <v>0</v>
      </c>
      <c r="BN755" s="336">
        <f t="shared" si="121"/>
        <v>0</v>
      </c>
      <c r="BO755" s="336">
        <f t="shared" si="121"/>
        <v>138485</v>
      </c>
      <c r="BP755" s="336">
        <f t="shared" si="121"/>
        <v>0</v>
      </c>
      <c r="BQ755" s="336">
        <f t="shared" si="121"/>
        <v>0</v>
      </c>
      <c r="BR755" s="336">
        <f t="shared" si="121"/>
        <v>0</v>
      </c>
      <c r="BS755" s="336">
        <f t="shared" ref="BS755" si="122">BS645</f>
        <v>0</v>
      </c>
      <c r="BT755" s="336">
        <f t="shared" si="115"/>
        <v>0</v>
      </c>
      <c r="BU755" s="336">
        <f t="shared" si="115"/>
        <v>0</v>
      </c>
      <c r="BV755" s="336">
        <f t="shared" si="115"/>
        <v>4797</v>
      </c>
      <c r="BW755" s="336">
        <f t="shared" si="115"/>
        <v>0</v>
      </c>
      <c r="BX755" s="336">
        <f t="shared" si="115"/>
        <v>0</v>
      </c>
      <c r="BY755" s="336">
        <f t="shared" si="115"/>
        <v>6221</v>
      </c>
      <c r="BZ755" s="336">
        <f t="shared" si="115"/>
        <v>0</v>
      </c>
      <c r="CA755" s="336">
        <f t="shared" si="115"/>
        <v>0</v>
      </c>
      <c r="CB755" s="336">
        <f t="shared" si="115"/>
        <v>0</v>
      </c>
      <c r="CC755" s="336">
        <f t="shared" si="86"/>
        <v>326187.40000000002</v>
      </c>
    </row>
    <row r="756" spans="1:81" s="354" customFormat="1">
      <c r="A756" s="381"/>
      <c r="B756" s="383"/>
      <c r="C756" s="385"/>
      <c r="D756" s="400"/>
      <c r="E756" s="400"/>
      <c r="F756" s="401" t="s">
        <v>1754</v>
      </c>
      <c r="G756" s="402" t="s">
        <v>1755</v>
      </c>
      <c r="H756" s="336">
        <f t="shared" ref="H756:BS759" si="123">H647</f>
        <v>366</v>
      </c>
      <c r="I756" s="336">
        <f t="shared" si="123"/>
        <v>0</v>
      </c>
      <c r="J756" s="336">
        <f t="shared" si="123"/>
        <v>3691711.29</v>
      </c>
      <c r="K756" s="336">
        <f t="shared" si="123"/>
        <v>0</v>
      </c>
      <c r="L756" s="336">
        <f t="shared" si="123"/>
        <v>0</v>
      </c>
      <c r="M756" s="336">
        <f t="shared" si="123"/>
        <v>0</v>
      </c>
      <c r="N756" s="336">
        <f t="shared" si="123"/>
        <v>0</v>
      </c>
      <c r="O756" s="336">
        <f t="shared" si="123"/>
        <v>0</v>
      </c>
      <c r="P756" s="336">
        <f t="shared" si="123"/>
        <v>320709</v>
      </c>
      <c r="Q756" s="336">
        <f t="shared" si="123"/>
        <v>761878.97</v>
      </c>
      <c r="R756" s="336">
        <f t="shared" si="123"/>
        <v>0</v>
      </c>
      <c r="S756" s="336">
        <f t="shared" si="123"/>
        <v>0</v>
      </c>
      <c r="T756" s="336">
        <f t="shared" si="123"/>
        <v>0</v>
      </c>
      <c r="U756" s="336">
        <f t="shared" si="123"/>
        <v>0</v>
      </c>
      <c r="V756" s="336">
        <f t="shared" si="123"/>
        <v>0</v>
      </c>
      <c r="W756" s="336">
        <f t="shared" si="123"/>
        <v>0</v>
      </c>
      <c r="X756" s="336">
        <f t="shared" si="123"/>
        <v>376062.5</v>
      </c>
      <c r="Y756" s="336">
        <f t="shared" si="123"/>
        <v>0</v>
      </c>
      <c r="Z756" s="336">
        <f t="shared" si="123"/>
        <v>0</v>
      </c>
      <c r="AA756" s="336">
        <f t="shared" si="123"/>
        <v>57743.5</v>
      </c>
      <c r="AB756" s="336">
        <f t="shared" si="123"/>
        <v>0</v>
      </c>
      <c r="AC756" s="336">
        <f t="shared" si="123"/>
        <v>140610</v>
      </c>
      <c r="AD756" s="336">
        <f t="shared" si="123"/>
        <v>0</v>
      </c>
      <c r="AE756" s="336">
        <f t="shared" si="123"/>
        <v>0</v>
      </c>
      <c r="AF756" s="336">
        <f t="shared" si="123"/>
        <v>0</v>
      </c>
      <c r="AG756" s="336">
        <f t="shared" si="123"/>
        <v>0</v>
      </c>
      <c r="AH756" s="336">
        <f t="shared" si="123"/>
        <v>0</v>
      </c>
      <c r="AI756" s="336">
        <f t="shared" si="123"/>
        <v>0</v>
      </c>
      <c r="AJ756" s="336">
        <f t="shared" si="123"/>
        <v>219076</v>
      </c>
      <c r="AK756" s="336">
        <f t="shared" si="123"/>
        <v>0</v>
      </c>
      <c r="AL756" s="336">
        <f t="shared" si="123"/>
        <v>0</v>
      </c>
      <c r="AM756" s="336">
        <f t="shared" si="123"/>
        <v>3200</v>
      </c>
      <c r="AN756" s="336">
        <f t="shared" si="123"/>
        <v>0</v>
      </c>
      <c r="AO756" s="336">
        <f t="shared" si="123"/>
        <v>0</v>
      </c>
      <c r="AP756" s="336">
        <f t="shared" si="123"/>
        <v>27950</v>
      </c>
      <c r="AQ756" s="336">
        <f t="shared" si="123"/>
        <v>1038057</v>
      </c>
      <c r="AR756" s="336">
        <f t="shared" si="123"/>
        <v>0</v>
      </c>
      <c r="AS756" s="336">
        <f t="shared" si="123"/>
        <v>307625</v>
      </c>
      <c r="AT756" s="336">
        <f t="shared" si="123"/>
        <v>49862</v>
      </c>
      <c r="AU756" s="336">
        <f t="shared" si="123"/>
        <v>0</v>
      </c>
      <c r="AV756" s="336">
        <f t="shared" si="123"/>
        <v>0</v>
      </c>
      <c r="AW756" s="336">
        <f t="shared" si="123"/>
        <v>0</v>
      </c>
      <c r="AX756" s="336">
        <f t="shared" si="123"/>
        <v>0</v>
      </c>
      <c r="AY756" s="336">
        <f t="shared" si="123"/>
        <v>0</v>
      </c>
      <c r="AZ756" s="336">
        <f t="shared" si="123"/>
        <v>0</v>
      </c>
      <c r="BA756" s="336">
        <f t="shared" si="123"/>
        <v>0</v>
      </c>
      <c r="BB756" s="336">
        <f t="shared" si="123"/>
        <v>0</v>
      </c>
      <c r="BC756" s="336">
        <f t="shared" si="123"/>
        <v>0</v>
      </c>
      <c r="BD756" s="336">
        <f t="shared" si="123"/>
        <v>0</v>
      </c>
      <c r="BE756" s="336">
        <f t="shared" si="123"/>
        <v>0</v>
      </c>
      <c r="BF756" s="336">
        <f t="shared" si="123"/>
        <v>0</v>
      </c>
      <c r="BG756" s="336">
        <f t="shared" si="123"/>
        <v>0</v>
      </c>
      <c r="BH756" s="336">
        <f t="shared" si="123"/>
        <v>3689822</v>
      </c>
      <c r="BI756" s="336">
        <f t="shared" si="123"/>
        <v>0</v>
      </c>
      <c r="BJ756" s="336">
        <f t="shared" si="123"/>
        <v>0</v>
      </c>
      <c r="BK756" s="336">
        <f t="shared" si="123"/>
        <v>0</v>
      </c>
      <c r="BL756" s="336">
        <f t="shared" si="123"/>
        <v>0</v>
      </c>
      <c r="BM756" s="336">
        <f t="shared" si="123"/>
        <v>0</v>
      </c>
      <c r="BN756" s="336">
        <f t="shared" si="123"/>
        <v>0</v>
      </c>
      <c r="BO756" s="336">
        <f t="shared" si="123"/>
        <v>0</v>
      </c>
      <c r="BP756" s="336">
        <f t="shared" si="123"/>
        <v>286500</v>
      </c>
      <c r="BQ756" s="336">
        <f t="shared" si="123"/>
        <v>0</v>
      </c>
      <c r="BR756" s="336">
        <f t="shared" si="123"/>
        <v>3194826</v>
      </c>
      <c r="BS756" s="336">
        <f t="shared" si="123"/>
        <v>0</v>
      </c>
      <c r="BT756" s="336">
        <f t="shared" ref="BT756:CB771" si="124">BT647</f>
        <v>18032.73</v>
      </c>
      <c r="BU756" s="336">
        <f t="shared" si="124"/>
        <v>0</v>
      </c>
      <c r="BV756" s="336">
        <f t="shared" si="124"/>
        <v>0</v>
      </c>
      <c r="BW756" s="336">
        <f t="shared" si="124"/>
        <v>0</v>
      </c>
      <c r="BX756" s="336">
        <f t="shared" si="124"/>
        <v>0</v>
      </c>
      <c r="BY756" s="336">
        <f t="shared" si="124"/>
        <v>0</v>
      </c>
      <c r="BZ756" s="336">
        <f t="shared" si="124"/>
        <v>0</v>
      </c>
      <c r="CA756" s="336">
        <f t="shared" si="124"/>
        <v>0</v>
      </c>
      <c r="CB756" s="336">
        <f t="shared" si="124"/>
        <v>0</v>
      </c>
      <c r="CC756" s="336">
        <f t="shared" si="86"/>
        <v>14184031.99</v>
      </c>
    </row>
    <row r="757" spans="1:81" s="354" customFormat="1">
      <c r="A757" s="381"/>
      <c r="B757" s="383"/>
      <c r="C757" s="385"/>
      <c r="D757" s="400"/>
      <c r="E757" s="400"/>
      <c r="F757" s="401" t="s">
        <v>1756</v>
      </c>
      <c r="G757" s="402" t="s">
        <v>1757</v>
      </c>
      <c r="H757" s="336">
        <f t="shared" si="123"/>
        <v>0</v>
      </c>
      <c r="I757" s="336">
        <f t="shared" si="123"/>
        <v>0</v>
      </c>
      <c r="J757" s="336">
        <f t="shared" si="123"/>
        <v>0</v>
      </c>
      <c r="K757" s="336">
        <f t="shared" si="123"/>
        <v>0</v>
      </c>
      <c r="L757" s="336">
        <f t="shared" si="123"/>
        <v>0</v>
      </c>
      <c r="M757" s="336">
        <f t="shared" si="123"/>
        <v>0</v>
      </c>
      <c r="N757" s="336">
        <f t="shared" si="123"/>
        <v>0</v>
      </c>
      <c r="O757" s="336">
        <f t="shared" si="123"/>
        <v>0</v>
      </c>
      <c r="P757" s="336">
        <f t="shared" si="123"/>
        <v>0</v>
      </c>
      <c r="Q757" s="336">
        <f t="shared" si="123"/>
        <v>0</v>
      </c>
      <c r="R757" s="336">
        <f t="shared" si="123"/>
        <v>0</v>
      </c>
      <c r="S757" s="336">
        <f t="shared" si="123"/>
        <v>0</v>
      </c>
      <c r="T757" s="336">
        <f t="shared" si="123"/>
        <v>0</v>
      </c>
      <c r="U757" s="336">
        <f t="shared" si="123"/>
        <v>0</v>
      </c>
      <c r="V757" s="336">
        <f t="shared" si="123"/>
        <v>0</v>
      </c>
      <c r="W757" s="336">
        <f t="shared" si="123"/>
        <v>0</v>
      </c>
      <c r="X757" s="336">
        <f t="shared" si="123"/>
        <v>0</v>
      </c>
      <c r="Y757" s="336">
        <f t="shared" si="123"/>
        <v>0</v>
      </c>
      <c r="Z757" s="336">
        <f t="shared" si="123"/>
        <v>0</v>
      </c>
      <c r="AA757" s="336">
        <f t="shared" si="123"/>
        <v>0</v>
      </c>
      <c r="AB757" s="336">
        <f t="shared" si="123"/>
        <v>0</v>
      </c>
      <c r="AC757" s="336">
        <f t="shared" si="123"/>
        <v>0</v>
      </c>
      <c r="AD757" s="336">
        <f t="shared" si="123"/>
        <v>0</v>
      </c>
      <c r="AE757" s="336">
        <f t="shared" si="123"/>
        <v>0</v>
      </c>
      <c r="AF757" s="336">
        <f t="shared" si="123"/>
        <v>0</v>
      </c>
      <c r="AG757" s="336">
        <f t="shared" si="123"/>
        <v>0</v>
      </c>
      <c r="AH757" s="336">
        <f t="shared" si="123"/>
        <v>0</v>
      </c>
      <c r="AI757" s="336">
        <f t="shared" si="123"/>
        <v>0</v>
      </c>
      <c r="AJ757" s="336">
        <f t="shared" si="123"/>
        <v>0</v>
      </c>
      <c r="AK757" s="336">
        <f t="shared" si="123"/>
        <v>0</v>
      </c>
      <c r="AL757" s="336">
        <f t="shared" si="123"/>
        <v>0</v>
      </c>
      <c r="AM757" s="336">
        <f t="shared" si="123"/>
        <v>0</v>
      </c>
      <c r="AN757" s="336">
        <f t="shared" si="123"/>
        <v>0</v>
      </c>
      <c r="AO757" s="336">
        <f t="shared" si="123"/>
        <v>0</v>
      </c>
      <c r="AP757" s="336">
        <f t="shared" si="123"/>
        <v>0</v>
      </c>
      <c r="AQ757" s="336">
        <f t="shared" si="123"/>
        <v>0</v>
      </c>
      <c r="AR757" s="336">
        <f t="shared" si="123"/>
        <v>0</v>
      </c>
      <c r="AS757" s="336">
        <f t="shared" si="123"/>
        <v>0</v>
      </c>
      <c r="AT757" s="336">
        <f t="shared" si="123"/>
        <v>0</v>
      </c>
      <c r="AU757" s="336">
        <f t="shared" si="123"/>
        <v>7160.52</v>
      </c>
      <c r="AV757" s="336">
        <f t="shared" si="123"/>
        <v>0</v>
      </c>
      <c r="AW757" s="336">
        <f t="shared" si="123"/>
        <v>0</v>
      </c>
      <c r="AX757" s="336">
        <f t="shared" si="123"/>
        <v>0</v>
      </c>
      <c r="AY757" s="336">
        <f t="shared" si="123"/>
        <v>0</v>
      </c>
      <c r="AZ757" s="336">
        <f t="shared" si="123"/>
        <v>0</v>
      </c>
      <c r="BA757" s="336">
        <f t="shared" si="123"/>
        <v>0</v>
      </c>
      <c r="BB757" s="336">
        <f t="shared" si="123"/>
        <v>0</v>
      </c>
      <c r="BC757" s="336">
        <f t="shared" si="123"/>
        <v>0</v>
      </c>
      <c r="BD757" s="336">
        <f t="shared" si="123"/>
        <v>0</v>
      </c>
      <c r="BE757" s="336">
        <f t="shared" si="123"/>
        <v>0</v>
      </c>
      <c r="BF757" s="336">
        <f t="shared" si="123"/>
        <v>0</v>
      </c>
      <c r="BG757" s="336">
        <f t="shared" si="123"/>
        <v>0</v>
      </c>
      <c r="BH757" s="336">
        <f t="shared" si="123"/>
        <v>0</v>
      </c>
      <c r="BI757" s="336">
        <f t="shared" si="123"/>
        <v>0</v>
      </c>
      <c r="BJ757" s="336">
        <f t="shared" si="123"/>
        <v>0</v>
      </c>
      <c r="BK757" s="336">
        <f t="shared" si="123"/>
        <v>0</v>
      </c>
      <c r="BL757" s="336">
        <f t="shared" si="123"/>
        <v>0</v>
      </c>
      <c r="BM757" s="336">
        <f t="shared" si="123"/>
        <v>0</v>
      </c>
      <c r="BN757" s="336">
        <f t="shared" si="123"/>
        <v>0</v>
      </c>
      <c r="BO757" s="336">
        <f t="shared" si="123"/>
        <v>0</v>
      </c>
      <c r="BP757" s="336">
        <f t="shared" si="123"/>
        <v>0</v>
      </c>
      <c r="BQ757" s="336">
        <f t="shared" si="123"/>
        <v>0</v>
      </c>
      <c r="BR757" s="336">
        <f t="shared" si="123"/>
        <v>0</v>
      </c>
      <c r="BS757" s="336">
        <f t="shared" si="123"/>
        <v>0</v>
      </c>
      <c r="BT757" s="336">
        <f t="shared" si="124"/>
        <v>5861.1</v>
      </c>
      <c r="BU757" s="336">
        <f t="shared" si="124"/>
        <v>0</v>
      </c>
      <c r="BV757" s="336">
        <f t="shared" si="124"/>
        <v>0</v>
      </c>
      <c r="BW757" s="336">
        <f t="shared" si="124"/>
        <v>0</v>
      </c>
      <c r="BX757" s="336">
        <f t="shared" si="124"/>
        <v>0</v>
      </c>
      <c r="BY757" s="336">
        <f t="shared" si="124"/>
        <v>0</v>
      </c>
      <c r="BZ757" s="336">
        <f t="shared" si="124"/>
        <v>0</v>
      </c>
      <c r="CA757" s="336">
        <f t="shared" si="124"/>
        <v>0</v>
      </c>
      <c r="CB757" s="336">
        <f t="shared" si="124"/>
        <v>0</v>
      </c>
      <c r="CC757" s="336">
        <f t="shared" si="86"/>
        <v>13021.62</v>
      </c>
    </row>
    <row r="758" spans="1:81" s="354" customFormat="1">
      <c r="A758" s="381"/>
      <c r="B758" s="383"/>
      <c r="C758" s="385"/>
      <c r="D758" s="400"/>
      <c r="E758" s="400"/>
      <c r="F758" s="401" t="s">
        <v>1758</v>
      </c>
      <c r="G758" s="402" t="s">
        <v>1759</v>
      </c>
      <c r="H758" s="336">
        <f t="shared" si="123"/>
        <v>0</v>
      </c>
      <c r="I758" s="336">
        <f t="shared" si="123"/>
        <v>0</v>
      </c>
      <c r="J758" s="336">
        <f t="shared" si="123"/>
        <v>0</v>
      </c>
      <c r="K758" s="336">
        <f t="shared" si="123"/>
        <v>0</v>
      </c>
      <c r="L758" s="336">
        <f t="shared" si="123"/>
        <v>0</v>
      </c>
      <c r="M758" s="336">
        <f t="shared" si="123"/>
        <v>0</v>
      </c>
      <c r="N758" s="336">
        <f t="shared" si="123"/>
        <v>0</v>
      </c>
      <c r="O758" s="336">
        <f t="shared" si="123"/>
        <v>0</v>
      </c>
      <c r="P758" s="336">
        <f t="shared" si="123"/>
        <v>0</v>
      </c>
      <c r="Q758" s="336">
        <f t="shared" si="123"/>
        <v>0</v>
      </c>
      <c r="R758" s="336">
        <f t="shared" si="123"/>
        <v>0</v>
      </c>
      <c r="S758" s="336">
        <f t="shared" si="123"/>
        <v>0</v>
      </c>
      <c r="T758" s="336">
        <f t="shared" si="123"/>
        <v>0</v>
      </c>
      <c r="U758" s="336">
        <f t="shared" si="123"/>
        <v>0</v>
      </c>
      <c r="V758" s="336">
        <f t="shared" si="123"/>
        <v>0</v>
      </c>
      <c r="W758" s="336">
        <f t="shared" si="123"/>
        <v>0</v>
      </c>
      <c r="X758" s="336">
        <f t="shared" si="123"/>
        <v>0</v>
      </c>
      <c r="Y758" s="336">
        <f t="shared" si="123"/>
        <v>0</v>
      </c>
      <c r="Z758" s="336">
        <f t="shared" si="123"/>
        <v>0</v>
      </c>
      <c r="AA758" s="336">
        <f t="shared" si="123"/>
        <v>0</v>
      </c>
      <c r="AB758" s="336">
        <f t="shared" si="123"/>
        <v>0</v>
      </c>
      <c r="AC758" s="336">
        <f t="shared" si="123"/>
        <v>0</v>
      </c>
      <c r="AD758" s="336">
        <f t="shared" si="123"/>
        <v>0</v>
      </c>
      <c r="AE758" s="336">
        <f t="shared" si="123"/>
        <v>0</v>
      </c>
      <c r="AF758" s="336">
        <f t="shared" si="123"/>
        <v>0</v>
      </c>
      <c r="AG758" s="336">
        <f t="shared" si="123"/>
        <v>0</v>
      </c>
      <c r="AH758" s="336">
        <f t="shared" si="123"/>
        <v>0</v>
      </c>
      <c r="AI758" s="336">
        <f t="shared" si="123"/>
        <v>0</v>
      </c>
      <c r="AJ758" s="336">
        <f t="shared" si="123"/>
        <v>0</v>
      </c>
      <c r="AK758" s="336">
        <f t="shared" si="123"/>
        <v>0</v>
      </c>
      <c r="AL758" s="336">
        <f t="shared" si="123"/>
        <v>0</v>
      </c>
      <c r="AM758" s="336">
        <f t="shared" si="123"/>
        <v>0</v>
      </c>
      <c r="AN758" s="336">
        <f t="shared" si="123"/>
        <v>0</v>
      </c>
      <c r="AO758" s="336">
        <f t="shared" si="123"/>
        <v>0</v>
      </c>
      <c r="AP758" s="336">
        <f t="shared" si="123"/>
        <v>0</v>
      </c>
      <c r="AQ758" s="336">
        <f t="shared" si="123"/>
        <v>0</v>
      </c>
      <c r="AR758" s="336">
        <f t="shared" si="123"/>
        <v>0</v>
      </c>
      <c r="AS758" s="336">
        <f t="shared" si="123"/>
        <v>0</v>
      </c>
      <c r="AT758" s="336">
        <f t="shared" si="123"/>
        <v>0</v>
      </c>
      <c r="AU758" s="336">
        <f t="shared" si="123"/>
        <v>0</v>
      </c>
      <c r="AV758" s="336">
        <f t="shared" si="123"/>
        <v>0</v>
      </c>
      <c r="AW758" s="336">
        <f t="shared" si="123"/>
        <v>0</v>
      </c>
      <c r="AX758" s="336">
        <f t="shared" si="123"/>
        <v>0</v>
      </c>
      <c r="AY758" s="336">
        <f t="shared" si="123"/>
        <v>0</v>
      </c>
      <c r="AZ758" s="336">
        <f t="shared" si="123"/>
        <v>0</v>
      </c>
      <c r="BA758" s="336">
        <f t="shared" si="123"/>
        <v>0</v>
      </c>
      <c r="BB758" s="336">
        <f t="shared" si="123"/>
        <v>0</v>
      </c>
      <c r="BC758" s="336">
        <f t="shared" si="123"/>
        <v>0</v>
      </c>
      <c r="BD758" s="336">
        <f t="shared" si="123"/>
        <v>0</v>
      </c>
      <c r="BE758" s="336">
        <f t="shared" si="123"/>
        <v>0</v>
      </c>
      <c r="BF758" s="336">
        <f t="shared" si="123"/>
        <v>0</v>
      </c>
      <c r="BG758" s="336">
        <f t="shared" si="123"/>
        <v>0</v>
      </c>
      <c r="BH758" s="336">
        <f t="shared" si="123"/>
        <v>0</v>
      </c>
      <c r="BI758" s="336">
        <f t="shared" si="123"/>
        <v>0</v>
      </c>
      <c r="BJ758" s="336">
        <f t="shared" si="123"/>
        <v>0</v>
      </c>
      <c r="BK758" s="336">
        <f t="shared" si="123"/>
        <v>0</v>
      </c>
      <c r="BL758" s="336">
        <f t="shared" si="123"/>
        <v>0</v>
      </c>
      <c r="BM758" s="336">
        <f t="shared" si="123"/>
        <v>0</v>
      </c>
      <c r="BN758" s="336">
        <f t="shared" si="123"/>
        <v>0</v>
      </c>
      <c r="BO758" s="336">
        <f t="shared" si="123"/>
        <v>0</v>
      </c>
      <c r="BP758" s="336">
        <f t="shared" si="123"/>
        <v>0</v>
      </c>
      <c r="BQ758" s="336">
        <f t="shared" si="123"/>
        <v>0</v>
      </c>
      <c r="BR758" s="336">
        <f t="shared" si="123"/>
        <v>0</v>
      </c>
      <c r="BS758" s="336">
        <f t="shared" si="123"/>
        <v>0</v>
      </c>
      <c r="BT758" s="336">
        <f t="shared" si="124"/>
        <v>0</v>
      </c>
      <c r="BU758" s="336">
        <f t="shared" si="124"/>
        <v>0</v>
      </c>
      <c r="BV758" s="336">
        <f t="shared" si="124"/>
        <v>0</v>
      </c>
      <c r="BW758" s="336">
        <f t="shared" si="124"/>
        <v>0</v>
      </c>
      <c r="BX758" s="336">
        <f t="shared" si="124"/>
        <v>0</v>
      </c>
      <c r="BY758" s="336">
        <f t="shared" si="124"/>
        <v>0</v>
      </c>
      <c r="BZ758" s="336">
        <f t="shared" si="124"/>
        <v>0</v>
      </c>
      <c r="CA758" s="336">
        <f t="shared" si="124"/>
        <v>0</v>
      </c>
      <c r="CB758" s="336">
        <f t="shared" si="124"/>
        <v>0</v>
      </c>
      <c r="CC758" s="336">
        <f t="shared" si="86"/>
        <v>0</v>
      </c>
    </row>
    <row r="759" spans="1:81" s="354" customFormat="1">
      <c r="A759" s="381"/>
      <c r="B759" s="383"/>
      <c r="C759" s="385"/>
      <c r="D759" s="400"/>
      <c r="E759" s="400"/>
      <c r="F759" s="401" t="s">
        <v>1760</v>
      </c>
      <c r="G759" s="402" t="s">
        <v>1761</v>
      </c>
      <c r="H759" s="336">
        <f t="shared" si="123"/>
        <v>0</v>
      </c>
      <c r="I759" s="336">
        <f t="shared" si="123"/>
        <v>0</v>
      </c>
      <c r="J759" s="336">
        <f t="shared" si="123"/>
        <v>0</v>
      </c>
      <c r="K759" s="336">
        <f t="shared" si="123"/>
        <v>0</v>
      </c>
      <c r="L759" s="336">
        <f t="shared" si="123"/>
        <v>0</v>
      </c>
      <c r="M759" s="336">
        <f t="shared" si="123"/>
        <v>0</v>
      </c>
      <c r="N759" s="336">
        <f t="shared" si="123"/>
        <v>0</v>
      </c>
      <c r="O759" s="336">
        <f t="shared" si="123"/>
        <v>0</v>
      </c>
      <c r="P759" s="336">
        <f t="shared" si="123"/>
        <v>0</v>
      </c>
      <c r="Q759" s="336">
        <f t="shared" si="123"/>
        <v>0</v>
      </c>
      <c r="R759" s="336">
        <f t="shared" si="123"/>
        <v>0</v>
      </c>
      <c r="S759" s="336">
        <f t="shared" si="123"/>
        <v>0</v>
      </c>
      <c r="T759" s="336">
        <f t="shared" si="123"/>
        <v>0</v>
      </c>
      <c r="U759" s="336">
        <f t="shared" si="123"/>
        <v>0</v>
      </c>
      <c r="V759" s="336">
        <f t="shared" si="123"/>
        <v>0</v>
      </c>
      <c r="W759" s="336">
        <f t="shared" si="123"/>
        <v>0</v>
      </c>
      <c r="X759" s="336">
        <f t="shared" si="123"/>
        <v>0</v>
      </c>
      <c r="Y759" s="336">
        <f t="shared" si="123"/>
        <v>0</v>
      </c>
      <c r="Z759" s="336">
        <f t="shared" si="123"/>
        <v>0</v>
      </c>
      <c r="AA759" s="336">
        <f t="shared" si="123"/>
        <v>0</v>
      </c>
      <c r="AB759" s="336">
        <f t="shared" si="123"/>
        <v>0</v>
      </c>
      <c r="AC759" s="336">
        <f t="shared" si="123"/>
        <v>0</v>
      </c>
      <c r="AD759" s="336">
        <f t="shared" si="123"/>
        <v>0</v>
      </c>
      <c r="AE759" s="336">
        <f t="shared" si="123"/>
        <v>0</v>
      </c>
      <c r="AF759" s="336">
        <f t="shared" si="123"/>
        <v>0</v>
      </c>
      <c r="AG759" s="336">
        <f t="shared" si="123"/>
        <v>0</v>
      </c>
      <c r="AH759" s="336">
        <f t="shared" si="123"/>
        <v>0</v>
      </c>
      <c r="AI759" s="336">
        <f t="shared" si="123"/>
        <v>0</v>
      </c>
      <c r="AJ759" s="336">
        <f t="shared" si="123"/>
        <v>0</v>
      </c>
      <c r="AK759" s="336">
        <f t="shared" si="123"/>
        <v>0</v>
      </c>
      <c r="AL759" s="336">
        <f t="shared" si="123"/>
        <v>0</v>
      </c>
      <c r="AM759" s="336">
        <f t="shared" si="123"/>
        <v>0</v>
      </c>
      <c r="AN759" s="336">
        <f t="shared" si="123"/>
        <v>0</v>
      </c>
      <c r="AO759" s="336">
        <f t="shared" si="123"/>
        <v>0</v>
      </c>
      <c r="AP759" s="336">
        <f t="shared" si="123"/>
        <v>0</v>
      </c>
      <c r="AQ759" s="336">
        <f t="shared" si="123"/>
        <v>0</v>
      </c>
      <c r="AR759" s="336">
        <f t="shared" si="123"/>
        <v>0</v>
      </c>
      <c r="AS759" s="336">
        <f t="shared" si="123"/>
        <v>0</v>
      </c>
      <c r="AT759" s="336">
        <f t="shared" si="123"/>
        <v>0</v>
      </c>
      <c r="AU759" s="336">
        <f t="shared" si="123"/>
        <v>92968.67</v>
      </c>
      <c r="AV759" s="336">
        <f t="shared" si="123"/>
        <v>0</v>
      </c>
      <c r="AW759" s="336">
        <f t="shared" si="123"/>
        <v>0</v>
      </c>
      <c r="AX759" s="336">
        <f t="shared" si="123"/>
        <v>0</v>
      </c>
      <c r="AY759" s="336">
        <f t="shared" si="123"/>
        <v>0</v>
      </c>
      <c r="AZ759" s="336">
        <f t="shared" si="123"/>
        <v>0</v>
      </c>
      <c r="BA759" s="336">
        <f t="shared" si="123"/>
        <v>0</v>
      </c>
      <c r="BB759" s="336">
        <f t="shared" si="123"/>
        <v>0</v>
      </c>
      <c r="BC759" s="336">
        <f t="shared" si="123"/>
        <v>0</v>
      </c>
      <c r="BD759" s="336">
        <f t="shared" si="123"/>
        <v>0</v>
      </c>
      <c r="BE759" s="336">
        <f t="shared" si="123"/>
        <v>0</v>
      </c>
      <c r="BF759" s="336">
        <f t="shared" si="123"/>
        <v>0</v>
      </c>
      <c r="BG759" s="336">
        <f t="shared" si="123"/>
        <v>0</v>
      </c>
      <c r="BH759" s="336">
        <f t="shared" si="123"/>
        <v>0</v>
      </c>
      <c r="BI759" s="336">
        <f t="shared" si="123"/>
        <v>0</v>
      </c>
      <c r="BJ759" s="336">
        <f t="shared" si="123"/>
        <v>0</v>
      </c>
      <c r="BK759" s="336">
        <f t="shared" si="123"/>
        <v>0</v>
      </c>
      <c r="BL759" s="336">
        <f t="shared" si="123"/>
        <v>0</v>
      </c>
      <c r="BM759" s="336">
        <f t="shared" si="123"/>
        <v>0</v>
      </c>
      <c r="BN759" s="336">
        <f t="shared" si="123"/>
        <v>0</v>
      </c>
      <c r="BO759" s="336">
        <f t="shared" si="123"/>
        <v>0</v>
      </c>
      <c r="BP759" s="336">
        <f t="shared" si="123"/>
        <v>0</v>
      </c>
      <c r="BQ759" s="336">
        <f t="shared" si="123"/>
        <v>0</v>
      </c>
      <c r="BR759" s="336">
        <f t="shared" si="123"/>
        <v>0</v>
      </c>
      <c r="BS759" s="336">
        <f t="shared" ref="BS759" si="125">BS650</f>
        <v>0</v>
      </c>
      <c r="BT759" s="336">
        <f t="shared" si="124"/>
        <v>0</v>
      </c>
      <c r="BU759" s="336">
        <f t="shared" si="124"/>
        <v>0</v>
      </c>
      <c r="BV759" s="336">
        <f t="shared" si="124"/>
        <v>0</v>
      </c>
      <c r="BW759" s="336">
        <f t="shared" si="124"/>
        <v>0</v>
      </c>
      <c r="BX759" s="336">
        <f t="shared" si="124"/>
        <v>0</v>
      </c>
      <c r="BY759" s="336">
        <f t="shared" si="124"/>
        <v>0</v>
      </c>
      <c r="BZ759" s="336">
        <f t="shared" si="124"/>
        <v>0</v>
      </c>
      <c r="CA759" s="336">
        <f t="shared" si="124"/>
        <v>0</v>
      </c>
      <c r="CB759" s="336">
        <f t="shared" si="124"/>
        <v>0</v>
      </c>
      <c r="CC759" s="336">
        <f t="shared" si="86"/>
        <v>92968.67</v>
      </c>
    </row>
    <row r="760" spans="1:81" s="354" customFormat="1">
      <c r="A760" s="381"/>
      <c r="B760" s="383"/>
      <c r="C760" s="385"/>
      <c r="D760" s="400"/>
      <c r="E760" s="400"/>
      <c r="F760" s="401" t="s">
        <v>1762</v>
      </c>
      <c r="G760" s="402" t="s">
        <v>1763</v>
      </c>
      <c r="H760" s="336">
        <f t="shared" ref="H760:BS763" si="126">H651</f>
        <v>0</v>
      </c>
      <c r="I760" s="336">
        <f t="shared" si="126"/>
        <v>0</v>
      </c>
      <c r="J760" s="336">
        <f t="shared" si="126"/>
        <v>0</v>
      </c>
      <c r="K760" s="336">
        <f t="shared" si="126"/>
        <v>0</v>
      </c>
      <c r="L760" s="336">
        <f t="shared" si="126"/>
        <v>0</v>
      </c>
      <c r="M760" s="336">
        <f t="shared" si="126"/>
        <v>0</v>
      </c>
      <c r="N760" s="336">
        <f t="shared" si="126"/>
        <v>0</v>
      </c>
      <c r="O760" s="336">
        <f t="shared" si="126"/>
        <v>0</v>
      </c>
      <c r="P760" s="336">
        <f t="shared" si="126"/>
        <v>0</v>
      </c>
      <c r="Q760" s="336">
        <f t="shared" si="126"/>
        <v>0</v>
      </c>
      <c r="R760" s="336">
        <f t="shared" si="126"/>
        <v>0</v>
      </c>
      <c r="S760" s="336">
        <f t="shared" si="126"/>
        <v>0</v>
      </c>
      <c r="T760" s="336">
        <f t="shared" si="126"/>
        <v>0</v>
      </c>
      <c r="U760" s="336">
        <f t="shared" si="126"/>
        <v>0</v>
      </c>
      <c r="V760" s="336">
        <f t="shared" si="126"/>
        <v>0</v>
      </c>
      <c r="W760" s="336">
        <f t="shared" si="126"/>
        <v>0</v>
      </c>
      <c r="X760" s="336">
        <f t="shared" si="126"/>
        <v>0</v>
      </c>
      <c r="Y760" s="336">
        <f t="shared" si="126"/>
        <v>0</v>
      </c>
      <c r="Z760" s="336">
        <f t="shared" si="126"/>
        <v>0</v>
      </c>
      <c r="AA760" s="336">
        <f t="shared" si="126"/>
        <v>0</v>
      </c>
      <c r="AB760" s="336">
        <f t="shared" si="126"/>
        <v>0</v>
      </c>
      <c r="AC760" s="336">
        <f t="shared" si="126"/>
        <v>0</v>
      </c>
      <c r="AD760" s="336">
        <f t="shared" si="126"/>
        <v>0</v>
      </c>
      <c r="AE760" s="336">
        <f t="shared" si="126"/>
        <v>0</v>
      </c>
      <c r="AF760" s="336">
        <f t="shared" si="126"/>
        <v>0</v>
      </c>
      <c r="AG760" s="336">
        <f t="shared" si="126"/>
        <v>0</v>
      </c>
      <c r="AH760" s="336">
        <f t="shared" si="126"/>
        <v>0</v>
      </c>
      <c r="AI760" s="336">
        <f t="shared" si="126"/>
        <v>0</v>
      </c>
      <c r="AJ760" s="336">
        <f t="shared" si="126"/>
        <v>0</v>
      </c>
      <c r="AK760" s="336">
        <f t="shared" si="126"/>
        <v>0</v>
      </c>
      <c r="AL760" s="336">
        <f t="shared" si="126"/>
        <v>0</v>
      </c>
      <c r="AM760" s="336">
        <f t="shared" si="126"/>
        <v>0</v>
      </c>
      <c r="AN760" s="336">
        <f t="shared" si="126"/>
        <v>0</v>
      </c>
      <c r="AO760" s="336">
        <f t="shared" si="126"/>
        <v>0</v>
      </c>
      <c r="AP760" s="336">
        <f t="shared" si="126"/>
        <v>0</v>
      </c>
      <c r="AQ760" s="336">
        <f t="shared" si="126"/>
        <v>0</v>
      </c>
      <c r="AR760" s="336">
        <f t="shared" si="126"/>
        <v>0</v>
      </c>
      <c r="AS760" s="336">
        <f t="shared" si="126"/>
        <v>0</v>
      </c>
      <c r="AT760" s="336">
        <f t="shared" si="126"/>
        <v>0</v>
      </c>
      <c r="AU760" s="336">
        <f t="shared" si="126"/>
        <v>0</v>
      </c>
      <c r="AV760" s="336">
        <f t="shared" si="126"/>
        <v>0</v>
      </c>
      <c r="AW760" s="336">
        <f t="shared" si="126"/>
        <v>0</v>
      </c>
      <c r="AX760" s="336">
        <f t="shared" si="126"/>
        <v>0</v>
      </c>
      <c r="AY760" s="336">
        <f t="shared" si="126"/>
        <v>0</v>
      </c>
      <c r="AZ760" s="336">
        <f t="shared" si="126"/>
        <v>0</v>
      </c>
      <c r="BA760" s="336">
        <f t="shared" si="126"/>
        <v>0</v>
      </c>
      <c r="BB760" s="336">
        <f t="shared" si="126"/>
        <v>10267</v>
      </c>
      <c r="BC760" s="336">
        <f t="shared" si="126"/>
        <v>0</v>
      </c>
      <c r="BD760" s="336">
        <f t="shared" si="126"/>
        <v>0</v>
      </c>
      <c r="BE760" s="336">
        <f t="shared" si="126"/>
        <v>0</v>
      </c>
      <c r="BF760" s="336">
        <f t="shared" si="126"/>
        <v>0</v>
      </c>
      <c r="BG760" s="336">
        <f t="shared" si="126"/>
        <v>0</v>
      </c>
      <c r="BH760" s="336">
        <f t="shared" si="126"/>
        <v>0</v>
      </c>
      <c r="BI760" s="336">
        <f t="shared" si="126"/>
        <v>0</v>
      </c>
      <c r="BJ760" s="336">
        <f t="shared" si="126"/>
        <v>0</v>
      </c>
      <c r="BK760" s="336">
        <f t="shared" si="126"/>
        <v>0</v>
      </c>
      <c r="BL760" s="336">
        <f t="shared" si="126"/>
        <v>0</v>
      </c>
      <c r="BM760" s="336">
        <f t="shared" si="126"/>
        <v>0</v>
      </c>
      <c r="BN760" s="336">
        <f t="shared" si="126"/>
        <v>0</v>
      </c>
      <c r="BO760" s="336">
        <f t="shared" si="126"/>
        <v>0</v>
      </c>
      <c r="BP760" s="336">
        <f t="shared" si="126"/>
        <v>70962</v>
      </c>
      <c r="BQ760" s="336">
        <f t="shared" si="126"/>
        <v>0</v>
      </c>
      <c r="BR760" s="336">
        <f t="shared" si="126"/>
        <v>0</v>
      </c>
      <c r="BS760" s="336">
        <f t="shared" si="126"/>
        <v>0</v>
      </c>
      <c r="BT760" s="336">
        <f t="shared" si="124"/>
        <v>0</v>
      </c>
      <c r="BU760" s="336">
        <f t="shared" si="124"/>
        <v>0</v>
      </c>
      <c r="BV760" s="336">
        <f t="shared" si="124"/>
        <v>0</v>
      </c>
      <c r="BW760" s="336">
        <f t="shared" si="124"/>
        <v>0</v>
      </c>
      <c r="BX760" s="336">
        <f t="shared" si="124"/>
        <v>0</v>
      </c>
      <c r="BY760" s="336">
        <f t="shared" si="124"/>
        <v>0</v>
      </c>
      <c r="BZ760" s="336">
        <f t="shared" si="124"/>
        <v>0</v>
      </c>
      <c r="CA760" s="336">
        <f t="shared" si="124"/>
        <v>0</v>
      </c>
      <c r="CB760" s="336">
        <f t="shared" si="124"/>
        <v>0</v>
      </c>
      <c r="CC760" s="336">
        <f t="shared" si="86"/>
        <v>81229</v>
      </c>
    </row>
    <row r="761" spans="1:81" s="354" customFormat="1">
      <c r="A761" s="381"/>
      <c r="B761" s="383"/>
      <c r="C761" s="385"/>
      <c r="D761" s="400"/>
      <c r="E761" s="400"/>
      <c r="F761" s="401" t="s">
        <v>1764</v>
      </c>
      <c r="G761" s="402" t="s">
        <v>1765</v>
      </c>
      <c r="H761" s="336">
        <f t="shared" si="126"/>
        <v>0</v>
      </c>
      <c r="I761" s="336">
        <f t="shared" si="126"/>
        <v>0</v>
      </c>
      <c r="J761" s="336">
        <f t="shared" si="126"/>
        <v>0</v>
      </c>
      <c r="K761" s="336">
        <f t="shared" si="126"/>
        <v>0</v>
      </c>
      <c r="L761" s="336">
        <f t="shared" si="126"/>
        <v>0</v>
      </c>
      <c r="M761" s="336">
        <f t="shared" si="126"/>
        <v>177014</v>
      </c>
      <c r="N761" s="336">
        <f t="shared" si="126"/>
        <v>0</v>
      </c>
      <c r="O761" s="336">
        <f t="shared" si="126"/>
        <v>18</v>
      </c>
      <c r="P761" s="336">
        <f t="shared" si="126"/>
        <v>0</v>
      </c>
      <c r="Q761" s="336">
        <f t="shared" si="126"/>
        <v>15610</v>
      </c>
      <c r="R761" s="336">
        <f t="shared" si="126"/>
        <v>0</v>
      </c>
      <c r="S761" s="336">
        <f t="shared" si="126"/>
        <v>227436.5</v>
      </c>
      <c r="T761" s="336">
        <f t="shared" si="126"/>
        <v>0</v>
      </c>
      <c r="U761" s="336">
        <f t="shared" si="126"/>
        <v>55419</v>
      </c>
      <c r="V761" s="336">
        <f t="shared" si="126"/>
        <v>0</v>
      </c>
      <c r="W761" s="336">
        <f t="shared" si="126"/>
        <v>15541</v>
      </c>
      <c r="X761" s="336">
        <f t="shared" si="126"/>
        <v>0</v>
      </c>
      <c r="Y761" s="336">
        <f t="shared" si="126"/>
        <v>0</v>
      </c>
      <c r="Z761" s="336">
        <f t="shared" si="126"/>
        <v>0</v>
      </c>
      <c r="AA761" s="336">
        <f t="shared" si="126"/>
        <v>926</v>
      </c>
      <c r="AB761" s="336">
        <f t="shared" si="126"/>
        <v>0</v>
      </c>
      <c r="AC761" s="336">
        <f t="shared" si="126"/>
        <v>0</v>
      </c>
      <c r="AD761" s="336">
        <f t="shared" si="126"/>
        <v>0</v>
      </c>
      <c r="AE761" s="336">
        <f t="shared" si="126"/>
        <v>0</v>
      </c>
      <c r="AF761" s="336">
        <f t="shared" si="126"/>
        <v>0</v>
      </c>
      <c r="AG761" s="336">
        <f t="shared" si="126"/>
        <v>759560.95</v>
      </c>
      <c r="AH761" s="336">
        <f t="shared" si="126"/>
        <v>0</v>
      </c>
      <c r="AI761" s="336">
        <f t="shared" si="126"/>
        <v>0</v>
      </c>
      <c r="AJ761" s="336">
        <f t="shared" si="126"/>
        <v>0</v>
      </c>
      <c r="AK761" s="336">
        <f t="shared" si="126"/>
        <v>11556</v>
      </c>
      <c r="AL761" s="336">
        <f t="shared" si="126"/>
        <v>0</v>
      </c>
      <c r="AM761" s="336">
        <f t="shared" si="126"/>
        <v>0</v>
      </c>
      <c r="AN761" s="336">
        <f t="shared" si="126"/>
        <v>0</v>
      </c>
      <c r="AO761" s="336">
        <f t="shared" si="126"/>
        <v>0</v>
      </c>
      <c r="AP761" s="336">
        <f t="shared" si="126"/>
        <v>0</v>
      </c>
      <c r="AQ761" s="336">
        <f t="shared" si="126"/>
        <v>0</v>
      </c>
      <c r="AR761" s="336">
        <f t="shared" si="126"/>
        <v>0</v>
      </c>
      <c r="AS761" s="336">
        <f t="shared" si="126"/>
        <v>0</v>
      </c>
      <c r="AT761" s="336">
        <f t="shared" si="126"/>
        <v>14800</v>
      </c>
      <c r="AU761" s="336">
        <f t="shared" si="126"/>
        <v>0</v>
      </c>
      <c r="AV761" s="336">
        <f t="shared" si="126"/>
        <v>0</v>
      </c>
      <c r="AW761" s="336">
        <f t="shared" si="126"/>
        <v>0</v>
      </c>
      <c r="AX761" s="336">
        <f t="shared" si="126"/>
        <v>0</v>
      </c>
      <c r="AY761" s="336">
        <f t="shared" si="126"/>
        <v>0</v>
      </c>
      <c r="AZ761" s="336">
        <f t="shared" si="126"/>
        <v>0</v>
      </c>
      <c r="BA761" s="336">
        <f t="shared" si="126"/>
        <v>0</v>
      </c>
      <c r="BB761" s="336">
        <f t="shared" si="126"/>
        <v>0</v>
      </c>
      <c r="BC761" s="336">
        <f t="shared" si="126"/>
        <v>0</v>
      </c>
      <c r="BD761" s="336">
        <f t="shared" si="126"/>
        <v>1167743</v>
      </c>
      <c r="BE761" s="336">
        <f t="shared" si="126"/>
        <v>0</v>
      </c>
      <c r="BF761" s="336">
        <f t="shared" si="126"/>
        <v>0</v>
      </c>
      <c r="BG761" s="336">
        <f t="shared" si="126"/>
        <v>0</v>
      </c>
      <c r="BH761" s="336">
        <f t="shared" si="126"/>
        <v>0</v>
      </c>
      <c r="BI761" s="336">
        <f t="shared" si="126"/>
        <v>0</v>
      </c>
      <c r="BJ761" s="336">
        <f t="shared" si="126"/>
        <v>0</v>
      </c>
      <c r="BK761" s="336">
        <f t="shared" si="126"/>
        <v>0</v>
      </c>
      <c r="BL761" s="336">
        <f t="shared" si="126"/>
        <v>0</v>
      </c>
      <c r="BM761" s="336">
        <f t="shared" si="126"/>
        <v>2920</v>
      </c>
      <c r="BN761" s="336">
        <f t="shared" si="126"/>
        <v>0</v>
      </c>
      <c r="BO761" s="336">
        <f t="shared" si="126"/>
        <v>83000</v>
      </c>
      <c r="BP761" s="336">
        <f t="shared" si="126"/>
        <v>62415.4</v>
      </c>
      <c r="BQ761" s="336">
        <f t="shared" si="126"/>
        <v>0</v>
      </c>
      <c r="BR761" s="336">
        <f t="shared" si="126"/>
        <v>0</v>
      </c>
      <c r="BS761" s="336">
        <f t="shared" si="126"/>
        <v>0</v>
      </c>
      <c r="BT761" s="336">
        <f t="shared" si="124"/>
        <v>0</v>
      </c>
      <c r="BU761" s="336">
        <f t="shared" si="124"/>
        <v>0</v>
      </c>
      <c r="BV761" s="336">
        <f t="shared" si="124"/>
        <v>0</v>
      </c>
      <c r="BW761" s="336">
        <f t="shared" si="124"/>
        <v>0</v>
      </c>
      <c r="BX761" s="336">
        <f t="shared" si="124"/>
        <v>0</v>
      </c>
      <c r="BY761" s="336">
        <f t="shared" si="124"/>
        <v>0</v>
      </c>
      <c r="BZ761" s="336">
        <f t="shared" si="124"/>
        <v>0</v>
      </c>
      <c r="CA761" s="336">
        <f t="shared" si="124"/>
        <v>0</v>
      </c>
      <c r="CB761" s="336">
        <f t="shared" si="124"/>
        <v>0</v>
      </c>
      <c r="CC761" s="336">
        <f t="shared" si="86"/>
        <v>2593959.85</v>
      </c>
    </row>
    <row r="762" spans="1:81" s="354" customFormat="1">
      <c r="A762" s="381"/>
      <c r="B762" s="383"/>
      <c r="C762" s="385"/>
      <c r="D762" s="400"/>
      <c r="E762" s="400"/>
      <c r="F762" s="401" t="s">
        <v>1766</v>
      </c>
      <c r="G762" s="402" t="s">
        <v>1767</v>
      </c>
      <c r="H762" s="336">
        <f t="shared" si="126"/>
        <v>0</v>
      </c>
      <c r="I762" s="336">
        <f t="shared" si="126"/>
        <v>0</v>
      </c>
      <c r="J762" s="336">
        <f t="shared" si="126"/>
        <v>0</v>
      </c>
      <c r="K762" s="336">
        <f t="shared" si="126"/>
        <v>0</v>
      </c>
      <c r="L762" s="336">
        <f t="shared" si="126"/>
        <v>0</v>
      </c>
      <c r="M762" s="336">
        <f t="shared" si="126"/>
        <v>0</v>
      </c>
      <c r="N762" s="336">
        <f t="shared" si="126"/>
        <v>5021107</v>
      </c>
      <c r="O762" s="336">
        <f t="shared" si="126"/>
        <v>0</v>
      </c>
      <c r="P762" s="336">
        <f t="shared" si="126"/>
        <v>0</v>
      </c>
      <c r="Q762" s="336">
        <f t="shared" si="126"/>
        <v>0</v>
      </c>
      <c r="R762" s="336">
        <f t="shared" si="126"/>
        <v>0</v>
      </c>
      <c r="S762" s="336">
        <f t="shared" si="126"/>
        <v>0</v>
      </c>
      <c r="T762" s="336">
        <f t="shared" si="126"/>
        <v>2929570</v>
      </c>
      <c r="U762" s="336">
        <f t="shared" si="126"/>
        <v>1599500</v>
      </c>
      <c r="V762" s="336">
        <f t="shared" si="126"/>
        <v>0</v>
      </c>
      <c r="W762" s="336">
        <f t="shared" si="126"/>
        <v>2941355.42</v>
      </c>
      <c r="X762" s="336">
        <f t="shared" si="126"/>
        <v>146092.82999999999</v>
      </c>
      <c r="Y762" s="336">
        <f t="shared" si="126"/>
        <v>0</v>
      </c>
      <c r="Z762" s="336">
        <f t="shared" si="126"/>
        <v>0</v>
      </c>
      <c r="AA762" s="336">
        <f t="shared" si="126"/>
        <v>0</v>
      </c>
      <c r="AB762" s="336">
        <f t="shared" si="126"/>
        <v>0</v>
      </c>
      <c r="AC762" s="336">
        <f t="shared" si="126"/>
        <v>122900</v>
      </c>
      <c r="AD762" s="336">
        <f t="shared" si="126"/>
        <v>227978.02</v>
      </c>
      <c r="AE762" s="336">
        <f t="shared" si="126"/>
        <v>0</v>
      </c>
      <c r="AF762" s="336">
        <f t="shared" si="126"/>
        <v>0</v>
      </c>
      <c r="AG762" s="336">
        <f t="shared" si="126"/>
        <v>1435683.34</v>
      </c>
      <c r="AH762" s="336">
        <f t="shared" si="126"/>
        <v>0</v>
      </c>
      <c r="AI762" s="336">
        <f t="shared" si="126"/>
        <v>0</v>
      </c>
      <c r="AJ762" s="336">
        <f t="shared" si="126"/>
        <v>0</v>
      </c>
      <c r="AK762" s="336">
        <f t="shared" si="126"/>
        <v>0</v>
      </c>
      <c r="AL762" s="336">
        <f t="shared" si="126"/>
        <v>0</v>
      </c>
      <c r="AM762" s="336">
        <f t="shared" si="126"/>
        <v>0</v>
      </c>
      <c r="AN762" s="336">
        <f t="shared" si="126"/>
        <v>0</v>
      </c>
      <c r="AO762" s="336">
        <f t="shared" si="126"/>
        <v>133423</v>
      </c>
      <c r="AP762" s="336">
        <f t="shared" si="126"/>
        <v>0</v>
      </c>
      <c r="AQ762" s="336">
        <f t="shared" si="126"/>
        <v>0</v>
      </c>
      <c r="AR762" s="336">
        <f t="shared" si="126"/>
        <v>150025</v>
      </c>
      <c r="AS762" s="336">
        <f t="shared" si="126"/>
        <v>37440</v>
      </c>
      <c r="AT762" s="336">
        <f t="shared" si="126"/>
        <v>0</v>
      </c>
      <c r="AU762" s="336">
        <f t="shared" si="126"/>
        <v>4750</v>
      </c>
      <c r="AV762" s="336">
        <f t="shared" si="126"/>
        <v>0</v>
      </c>
      <c r="AW762" s="336">
        <f t="shared" si="126"/>
        <v>450375</v>
      </c>
      <c r="AX762" s="336">
        <f t="shared" si="126"/>
        <v>0</v>
      </c>
      <c r="AY762" s="336">
        <f t="shared" si="126"/>
        <v>0</v>
      </c>
      <c r="AZ762" s="336">
        <f t="shared" si="126"/>
        <v>0</v>
      </c>
      <c r="BA762" s="336">
        <f t="shared" si="126"/>
        <v>5948.5</v>
      </c>
      <c r="BB762" s="336">
        <f t="shared" si="126"/>
        <v>0</v>
      </c>
      <c r="BC762" s="336">
        <f t="shared" si="126"/>
        <v>0</v>
      </c>
      <c r="BD762" s="336">
        <f t="shared" si="126"/>
        <v>215050</v>
      </c>
      <c r="BE762" s="336">
        <f t="shared" si="126"/>
        <v>0</v>
      </c>
      <c r="BF762" s="336">
        <f t="shared" si="126"/>
        <v>4359.93</v>
      </c>
      <c r="BG762" s="336">
        <f t="shared" si="126"/>
        <v>0</v>
      </c>
      <c r="BH762" s="336">
        <f t="shared" si="126"/>
        <v>0</v>
      </c>
      <c r="BI762" s="336">
        <f t="shared" si="126"/>
        <v>0</v>
      </c>
      <c r="BJ762" s="336">
        <f t="shared" si="126"/>
        <v>107775.03999999999</v>
      </c>
      <c r="BK762" s="336">
        <f t="shared" si="126"/>
        <v>0</v>
      </c>
      <c r="BL762" s="336">
        <f t="shared" si="126"/>
        <v>0</v>
      </c>
      <c r="BM762" s="336">
        <f t="shared" si="126"/>
        <v>0</v>
      </c>
      <c r="BN762" s="336">
        <f t="shared" si="126"/>
        <v>0</v>
      </c>
      <c r="BO762" s="336">
        <f t="shared" si="126"/>
        <v>0</v>
      </c>
      <c r="BP762" s="336">
        <f t="shared" si="126"/>
        <v>87441.9</v>
      </c>
      <c r="BQ762" s="336">
        <f t="shared" si="126"/>
        <v>473250</v>
      </c>
      <c r="BR762" s="336">
        <f t="shared" si="126"/>
        <v>0</v>
      </c>
      <c r="BS762" s="336">
        <f t="shared" si="126"/>
        <v>210</v>
      </c>
      <c r="BT762" s="336">
        <f t="shared" si="124"/>
        <v>54140</v>
      </c>
      <c r="BU762" s="336">
        <f t="shared" si="124"/>
        <v>63650</v>
      </c>
      <c r="BV762" s="336">
        <f t="shared" si="124"/>
        <v>21500</v>
      </c>
      <c r="BW762" s="336">
        <f t="shared" si="124"/>
        <v>0</v>
      </c>
      <c r="BX762" s="336">
        <f t="shared" si="124"/>
        <v>0</v>
      </c>
      <c r="BY762" s="336">
        <f t="shared" si="124"/>
        <v>0</v>
      </c>
      <c r="BZ762" s="336">
        <f t="shared" si="124"/>
        <v>0</v>
      </c>
      <c r="CA762" s="336">
        <f t="shared" si="124"/>
        <v>7000</v>
      </c>
      <c r="CB762" s="336">
        <f t="shared" si="124"/>
        <v>0</v>
      </c>
      <c r="CC762" s="336">
        <f t="shared" si="86"/>
        <v>16240524.979999999</v>
      </c>
    </row>
    <row r="763" spans="1:81" s="354" customFormat="1">
      <c r="A763" s="381"/>
      <c r="B763" s="383"/>
      <c r="C763" s="385"/>
      <c r="D763" s="400"/>
      <c r="E763" s="400"/>
      <c r="F763" s="401" t="s">
        <v>1768</v>
      </c>
      <c r="G763" s="402" t="s">
        <v>1769</v>
      </c>
      <c r="H763" s="336">
        <f t="shared" si="126"/>
        <v>0</v>
      </c>
      <c r="I763" s="336">
        <f t="shared" si="126"/>
        <v>0</v>
      </c>
      <c r="J763" s="336">
        <f t="shared" si="126"/>
        <v>696567</v>
      </c>
      <c r="K763" s="336">
        <f t="shared" si="126"/>
        <v>0</v>
      </c>
      <c r="L763" s="336">
        <f t="shared" si="126"/>
        <v>85793</v>
      </c>
      <c r="M763" s="336">
        <f t="shared" si="126"/>
        <v>61000</v>
      </c>
      <c r="N763" s="336">
        <f t="shared" si="126"/>
        <v>0</v>
      </c>
      <c r="O763" s="336">
        <f t="shared" si="126"/>
        <v>0</v>
      </c>
      <c r="P763" s="336">
        <f t="shared" si="126"/>
        <v>0</v>
      </c>
      <c r="Q763" s="336">
        <f t="shared" si="126"/>
        <v>0</v>
      </c>
      <c r="R763" s="336">
        <f t="shared" si="126"/>
        <v>0</v>
      </c>
      <c r="S763" s="336">
        <f t="shared" si="126"/>
        <v>0</v>
      </c>
      <c r="T763" s="336">
        <f t="shared" si="126"/>
        <v>0</v>
      </c>
      <c r="U763" s="336">
        <f t="shared" si="126"/>
        <v>0</v>
      </c>
      <c r="V763" s="336">
        <f t="shared" si="126"/>
        <v>0</v>
      </c>
      <c r="W763" s="336">
        <f t="shared" si="126"/>
        <v>0</v>
      </c>
      <c r="X763" s="336">
        <f t="shared" si="126"/>
        <v>0</v>
      </c>
      <c r="Y763" s="336">
        <f t="shared" si="126"/>
        <v>0</v>
      </c>
      <c r="Z763" s="336">
        <f t="shared" si="126"/>
        <v>0</v>
      </c>
      <c r="AA763" s="336">
        <f t="shared" si="126"/>
        <v>0</v>
      </c>
      <c r="AB763" s="336">
        <f t="shared" si="126"/>
        <v>0</v>
      </c>
      <c r="AC763" s="336">
        <f t="shared" si="126"/>
        <v>0</v>
      </c>
      <c r="AD763" s="336">
        <f t="shared" si="126"/>
        <v>0</v>
      </c>
      <c r="AE763" s="336">
        <f t="shared" si="126"/>
        <v>0</v>
      </c>
      <c r="AF763" s="336">
        <f t="shared" si="126"/>
        <v>0</v>
      </c>
      <c r="AG763" s="336">
        <f t="shared" si="126"/>
        <v>0</v>
      </c>
      <c r="AH763" s="336">
        <f t="shared" si="126"/>
        <v>0</v>
      </c>
      <c r="AI763" s="336">
        <f t="shared" si="126"/>
        <v>0</v>
      </c>
      <c r="AJ763" s="336">
        <f t="shared" si="126"/>
        <v>0</v>
      </c>
      <c r="AK763" s="336">
        <f t="shared" si="126"/>
        <v>0</v>
      </c>
      <c r="AL763" s="336">
        <f t="shared" si="126"/>
        <v>0</v>
      </c>
      <c r="AM763" s="336">
        <f t="shared" si="126"/>
        <v>0</v>
      </c>
      <c r="AN763" s="336">
        <f t="shared" si="126"/>
        <v>0</v>
      </c>
      <c r="AO763" s="336">
        <f t="shared" si="126"/>
        <v>0</v>
      </c>
      <c r="AP763" s="336">
        <f t="shared" si="126"/>
        <v>0</v>
      </c>
      <c r="AQ763" s="336">
        <f t="shared" si="126"/>
        <v>0</v>
      </c>
      <c r="AR763" s="336">
        <f t="shared" si="126"/>
        <v>0</v>
      </c>
      <c r="AS763" s="336">
        <f t="shared" si="126"/>
        <v>0</v>
      </c>
      <c r="AT763" s="336">
        <f t="shared" si="126"/>
        <v>0</v>
      </c>
      <c r="AU763" s="336">
        <f t="shared" si="126"/>
        <v>477100</v>
      </c>
      <c r="AV763" s="336">
        <f t="shared" si="126"/>
        <v>0</v>
      </c>
      <c r="AW763" s="336">
        <f t="shared" si="126"/>
        <v>0</v>
      </c>
      <c r="AX763" s="336">
        <f t="shared" si="126"/>
        <v>0</v>
      </c>
      <c r="AY763" s="336">
        <f t="shared" si="126"/>
        <v>14332</v>
      </c>
      <c r="AZ763" s="336">
        <f t="shared" si="126"/>
        <v>0</v>
      </c>
      <c r="BA763" s="336">
        <f t="shared" si="126"/>
        <v>0</v>
      </c>
      <c r="BB763" s="336">
        <f t="shared" si="126"/>
        <v>0</v>
      </c>
      <c r="BC763" s="336">
        <f t="shared" si="126"/>
        <v>0</v>
      </c>
      <c r="BD763" s="336">
        <f t="shared" si="126"/>
        <v>0</v>
      </c>
      <c r="BE763" s="336">
        <f t="shared" si="126"/>
        <v>420190</v>
      </c>
      <c r="BF763" s="336">
        <f t="shared" si="126"/>
        <v>366900.42</v>
      </c>
      <c r="BG763" s="336">
        <f t="shared" si="126"/>
        <v>150529</v>
      </c>
      <c r="BH763" s="336">
        <f t="shared" si="126"/>
        <v>302204</v>
      </c>
      <c r="BI763" s="336">
        <f t="shared" si="126"/>
        <v>0</v>
      </c>
      <c r="BJ763" s="336">
        <f t="shared" si="126"/>
        <v>0</v>
      </c>
      <c r="BK763" s="336">
        <f t="shared" si="126"/>
        <v>0</v>
      </c>
      <c r="BL763" s="336">
        <f t="shared" si="126"/>
        <v>0</v>
      </c>
      <c r="BM763" s="336">
        <f t="shared" si="126"/>
        <v>0</v>
      </c>
      <c r="BN763" s="336">
        <f t="shared" si="126"/>
        <v>0</v>
      </c>
      <c r="BO763" s="336">
        <f t="shared" si="126"/>
        <v>580000</v>
      </c>
      <c r="BP763" s="336">
        <f t="shared" si="126"/>
        <v>0</v>
      </c>
      <c r="BQ763" s="336">
        <f t="shared" si="126"/>
        <v>0</v>
      </c>
      <c r="BR763" s="336">
        <f t="shared" si="126"/>
        <v>0</v>
      </c>
      <c r="BS763" s="336">
        <f t="shared" ref="BS763" si="127">BS654</f>
        <v>0</v>
      </c>
      <c r="BT763" s="336">
        <f t="shared" si="124"/>
        <v>0</v>
      </c>
      <c r="BU763" s="336">
        <f t="shared" si="124"/>
        <v>0</v>
      </c>
      <c r="BV763" s="336">
        <f t="shared" si="124"/>
        <v>0</v>
      </c>
      <c r="BW763" s="336">
        <f t="shared" si="124"/>
        <v>0</v>
      </c>
      <c r="BX763" s="336">
        <f t="shared" si="124"/>
        <v>0</v>
      </c>
      <c r="BY763" s="336">
        <f t="shared" si="124"/>
        <v>0</v>
      </c>
      <c r="BZ763" s="336">
        <f t="shared" si="124"/>
        <v>0</v>
      </c>
      <c r="CA763" s="336">
        <f t="shared" si="124"/>
        <v>0</v>
      </c>
      <c r="CB763" s="336">
        <f t="shared" si="124"/>
        <v>0</v>
      </c>
      <c r="CC763" s="336">
        <f t="shared" si="86"/>
        <v>3154615.42</v>
      </c>
    </row>
    <row r="764" spans="1:81" s="354" customFormat="1">
      <c r="A764" s="381"/>
      <c r="B764" s="383"/>
      <c r="C764" s="385"/>
      <c r="D764" s="400"/>
      <c r="E764" s="400"/>
      <c r="F764" s="401" t="s">
        <v>1770</v>
      </c>
      <c r="G764" s="402" t="s">
        <v>1771</v>
      </c>
      <c r="H764" s="336">
        <f t="shared" ref="H764:BS767" si="128">H655</f>
        <v>0</v>
      </c>
      <c r="I764" s="336">
        <f t="shared" si="128"/>
        <v>0</v>
      </c>
      <c r="J764" s="336">
        <f t="shared" si="128"/>
        <v>0</v>
      </c>
      <c r="K764" s="336">
        <f t="shared" si="128"/>
        <v>0</v>
      </c>
      <c r="L764" s="336">
        <f t="shared" si="128"/>
        <v>14946</v>
      </c>
      <c r="M764" s="336">
        <f t="shared" si="128"/>
        <v>80000</v>
      </c>
      <c r="N764" s="336">
        <f t="shared" si="128"/>
        <v>0</v>
      </c>
      <c r="O764" s="336">
        <f t="shared" si="128"/>
        <v>0</v>
      </c>
      <c r="P764" s="336">
        <f t="shared" si="128"/>
        <v>0</v>
      </c>
      <c r="Q764" s="336">
        <f t="shared" si="128"/>
        <v>0</v>
      </c>
      <c r="R764" s="336">
        <f t="shared" si="128"/>
        <v>0</v>
      </c>
      <c r="S764" s="336">
        <f t="shared" si="128"/>
        <v>0</v>
      </c>
      <c r="T764" s="336">
        <f t="shared" si="128"/>
        <v>0</v>
      </c>
      <c r="U764" s="336">
        <f t="shared" si="128"/>
        <v>0</v>
      </c>
      <c r="V764" s="336">
        <f t="shared" si="128"/>
        <v>0</v>
      </c>
      <c r="W764" s="336">
        <f t="shared" si="128"/>
        <v>0</v>
      </c>
      <c r="X764" s="336">
        <f t="shared" si="128"/>
        <v>0</v>
      </c>
      <c r="Y764" s="336">
        <f t="shared" si="128"/>
        <v>0</v>
      </c>
      <c r="Z764" s="336">
        <f t="shared" si="128"/>
        <v>0</v>
      </c>
      <c r="AA764" s="336">
        <f t="shared" si="128"/>
        <v>0</v>
      </c>
      <c r="AB764" s="336">
        <f t="shared" si="128"/>
        <v>0</v>
      </c>
      <c r="AC764" s="336">
        <f t="shared" si="128"/>
        <v>0</v>
      </c>
      <c r="AD764" s="336">
        <f t="shared" si="128"/>
        <v>0</v>
      </c>
      <c r="AE764" s="336">
        <f t="shared" si="128"/>
        <v>0</v>
      </c>
      <c r="AF764" s="336">
        <f t="shared" si="128"/>
        <v>0</v>
      </c>
      <c r="AG764" s="336">
        <f t="shared" si="128"/>
        <v>0</v>
      </c>
      <c r="AH764" s="336">
        <f t="shared" si="128"/>
        <v>0</v>
      </c>
      <c r="AI764" s="336">
        <f t="shared" si="128"/>
        <v>0</v>
      </c>
      <c r="AJ764" s="336">
        <f t="shared" si="128"/>
        <v>191860</v>
      </c>
      <c r="AK764" s="336">
        <f t="shared" si="128"/>
        <v>0</v>
      </c>
      <c r="AL764" s="336">
        <f t="shared" si="128"/>
        <v>0</v>
      </c>
      <c r="AM764" s="336">
        <f t="shared" si="128"/>
        <v>0</v>
      </c>
      <c r="AN764" s="336">
        <f t="shared" si="128"/>
        <v>0</v>
      </c>
      <c r="AO764" s="336">
        <f t="shared" si="128"/>
        <v>0</v>
      </c>
      <c r="AP764" s="336">
        <f t="shared" si="128"/>
        <v>0</v>
      </c>
      <c r="AQ764" s="336">
        <f t="shared" si="128"/>
        <v>0</v>
      </c>
      <c r="AR764" s="336">
        <f t="shared" si="128"/>
        <v>0</v>
      </c>
      <c r="AS764" s="336">
        <f t="shared" si="128"/>
        <v>0</v>
      </c>
      <c r="AT764" s="336">
        <f t="shared" si="128"/>
        <v>0</v>
      </c>
      <c r="AU764" s="336">
        <f t="shared" si="128"/>
        <v>136600</v>
      </c>
      <c r="AV764" s="336">
        <f t="shared" si="128"/>
        <v>0</v>
      </c>
      <c r="AW764" s="336">
        <f t="shared" si="128"/>
        <v>0</v>
      </c>
      <c r="AX764" s="336">
        <f t="shared" si="128"/>
        <v>0</v>
      </c>
      <c r="AY764" s="336">
        <f t="shared" si="128"/>
        <v>27712.39</v>
      </c>
      <c r="AZ764" s="336">
        <f t="shared" si="128"/>
        <v>0</v>
      </c>
      <c r="BA764" s="336">
        <f t="shared" si="128"/>
        <v>0</v>
      </c>
      <c r="BB764" s="336">
        <f t="shared" si="128"/>
        <v>0</v>
      </c>
      <c r="BC764" s="336">
        <f t="shared" si="128"/>
        <v>0</v>
      </c>
      <c r="BD764" s="336">
        <f t="shared" si="128"/>
        <v>0</v>
      </c>
      <c r="BE764" s="336">
        <f t="shared" si="128"/>
        <v>0</v>
      </c>
      <c r="BF764" s="336">
        <f t="shared" si="128"/>
        <v>0</v>
      </c>
      <c r="BG764" s="336">
        <f t="shared" si="128"/>
        <v>0</v>
      </c>
      <c r="BH764" s="336">
        <f t="shared" si="128"/>
        <v>130065</v>
      </c>
      <c r="BI764" s="336">
        <f t="shared" si="128"/>
        <v>0</v>
      </c>
      <c r="BJ764" s="336">
        <f t="shared" si="128"/>
        <v>-5350</v>
      </c>
      <c r="BK764" s="336">
        <f t="shared" si="128"/>
        <v>0</v>
      </c>
      <c r="BL764" s="336">
        <f t="shared" si="128"/>
        <v>0</v>
      </c>
      <c r="BM764" s="336">
        <f t="shared" si="128"/>
        <v>0</v>
      </c>
      <c r="BN764" s="336">
        <f t="shared" si="128"/>
        <v>0</v>
      </c>
      <c r="BO764" s="336">
        <f t="shared" si="128"/>
        <v>0</v>
      </c>
      <c r="BP764" s="336">
        <f t="shared" si="128"/>
        <v>0</v>
      </c>
      <c r="BQ764" s="336">
        <f t="shared" si="128"/>
        <v>0</v>
      </c>
      <c r="BR764" s="336">
        <f t="shared" si="128"/>
        <v>0</v>
      </c>
      <c r="BS764" s="336">
        <f t="shared" si="128"/>
        <v>0</v>
      </c>
      <c r="BT764" s="336">
        <f t="shared" si="124"/>
        <v>0</v>
      </c>
      <c r="BU764" s="336">
        <f t="shared" si="124"/>
        <v>0</v>
      </c>
      <c r="BV764" s="336">
        <f t="shared" si="124"/>
        <v>0</v>
      </c>
      <c r="BW764" s="336">
        <f t="shared" si="124"/>
        <v>0</v>
      </c>
      <c r="BX764" s="336">
        <f t="shared" si="124"/>
        <v>0</v>
      </c>
      <c r="BY764" s="336">
        <f t="shared" si="124"/>
        <v>0</v>
      </c>
      <c r="BZ764" s="336">
        <f t="shared" si="124"/>
        <v>0</v>
      </c>
      <c r="CA764" s="336">
        <f t="shared" si="124"/>
        <v>0</v>
      </c>
      <c r="CB764" s="336">
        <f t="shared" si="124"/>
        <v>0</v>
      </c>
      <c r="CC764" s="336">
        <f t="shared" si="86"/>
        <v>575833.39</v>
      </c>
    </row>
    <row r="765" spans="1:81" s="354" customFormat="1">
      <c r="A765" s="381"/>
      <c r="B765" s="383"/>
      <c r="C765" s="385"/>
      <c r="D765" s="400"/>
      <c r="E765" s="400"/>
      <c r="F765" s="401" t="s">
        <v>1772</v>
      </c>
      <c r="G765" s="402" t="s">
        <v>1773</v>
      </c>
      <c r="H765" s="336">
        <f t="shared" si="128"/>
        <v>0</v>
      </c>
      <c r="I765" s="336">
        <f t="shared" si="128"/>
        <v>0</v>
      </c>
      <c r="J765" s="336">
        <f t="shared" si="128"/>
        <v>0</v>
      </c>
      <c r="K765" s="336">
        <f t="shared" si="128"/>
        <v>0</v>
      </c>
      <c r="L765" s="336">
        <f t="shared" si="128"/>
        <v>0</v>
      </c>
      <c r="M765" s="336">
        <f t="shared" si="128"/>
        <v>0</v>
      </c>
      <c r="N765" s="336">
        <f t="shared" si="128"/>
        <v>0</v>
      </c>
      <c r="O765" s="336">
        <f t="shared" si="128"/>
        <v>0</v>
      </c>
      <c r="P765" s="336">
        <f t="shared" si="128"/>
        <v>0</v>
      </c>
      <c r="Q765" s="336">
        <f t="shared" si="128"/>
        <v>0</v>
      </c>
      <c r="R765" s="336">
        <f t="shared" si="128"/>
        <v>0</v>
      </c>
      <c r="S765" s="336">
        <f t="shared" si="128"/>
        <v>0</v>
      </c>
      <c r="T765" s="336">
        <f t="shared" si="128"/>
        <v>0</v>
      </c>
      <c r="U765" s="336">
        <f t="shared" si="128"/>
        <v>0</v>
      </c>
      <c r="V765" s="336">
        <f t="shared" si="128"/>
        <v>0</v>
      </c>
      <c r="W765" s="336">
        <f t="shared" si="128"/>
        <v>0</v>
      </c>
      <c r="X765" s="336">
        <f t="shared" si="128"/>
        <v>0</v>
      </c>
      <c r="Y765" s="336">
        <f t="shared" si="128"/>
        <v>0</v>
      </c>
      <c r="Z765" s="336">
        <f t="shared" si="128"/>
        <v>0</v>
      </c>
      <c r="AA765" s="336">
        <f t="shared" si="128"/>
        <v>0</v>
      </c>
      <c r="AB765" s="336">
        <f t="shared" si="128"/>
        <v>0</v>
      </c>
      <c r="AC765" s="336">
        <f t="shared" si="128"/>
        <v>0</v>
      </c>
      <c r="AD765" s="336">
        <f t="shared" si="128"/>
        <v>0</v>
      </c>
      <c r="AE765" s="336">
        <f t="shared" si="128"/>
        <v>0</v>
      </c>
      <c r="AF765" s="336">
        <f t="shared" si="128"/>
        <v>0</v>
      </c>
      <c r="AG765" s="336">
        <f t="shared" si="128"/>
        <v>0</v>
      </c>
      <c r="AH765" s="336">
        <f t="shared" si="128"/>
        <v>0</v>
      </c>
      <c r="AI765" s="336">
        <f t="shared" si="128"/>
        <v>0</v>
      </c>
      <c r="AJ765" s="336">
        <f t="shared" si="128"/>
        <v>0</v>
      </c>
      <c r="AK765" s="336">
        <f t="shared" si="128"/>
        <v>0</v>
      </c>
      <c r="AL765" s="336">
        <f t="shared" si="128"/>
        <v>0</v>
      </c>
      <c r="AM765" s="336">
        <f t="shared" si="128"/>
        <v>0</v>
      </c>
      <c r="AN765" s="336">
        <f t="shared" si="128"/>
        <v>0</v>
      </c>
      <c r="AO765" s="336">
        <f t="shared" si="128"/>
        <v>0</v>
      </c>
      <c r="AP765" s="336">
        <f t="shared" si="128"/>
        <v>0</v>
      </c>
      <c r="AQ765" s="336">
        <f t="shared" si="128"/>
        <v>0</v>
      </c>
      <c r="AR765" s="336">
        <f t="shared" si="128"/>
        <v>0</v>
      </c>
      <c r="AS765" s="336">
        <f t="shared" si="128"/>
        <v>0</v>
      </c>
      <c r="AT765" s="336">
        <f t="shared" si="128"/>
        <v>0</v>
      </c>
      <c r="AU765" s="336">
        <f t="shared" si="128"/>
        <v>0</v>
      </c>
      <c r="AV765" s="336">
        <f t="shared" si="128"/>
        <v>0</v>
      </c>
      <c r="AW765" s="336">
        <f t="shared" si="128"/>
        <v>0</v>
      </c>
      <c r="AX765" s="336">
        <f t="shared" si="128"/>
        <v>0</v>
      </c>
      <c r="AY765" s="336">
        <f t="shared" si="128"/>
        <v>0</v>
      </c>
      <c r="AZ765" s="336">
        <f t="shared" si="128"/>
        <v>0</v>
      </c>
      <c r="BA765" s="336">
        <f t="shared" si="128"/>
        <v>0</v>
      </c>
      <c r="BB765" s="336">
        <f t="shared" si="128"/>
        <v>0</v>
      </c>
      <c r="BC765" s="336">
        <f t="shared" si="128"/>
        <v>0</v>
      </c>
      <c r="BD765" s="336">
        <f t="shared" si="128"/>
        <v>0</v>
      </c>
      <c r="BE765" s="336">
        <f t="shared" si="128"/>
        <v>0</v>
      </c>
      <c r="BF765" s="336">
        <f t="shared" si="128"/>
        <v>0</v>
      </c>
      <c r="BG765" s="336">
        <f t="shared" si="128"/>
        <v>634560</v>
      </c>
      <c r="BH765" s="336">
        <f t="shared" si="128"/>
        <v>0</v>
      </c>
      <c r="BI765" s="336">
        <f t="shared" si="128"/>
        <v>0</v>
      </c>
      <c r="BJ765" s="336">
        <f t="shared" si="128"/>
        <v>0</v>
      </c>
      <c r="BK765" s="336">
        <f t="shared" si="128"/>
        <v>0</v>
      </c>
      <c r="BL765" s="336">
        <f t="shared" si="128"/>
        <v>0</v>
      </c>
      <c r="BM765" s="336">
        <f t="shared" si="128"/>
        <v>0</v>
      </c>
      <c r="BN765" s="336">
        <f t="shared" si="128"/>
        <v>0</v>
      </c>
      <c r="BO765" s="336">
        <f t="shared" si="128"/>
        <v>0</v>
      </c>
      <c r="BP765" s="336">
        <f t="shared" si="128"/>
        <v>1717.8</v>
      </c>
      <c r="BQ765" s="336">
        <f t="shared" si="128"/>
        <v>0</v>
      </c>
      <c r="BR765" s="336">
        <f t="shared" si="128"/>
        <v>0</v>
      </c>
      <c r="BS765" s="336">
        <f t="shared" si="128"/>
        <v>0</v>
      </c>
      <c r="BT765" s="336">
        <f t="shared" si="124"/>
        <v>0</v>
      </c>
      <c r="BU765" s="336">
        <f t="shared" si="124"/>
        <v>0</v>
      </c>
      <c r="BV765" s="336">
        <f t="shared" si="124"/>
        <v>0</v>
      </c>
      <c r="BW765" s="336">
        <f t="shared" si="124"/>
        <v>0</v>
      </c>
      <c r="BX765" s="336">
        <f t="shared" si="124"/>
        <v>0</v>
      </c>
      <c r="BY765" s="336">
        <f t="shared" si="124"/>
        <v>0</v>
      </c>
      <c r="BZ765" s="336">
        <f t="shared" si="124"/>
        <v>0</v>
      </c>
      <c r="CA765" s="336">
        <f t="shared" si="124"/>
        <v>0</v>
      </c>
      <c r="CB765" s="336">
        <f t="shared" si="124"/>
        <v>0</v>
      </c>
      <c r="CC765" s="336">
        <f t="shared" ref="CC765:CC804" si="129">SUM(H765:CB765)</f>
        <v>636277.80000000005</v>
      </c>
    </row>
    <row r="766" spans="1:81" s="354" customFormat="1">
      <c r="A766" s="381"/>
      <c r="B766" s="383"/>
      <c r="C766" s="385"/>
      <c r="D766" s="400"/>
      <c r="E766" s="400"/>
      <c r="F766" s="401" t="s">
        <v>1774</v>
      </c>
      <c r="G766" s="402" t="s">
        <v>1775</v>
      </c>
      <c r="H766" s="336">
        <f t="shared" si="128"/>
        <v>0</v>
      </c>
      <c r="I766" s="336">
        <f t="shared" si="128"/>
        <v>0</v>
      </c>
      <c r="J766" s="336">
        <f t="shared" si="128"/>
        <v>0</v>
      </c>
      <c r="K766" s="336">
        <f t="shared" si="128"/>
        <v>0</v>
      </c>
      <c r="L766" s="336">
        <f t="shared" si="128"/>
        <v>0</v>
      </c>
      <c r="M766" s="336">
        <f t="shared" si="128"/>
        <v>0</v>
      </c>
      <c r="N766" s="336">
        <f t="shared" si="128"/>
        <v>0</v>
      </c>
      <c r="O766" s="336">
        <f t="shared" si="128"/>
        <v>0</v>
      </c>
      <c r="P766" s="336">
        <f t="shared" si="128"/>
        <v>10378.700000000001</v>
      </c>
      <c r="Q766" s="336">
        <f t="shared" si="128"/>
        <v>0</v>
      </c>
      <c r="R766" s="336">
        <f t="shared" si="128"/>
        <v>0</v>
      </c>
      <c r="S766" s="336">
        <f t="shared" si="128"/>
        <v>0</v>
      </c>
      <c r="T766" s="336">
        <f t="shared" si="128"/>
        <v>0</v>
      </c>
      <c r="U766" s="336">
        <f t="shared" si="128"/>
        <v>0</v>
      </c>
      <c r="V766" s="336">
        <f t="shared" si="128"/>
        <v>0</v>
      </c>
      <c r="W766" s="336">
        <f t="shared" si="128"/>
        <v>0</v>
      </c>
      <c r="X766" s="336">
        <f t="shared" si="128"/>
        <v>0</v>
      </c>
      <c r="Y766" s="336">
        <f t="shared" si="128"/>
        <v>0</v>
      </c>
      <c r="Z766" s="336">
        <f t="shared" si="128"/>
        <v>0</v>
      </c>
      <c r="AA766" s="336">
        <f t="shared" si="128"/>
        <v>0</v>
      </c>
      <c r="AB766" s="336">
        <f t="shared" si="128"/>
        <v>0</v>
      </c>
      <c r="AC766" s="336">
        <f t="shared" si="128"/>
        <v>0</v>
      </c>
      <c r="AD766" s="336">
        <f t="shared" si="128"/>
        <v>0</v>
      </c>
      <c r="AE766" s="336">
        <f t="shared" si="128"/>
        <v>0</v>
      </c>
      <c r="AF766" s="336">
        <f t="shared" si="128"/>
        <v>0</v>
      </c>
      <c r="AG766" s="336">
        <f t="shared" si="128"/>
        <v>0</v>
      </c>
      <c r="AH766" s="336">
        <f t="shared" si="128"/>
        <v>0</v>
      </c>
      <c r="AI766" s="336">
        <f t="shared" si="128"/>
        <v>0</v>
      </c>
      <c r="AJ766" s="336">
        <f t="shared" si="128"/>
        <v>0</v>
      </c>
      <c r="AK766" s="336">
        <f t="shared" si="128"/>
        <v>0</v>
      </c>
      <c r="AL766" s="336">
        <f t="shared" si="128"/>
        <v>0</v>
      </c>
      <c r="AM766" s="336">
        <f t="shared" si="128"/>
        <v>0</v>
      </c>
      <c r="AN766" s="336">
        <f t="shared" si="128"/>
        <v>0</v>
      </c>
      <c r="AO766" s="336">
        <f t="shared" si="128"/>
        <v>0</v>
      </c>
      <c r="AP766" s="336">
        <f t="shared" si="128"/>
        <v>0</v>
      </c>
      <c r="AQ766" s="336">
        <f t="shared" si="128"/>
        <v>0</v>
      </c>
      <c r="AR766" s="336">
        <f t="shared" si="128"/>
        <v>0</v>
      </c>
      <c r="AS766" s="336">
        <f t="shared" si="128"/>
        <v>0</v>
      </c>
      <c r="AT766" s="336">
        <f t="shared" si="128"/>
        <v>0</v>
      </c>
      <c r="AU766" s="336">
        <f t="shared" si="128"/>
        <v>0</v>
      </c>
      <c r="AV766" s="336">
        <f t="shared" si="128"/>
        <v>0</v>
      </c>
      <c r="AW766" s="336">
        <f t="shared" si="128"/>
        <v>0</v>
      </c>
      <c r="AX766" s="336">
        <f t="shared" si="128"/>
        <v>0</v>
      </c>
      <c r="AY766" s="336">
        <f t="shared" si="128"/>
        <v>0</v>
      </c>
      <c r="AZ766" s="336">
        <f t="shared" si="128"/>
        <v>0</v>
      </c>
      <c r="BA766" s="336">
        <f t="shared" si="128"/>
        <v>0</v>
      </c>
      <c r="BB766" s="336">
        <f t="shared" si="128"/>
        <v>0</v>
      </c>
      <c r="BC766" s="336">
        <f t="shared" si="128"/>
        <v>0</v>
      </c>
      <c r="BD766" s="336">
        <f t="shared" si="128"/>
        <v>0</v>
      </c>
      <c r="BE766" s="336">
        <f t="shared" si="128"/>
        <v>0</v>
      </c>
      <c r="BF766" s="336">
        <f t="shared" si="128"/>
        <v>0</v>
      </c>
      <c r="BG766" s="336">
        <f t="shared" si="128"/>
        <v>0</v>
      </c>
      <c r="BH766" s="336">
        <f t="shared" si="128"/>
        <v>0</v>
      </c>
      <c r="BI766" s="336">
        <f t="shared" si="128"/>
        <v>0</v>
      </c>
      <c r="BJ766" s="336">
        <f t="shared" si="128"/>
        <v>0</v>
      </c>
      <c r="BK766" s="336">
        <f t="shared" si="128"/>
        <v>0</v>
      </c>
      <c r="BL766" s="336">
        <f t="shared" si="128"/>
        <v>0</v>
      </c>
      <c r="BM766" s="336">
        <f t="shared" si="128"/>
        <v>0</v>
      </c>
      <c r="BN766" s="336">
        <f t="shared" si="128"/>
        <v>0</v>
      </c>
      <c r="BO766" s="336">
        <f t="shared" si="128"/>
        <v>0</v>
      </c>
      <c r="BP766" s="336">
        <f t="shared" si="128"/>
        <v>7451.4</v>
      </c>
      <c r="BQ766" s="336">
        <f t="shared" si="128"/>
        <v>0</v>
      </c>
      <c r="BR766" s="336">
        <f t="shared" si="128"/>
        <v>0</v>
      </c>
      <c r="BS766" s="336">
        <f t="shared" si="128"/>
        <v>0</v>
      </c>
      <c r="BT766" s="336">
        <f t="shared" si="124"/>
        <v>0</v>
      </c>
      <c r="BU766" s="336">
        <f t="shared" si="124"/>
        <v>0</v>
      </c>
      <c r="BV766" s="336">
        <f t="shared" si="124"/>
        <v>0</v>
      </c>
      <c r="BW766" s="336">
        <f t="shared" si="124"/>
        <v>0</v>
      </c>
      <c r="BX766" s="336">
        <f t="shared" si="124"/>
        <v>0</v>
      </c>
      <c r="BY766" s="336">
        <f t="shared" si="124"/>
        <v>0</v>
      </c>
      <c r="BZ766" s="336">
        <f t="shared" si="124"/>
        <v>0</v>
      </c>
      <c r="CA766" s="336">
        <f t="shared" si="124"/>
        <v>0</v>
      </c>
      <c r="CB766" s="336">
        <f t="shared" si="124"/>
        <v>0</v>
      </c>
      <c r="CC766" s="336">
        <f t="shared" si="129"/>
        <v>17830.099999999999</v>
      </c>
    </row>
    <row r="767" spans="1:81" s="354" customFormat="1">
      <c r="A767" s="381"/>
      <c r="B767" s="383"/>
      <c r="C767" s="385"/>
      <c r="D767" s="400"/>
      <c r="E767" s="400"/>
      <c r="F767" s="401" t="s">
        <v>1776</v>
      </c>
      <c r="G767" s="402" t="s">
        <v>1777</v>
      </c>
      <c r="H767" s="336">
        <f t="shared" si="128"/>
        <v>0</v>
      </c>
      <c r="I767" s="336">
        <f t="shared" si="128"/>
        <v>480000</v>
      </c>
      <c r="J767" s="336">
        <f t="shared" si="128"/>
        <v>900000</v>
      </c>
      <c r="K767" s="336">
        <f t="shared" si="128"/>
        <v>120000</v>
      </c>
      <c r="L767" s="336">
        <f t="shared" si="128"/>
        <v>310000</v>
      </c>
      <c r="M767" s="336">
        <f t="shared" si="128"/>
        <v>60000</v>
      </c>
      <c r="N767" s="336">
        <f t="shared" si="128"/>
        <v>1245000</v>
      </c>
      <c r="O767" s="336">
        <f t="shared" si="128"/>
        <v>0</v>
      </c>
      <c r="P767" s="336">
        <f t="shared" si="128"/>
        <v>50000</v>
      </c>
      <c r="Q767" s="336">
        <f t="shared" si="128"/>
        <v>0</v>
      </c>
      <c r="R767" s="336">
        <f t="shared" si="128"/>
        <v>0</v>
      </c>
      <c r="S767" s="336">
        <f t="shared" si="128"/>
        <v>95000</v>
      </c>
      <c r="T767" s="336">
        <f t="shared" si="128"/>
        <v>160000</v>
      </c>
      <c r="U767" s="336">
        <f t="shared" si="128"/>
        <v>220000</v>
      </c>
      <c r="V767" s="336">
        <f t="shared" si="128"/>
        <v>0</v>
      </c>
      <c r="W767" s="336">
        <f t="shared" si="128"/>
        <v>70000</v>
      </c>
      <c r="X767" s="336">
        <f t="shared" si="128"/>
        <v>0</v>
      </c>
      <c r="Y767" s="336">
        <f t="shared" si="128"/>
        <v>55000</v>
      </c>
      <c r="Z767" s="336">
        <f t="shared" si="128"/>
        <v>0</v>
      </c>
      <c r="AA767" s="336">
        <f t="shared" si="128"/>
        <v>0</v>
      </c>
      <c r="AB767" s="336">
        <f t="shared" si="128"/>
        <v>0</v>
      </c>
      <c r="AC767" s="336">
        <f t="shared" si="128"/>
        <v>0</v>
      </c>
      <c r="AD767" s="336">
        <f t="shared" si="128"/>
        <v>0</v>
      </c>
      <c r="AE767" s="336">
        <f t="shared" si="128"/>
        <v>20000</v>
      </c>
      <c r="AF767" s="336">
        <f t="shared" si="128"/>
        <v>0</v>
      </c>
      <c r="AG767" s="336">
        <f t="shared" si="128"/>
        <v>0</v>
      </c>
      <c r="AH767" s="336">
        <f t="shared" si="128"/>
        <v>35000</v>
      </c>
      <c r="AI767" s="336">
        <f t="shared" si="128"/>
        <v>0</v>
      </c>
      <c r="AJ767" s="336">
        <f t="shared" si="128"/>
        <v>115000</v>
      </c>
      <c r="AK767" s="336">
        <f t="shared" si="128"/>
        <v>0</v>
      </c>
      <c r="AL767" s="336">
        <f t="shared" si="128"/>
        <v>0</v>
      </c>
      <c r="AM767" s="336">
        <f t="shared" si="128"/>
        <v>0</v>
      </c>
      <c r="AN767" s="336">
        <f t="shared" si="128"/>
        <v>105000</v>
      </c>
      <c r="AO767" s="336">
        <f t="shared" si="128"/>
        <v>0</v>
      </c>
      <c r="AP767" s="336">
        <f t="shared" si="128"/>
        <v>65000</v>
      </c>
      <c r="AQ767" s="336">
        <f t="shared" si="128"/>
        <v>110000</v>
      </c>
      <c r="AR767" s="336">
        <f t="shared" si="128"/>
        <v>80000</v>
      </c>
      <c r="AS767" s="336">
        <f t="shared" si="128"/>
        <v>75000</v>
      </c>
      <c r="AT767" s="336">
        <f t="shared" si="128"/>
        <v>65000</v>
      </c>
      <c r="AU767" s="336">
        <f t="shared" si="128"/>
        <v>250000</v>
      </c>
      <c r="AV767" s="336">
        <f t="shared" si="128"/>
        <v>0</v>
      </c>
      <c r="AW767" s="336">
        <f t="shared" si="128"/>
        <v>0</v>
      </c>
      <c r="AX767" s="336">
        <f t="shared" si="128"/>
        <v>70000</v>
      </c>
      <c r="AY767" s="336">
        <f t="shared" si="128"/>
        <v>80000</v>
      </c>
      <c r="AZ767" s="336">
        <f t="shared" si="128"/>
        <v>0</v>
      </c>
      <c r="BA767" s="336">
        <f t="shared" si="128"/>
        <v>0</v>
      </c>
      <c r="BB767" s="336">
        <f t="shared" si="128"/>
        <v>0</v>
      </c>
      <c r="BC767" s="336">
        <f t="shared" si="128"/>
        <v>80000</v>
      </c>
      <c r="BD767" s="336">
        <f t="shared" si="128"/>
        <v>95000</v>
      </c>
      <c r="BE767" s="336">
        <f t="shared" si="128"/>
        <v>920000</v>
      </c>
      <c r="BF767" s="336">
        <f t="shared" si="128"/>
        <v>115000</v>
      </c>
      <c r="BG767" s="336">
        <f t="shared" si="128"/>
        <v>80000</v>
      </c>
      <c r="BH767" s="336">
        <f t="shared" si="128"/>
        <v>120000</v>
      </c>
      <c r="BI767" s="336">
        <f t="shared" si="128"/>
        <v>160000</v>
      </c>
      <c r="BJ767" s="336">
        <f t="shared" si="128"/>
        <v>55000</v>
      </c>
      <c r="BK767" s="336">
        <f t="shared" si="128"/>
        <v>70000</v>
      </c>
      <c r="BL767" s="336">
        <f t="shared" si="128"/>
        <v>35000</v>
      </c>
      <c r="BM767" s="336">
        <f t="shared" si="128"/>
        <v>774000</v>
      </c>
      <c r="BN767" s="336">
        <f t="shared" si="128"/>
        <v>0</v>
      </c>
      <c r="BO767" s="336">
        <f t="shared" si="128"/>
        <v>105000</v>
      </c>
      <c r="BP767" s="336">
        <f t="shared" si="128"/>
        <v>0</v>
      </c>
      <c r="BQ767" s="336">
        <f t="shared" si="128"/>
        <v>0</v>
      </c>
      <c r="BR767" s="336">
        <f t="shared" si="128"/>
        <v>100000</v>
      </c>
      <c r="BS767" s="336">
        <f t="shared" ref="BS767" si="130">BS658</f>
        <v>75000</v>
      </c>
      <c r="BT767" s="336">
        <f t="shared" si="124"/>
        <v>416666.67</v>
      </c>
      <c r="BU767" s="336">
        <f t="shared" si="124"/>
        <v>70000</v>
      </c>
      <c r="BV767" s="336">
        <f t="shared" si="124"/>
        <v>95000</v>
      </c>
      <c r="BW767" s="336">
        <f t="shared" si="124"/>
        <v>105000</v>
      </c>
      <c r="BX767" s="336">
        <f t="shared" si="124"/>
        <v>140000</v>
      </c>
      <c r="BY767" s="336">
        <f t="shared" si="124"/>
        <v>250000</v>
      </c>
      <c r="BZ767" s="336">
        <f t="shared" si="124"/>
        <v>65000</v>
      </c>
      <c r="CA767" s="336">
        <f t="shared" si="124"/>
        <v>110000</v>
      </c>
      <c r="CB767" s="336">
        <f t="shared" si="124"/>
        <v>80000</v>
      </c>
      <c r="CC767" s="336">
        <f t="shared" si="129"/>
        <v>8950666.6699999999</v>
      </c>
    </row>
    <row r="768" spans="1:81" s="354" customFormat="1">
      <c r="A768" s="381"/>
      <c r="B768" s="383"/>
      <c r="C768" s="385"/>
      <c r="D768" s="400"/>
      <c r="E768" s="400"/>
      <c r="F768" s="401" t="s">
        <v>1778</v>
      </c>
      <c r="G768" s="402" t="s">
        <v>1779</v>
      </c>
      <c r="H768" s="336">
        <f t="shared" ref="H768:BS771" si="131">H659</f>
        <v>12221870.970000001</v>
      </c>
      <c r="I768" s="336">
        <f t="shared" si="131"/>
        <v>3051610</v>
      </c>
      <c r="J768" s="336">
        <f t="shared" si="131"/>
        <v>4500000</v>
      </c>
      <c r="K768" s="336">
        <f t="shared" si="131"/>
        <v>2095000</v>
      </c>
      <c r="L768" s="336">
        <f t="shared" si="131"/>
        <v>1600000</v>
      </c>
      <c r="M768" s="336">
        <f t="shared" si="131"/>
        <v>600000</v>
      </c>
      <c r="N768" s="336">
        <f t="shared" si="131"/>
        <v>13000000</v>
      </c>
      <c r="O768" s="336">
        <f t="shared" si="131"/>
        <v>2794396</v>
      </c>
      <c r="P768" s="336">
        <f t="shared" si="131"/>
        <v>1044908.13</v>
      </c>
      <c r="Q768" s="336">
        <f t="shared" si="131"/>
        <v>9700000</v>
      </c>
      <c r="R768" s="336">
        <f t="shared" si="131"/>
        <v>693000</v>
      </c>
      <c r="S768" s="336">
        <f t="shared" si="131"/>
        <v>1938400</v>
      </c>
      <c r="T768" s="336">
        <f t="shared" si="131"/>
        <v>3310000</v>
      </c>
      <c r="U768" s="336">
        <f t="shared" si="131"/>
        <v>4635814.24</v>
      </c>
      <c r="V768" s="336">
        <f t="shared" si="131"/>
        <v>652412.5</v>
      </c>
      <c r="W768" s="336">
        <f t="shared" si="131"/>
        <v>1174674.55</v>
      </c>
      <c r="X768" s="336">
        <f t="shared" si="131"/>
        <v>1247206.94</v>
      </c>
      <c r="Y768" s="336">
        <f t="shared" si="131"/>
        <v>1014487.75</v>
      </c>
      <c r="Z768" s="336">
        <f t="shared" si="131"/>
        <v>0</v>
      </c>
      <c r="AA768" s="336">
        <f t="shared" si="131"/>
        <v>0</v>
      </c>
      <c r="AB768" s="336">
        <f t="shared" si="131"/>
        <v>0</v>
      </c>
      <c r="AC768" s="336">
        <f t="shared" si="131"/>
        <v>0</v>
      </c>
      <c r="AD768" s="336">
        <f t="shared" si="131"/>
        <v>0</v>
      </c>
      <c r="AE768" s="336">
        <f t="shared" si="131"/>
        <v>0</v>
      </c>
      <c r="AF768" s="336">
        <f t="shared" si="131"/>
        <v>0</v>
      </c>
      <c r="AG768" s="336">
        <f t="shared" si="131"/>
        <v>522720</v>
      </c>
      <c r="AH768" s="336">
        <f t="shared" si="131"/>
        <v>874165</v>
      </c>
      <c r="AI768" s="336">
        <f t="shared" si="131"/>
        <v>0</v>
      </c>
      <c r="AJ768" s="336">
        <f t="shared" si="131"/>
        <v>700000</v>
      </c>
      <c r="AK768" s="336">
        <f t="shared" si="131"/>
        <v>406603.75</v>
      </c>
      <c r="AL768" s="336">
        <f t="shared" si="131"/>
        <v>372921.25</v>
      </c>
      <c r="AM768" s="336">
        <f t="shared" si="131"/>
        <v>454680</v>
      </c>
      <c r="AN768" s="336">
        <f t="shared" si="131"/>
        <v>920000</v>
      </c>
      <c r="AO768" s="336">
        <f t="shared" si="131"/>
        <v>458500</v>
      </c>
      <c r="AP768" s="336">
        <f t="shared" si="131"/>
        <v>599993.25</v>
      </c>
      <c r="AQ768" s="336">
        <f t="shared" si="131"/>
        <v>1450999.25</v>
      </c>
      <c r="AR768" s="336">
        <f t="shared" si="131"/>
        <v>780000</v>
      </c>
      <c r="AS768" s="336">
        <f t="shared" si="131"/>
        <v>764353</v>
      </c>
      <c r="AT768" s="336">
        <f t="shared" si="131"/>
        <v>544342</v>
      </c>
      <c r="AU768" s="336">
        <f t="shared" si="131"/>
        <v>4565500</v>
      </c>
      <c r="AV768" s="336">
        <f t="shared" si="131"/>
        <v>130000</v>
      </c>
      <c r="AW768" s="336">
        <f t="shared" si="131"/>
        <v>0</v>
      </c>
      <c r="AX768" s="336">
        <f t="shared" si="131"/>
        <v>796405</v>
      </c>
      <c r="AY768" s="336">
        <f t="shared" si="131"/>
        <v>317161.5</v>
      </c>
      <c r="AZ768" s="336">
        <f t="shared" si="131"/>
        <v>171500</v>
      </c>
      <c r="BA768" s="336">
        <f t="shared" si="131"/>
        <v>400000</v>
      </c>
      <c r="BB768" s="336">
        <f t="shared" si="131"/>
        <v>12770000</v>
      </c>
      <c r="BC768" s="336">
        <f t="shared" si="131"/>
        <v>0</v>
      </c>
      <c r="BD768" s="336">
        <f t="shared" si="131"/>
        <v>2371485</v>
      </c>
      <c r="BE768" s="336">
        <f t="shared" si="131"/>
        <v>1500000</v>
      </c>
      <c r="BF768" s="336">
        <f t="shared" si="131"/>
        <v>0</v>
      </c>
      <c r="BG768" s="336">
        <f t="shared" si="131"/>
        <v>569030</v>
      </c>
      <c r="BH768" s="336">
        <f t="shared" si="131"/>
        <v>2711255</v>
      </c>
      <c r="BI768" s="336">
        <f t="shared" si="131"/>
        <v>2076207</v>
      </c>
      <c r="BJ768" s="336">
        <f t="shared" si="131"/>
        <v>595479</v>
      </c>
      <c r="BK768" s="336">
        <f t="shared" si="131"/>
        <v>594385</v>
      </c>
      <c r="BL768" s="336">
        <f t="shared" si="131"/>
        <v>4059</v>
      </c>
      <c r="BM768" s="336">
        <f t="shared" si="131"/>
        <v>8650000</v>
      </c>
      <c r="BN768" s="336">
        <f t="shared" si="131"/>
        <v>301994.59999999998</v>
      </c>
      <c r="BO768" s="336">
        <f t="shared" si="131"/>
        <v>796309.99</v>
      </c>
      <c r="BP768" s="336">
        <f t="shared" si="131"/>
        <v>0</v>
      </c>
      <c r="BQ768" s="336">
        <f t="shared" si="131"/>
        <v>100963.75</v>
      </c>
      <c r="BR768" s="336">
        <f t="shared" si="131"/>
        <v>1256000</v>
      </c>
      <c r="BS768" s="336">
        <f t="shared" si="131"/>
        <v>495897.5</v>
      </c>
      <c r="BT768" s="336">
        <f t="shared" si="124"/>
        <v>7896785.7800000003</v>
      </c>
      <c r="BU768" s="336">
        <f t="shared" si="124"/>
        <v>612790</v>
      </c>
      <c r="BV768" s="336">
        <f t="shared" si="124"/>
        <v>1091426.5</v>
      </c>
      <c r="BW768" s="336">
        <f t="shared" si="124"/>
        <v>1184090</v>
      </c>
      <c r="BX768" s="336">
        <f t="shared" si="124"/>
        <v>1075837.5</v>
      </c>
      <c r="BY768" s="336">
        <f t="shared" si="124"/>
        <v>3787010</v>
      </c>
      <c r="BZ768" s="336">
        <f t="shared" si="124"/>
        <v>930535</v>
      </c>
      <c r="CA768" s="336">
        <f t="shared" si="124"/>
        <v>769110</v>
      </c>
      <c r="CB768" s="336">
        <f t="shared" si="124"/>
        <v>650000</v>
      </c>
      <c r="CC768" s="336">
        <f t="shared" si="129"/>
        <v>133294275.69999999</v>
      </c>
    </row>
    <row r="769" spans="1:81" s="354" customFormat="1">
      <c r="A769" s="381"/>
      <c r="B769" s="383"/>
      <c r="C769" s="385"/>
      <c r="D769" s="400"/>
      <c r="E769" s="400"/>
      <c r="F769" s="401" t="s">
        <v>1780</v>
      </c>
      <c r="G769" s="402" t="s">
        <v>1781</v>
      </c>
      <c r="H769" s="336">
        <f t="shared" si="131"/>
        <v>1100640.93</v>
      </c>
      <c r="I769" s="336">
        <f t="shared" si="131"/>
        <v>267069</v>
      </c>
      <c r="J769" s="336">
        <f t="shared" si="131"/>
        <v>280000</v>
      </c>
      <c r="K769" s="336">
        <f t="shared" si="131"/>
        <v>59000</v>
      </c>
      <c r="L769" s="336">
        <f t="shared" si="131"/>
        <v>100000</v>
      </c>
      <c r="M769" s="336">
        <f t="shared" si="131"/>
        <v>0</v>
      </c>
      <c r="N769" s="336">
        <f t="shared" si="131"/>
        <v>4000000</v>
      </c>
      <c r="O769" s="336">
        <f t="shared" si="131"/>
        <v>0</v>
      </c>
      <c r="P769" s="336">
        <f t="shared" si="131"/>
        <v>76408.75</v>
      </c>
      <c r="Q769" s="336">
        <f t="shared" si="131"/>
        <v>0</v>
      </c>
      <c r="R769" s="336">
        <f t="shared" si="131"/>
        <v>80000</v>
      </c>
      <c r="S769" s="336">
        <f t="shared" si="131"/>
        <v>488879.5</v>
      </c>
      <c r="T769" s="336">
        <f t="shared" si="131"/>
        <v>380000</v>
      </c>
      <c r="U769" s="336">
        <f t="shared" si="131"/>
        <v>341499.46</v>
      </c>
      <c r="V769" s="336">
        <f t="shared" si="131"/>
        <v>7500</v>
      </c>
      <c r="W769" s="336">
        <f t="shared" si="131"/>
        <v>0</v>
      </c>
      <c r="X769" s="336">
        <f t="shared" si="131"/>
        <v>33820</v>
      </c>
      <c r="Y769" s="336">
        <f t="shared" si="131"/>
        <v>218559.4</v>
      </c>
      <c r="Z769" s="336">
        <f t="shared" si="131"/>
        <v>0</v>
      </c>
      <c r="AA769" s="336">
        <f t="shared" si="131"/>
        <v>0</v>
      </c>
      <c r="AB769" s="336">
        <f t="shared" si="131"/>
        <v>0</v>
      </c>
      <c r="AC769" s="336">
        <f t="shared" si="131"/>
        <v>0</v>
      </c>
      <c r="AD769" s="336">
        <f t="shared" si="131"/>
        <v>0</v>
      </c>
      <c r="AE769" s="336">
        <f t="shared" si="131"/>
        <v>0</v>
      </c>
      <c r="AF769" s="336">
        <f t="shared" si="131"/>
        <v>0</v>
      </c>
      <c r="AG769" s="336">
        <f t="shared" si="131"/>
        <v>15660</v>
      </c>
      <c r="AH769" s="336">
        <f t="shared" si="131"/>
        <v>54724</v>
      </c>
      <c r="AI769" s="336">
        <f t="shared" si="131"/>
        <v>0</v>
      </c>
      <c r="AJ769" s="336">
        <f t="shared" si="131"/>
        <v>200000</v>
      </c>
      <c r="AK769" s="336">
        <f t="shared" si="131"/>
        <v>0</v>
      </c>
      <c r="AL769" s="336">
        <f t="shared" si="131"/>
        <v>0</v>
      </c>
      <c r="AM769" s="336">
        <f t="shared" si="131"/>
        <v>0</v>
      </c>
      <c r="AN769" s="336">
        <f t="shared" si="131"/>
        <v>35000</v>
      </c>
      <c r="AO769" s="336">
        <f t="shared" si="131"/>
        <v>90000</v>
      </c>
      <c r="AP769" s="336">
        <f t="shared" si="131"/>
        <v>9828</v>
      </c>
      <c r="AQ769" s="336">
        <f t="shared" si="131"/>
        <v>254670</v>
      </c>
      <c r="AR769" s="336">
        <f t="shared" si="131"/>
        <v>50000</v>
      </c>
      <c r="AS769" s="336">
        <f t="shared" si="131"/>
        <v>31356</v>
      </c>
      <c r="AT769" s="336">
        <f t="shared" si="131"/>
        <v>11894.5</v>
      </c>
      <c r="AU769" s="336">
        <f t="shared" si="131"/>
        <v>520700</v>
      </c>
      <c r="AV769" s="336">
        <f t="shared" si="131"/>
        <v>160000</v>
      </c>
      <c r="AW769" s="336">
        <f t="shared" si="131"/>
        <v>0</v>
      </c>
      <c r="AX769" s="336">
        <f t="shared" si="131"/>
        <v>23175</v>
      </c>
      <c r="AY769" s="336">
        <f t="shared" si="131"/>
        <v>15000</v>
      </c>
      <c r="AZ769" s="336">
        <f t="shared" si="131"/>
        <v>42000</v>
      </c>
      <c r="BA769" s="336">
        <f t="shared" si="131"/>
        <v>6000</v>
      </c>
      <c r="BB769" s="336">
        <f t="shared" si="131"/>
        <v>0</v>
      </c>
      <c r="BC769" s="336">
        <f t="shared" si="131"/>
        <v>0</v>
      </c>
      <c r="BD769" s="336">
        <f t="shared" si="131"/>
        <v>0</v>
      </c>
      <c r="BE769" s="336">
        <f t="shared" si="131"/>
        <v>0</v>
      </c>
      <c r="BF769" s="336">
        <f t="shared" si="131"/>
        <v>0</v>
      </c>
      <c r="BG769" s="336">
        <f t="shared" si="131"/>
        <v>0</v>
      </c>
      <c r="BH769" s="336">
        <f t="shared" si="131"/>
        <v>108934</v>
      </c>
      <c r="BI769" s="336">
        <f t="shared" si="131"/>
        <v>0</v>
      </c>
      <c r="BJ769" s="336">
        <f t="shared" si="131"/>
        <v>145214</v>
      </c>
      <c r="BK769" s="336">
        <f t="shared" si="131"/>
        <v>0</v>
      </c>
      <c r="BL769" s="336">
        <f t="shared" si="131"/>
        <v>15610</v>
      </c>
      <c r="BM769" s="336">
        <f t="shared" si="131"/>
        <v>1100000</v>
      </c>
      <c r="BN769" s="336">
        <f t="shared" si="131"/>
        <v>0</v>
      </c>
      <c r="BO769" s="336">
        <f t="shared" si="131"/>
        <v>0</v>
      </c>
      <c r="BP769" s="336">
        <f t="shared" si="131"/>
        <v>0</v>
      </c>
      <c r="BQ769" s="336">
        <f t="shared" si="131"/>
        <v>33510</v>
      </c>
      <c r="BR769" s="336">
        <f t="shared" si="131"/>
        <v>160000</v>
      </c>
      <c r="BS769" s="336">
        <f t="shared" si="131"/>
        <v>0</v>
      </c>
      <c r="BT769" s="336">
        <f t="shared" si="124"/>
        <v>453719.91</v>
      </c>
      <c r="BU769" s="336">
        <f t="shared" si="124"/>
        <v>107340</v>
      </c>
      <c r="BV769" s="336">
        <f t="shared" si="124"/>
        <v>176697.5</v>
      </c>
      <c r="BW769" s="336">
        <f t="shared" si="124"/>
        <v>185800</v>
      </c>
      <c r="BX769" s="336">
        <f t="shared" si="124"/>
        <v>89265</v>
      </c>
      <c r="BY769" s="336">
        <f t="shared" si="124"/>
        <v>163300</v>
      </c>
      <c r="BZ769" s="336">
        <f t="shared" si="124"/>
        <v>180855</v>
      </c>
      <c r="CA769" s="336">
        <f t="shared" si="124"/>
        <v>248042</v>
      </c>
      <c r="CB769" s="336">
        <f t="shared" si="124"/>
        <v>5000</v>
      </c>
      <c r="CC769" s="336">
        <f t="shared" si="129"/>
        <v>12126671.949999999</v>
      </c>
    </row>
    <row r="770" spans="1:81" s="354" customFormat="1">
      <c r="A770" s="381"/>
      <c r="B770" s="383"/>
      <c r="C770" s="385"/>
      <c r="D770" s="400"/>
      <c r="E770" s="400"/>
      <c r="F770" s="401" t="s">
        <v>1782</v>
      </c>
      <c r="G770" s="402" t="s">
        <v>1783</v>
      </c>
      <c r="H770" s="336">
        <f t="shared" si="131"/>
        <v>0</v>
      </c>
      <c r="I770" s="336">
        <f t="shared" si="131"/>
        <v>1875400</v>
      </c>
      <c r="J770" s="336">
        <f t="shared" si="131"/>
        <v>0</v>
      </c>
      <c r="K770" s="336">
        <f t="shared" si="131"/>
        <v>31500</v>
      </c>
      <c r="L770" s="336">
        <f t="shared" si="131"/>
        <v>0</v>
      </c>
      <c r="M770" s="336">
        <f t="shared" si="131"/>
        <v>0</v>
      </c>
      <c r="N770" s="336">
        <f t="shared" si="131"/>
        <v>0</v>
      </c>
      <c r="O770" s="336">
        <f t="shared" si="131"/>
        <v>0</v>
      </c>
      <c r="P770" s="336">
        <f t="shared" si="131"/>
        <v>9000</v>
      </c>
      <c r="Q770" s="336">
        <f t="shared" si="131"/>
        <v>0</v>
      </c>
      <c r="R770" s="336">
        <f t="shared" si="131"/>
        <v>0</v>
      </c>
      <c r="S770" s="336">
        <f t="shared" si="131"/>
        <v>0</v>
      </c>
      <c r="T770" s="336">
        <f t="shared" si="131"/>
        <v>40000</v>
      </c>
      <c r="U770" s="336">
        <f t="shared" si="131"/>
        <v>20500</v>
      </c>
      <c r="V770" s="336">
        <f t="shared" si="131"/>
        <v>0</v>
      </c>
      <c r="W770" s="336">
        <f t="shared" si="131"/>
        <v>0</v>
      </c>
      <c r="X770" s="336">
        <f t="shared" si="131"/>
        <v>12000</v>
      </c>
      <c r="Y770" s="336">
        <f t="shared" si="131"/>
        <v>0</v>
      </c>
      <c r="Z770" s="336">
        <f t="shared" si="131"/>
        <v>0</v>
      </c>
      <c r="AA770" s="336">
        <f t="shared" si="131"/>
        <v>0</v>
      </c>
      <c r="AB770" s="336">
        <f t="shared" si="131"/>
        <v>0</v>
      </c>
      <c r="AC770" s="336">
        <f t="shared" si="131"/>
        <v>0</v>
      </c>
      <c r="AD770" s="336">
        <f t="shared" si="131"/>
        <v>0</v>
      </c>
      <c r="AE770" s="336">
        <f t="shared" si="131"/>
        <v>0</v>
      </c>
      <c r="AF770" s="336">
        <f t="shared" si="131"/>
        <v>0</v>
      </c>
      <c r="AG770" s="336">
        <f t="shared" si="131"/>
        <v>0</v>
      </c>
      <c r="AH770" s="336">
        <f t="shared" si="131"/>
        <v>10500</v>
      </c>
      <c r="AI770" s="336">
        <f t="shared" si="131"/>
        <v>0</v>
      </c>
      <c r="AJ770" s="336">
        <f t="shared" si="131"/>
        <v>3000</v>
      </c>
      <c r="AK770" s="336">
        <f t="shared" si="131"/>
        <v>0</v>
      </c>
      <c r="AL770" s="336">
        <f t="shared" si="131"/>
        <v>0</v>
      </c>
      <c r="AM770" s="336">
        <f t="shared" si="131"/>
        <v>0</v>
      </c>
      <c r="AN770" s="336">
        <f t="shared" si="131"/>
        <v>0</v>
      </c>
      <c r="AO770" s="336">
        <f t="shared" si="131"/>
        <v>0</v>
      </c>
      <c r="AP770" s="336">
        <f t="shared" si="131"/>
        <v>0</v>
      </c>
      <c r="AQ770" s="336">
        <f t="shared" si="131"/>
        <v>1000</v>
      </c>
      <c r="AR770" s="336">
        <f t="shared" si="131"/>
        <v>0</v>
      </c>
      <c r="AS770" s="336">
        <f t="shared" si="131"/>
        <v>0</v>
      </c>
      <c r="AT770" s="336">
        <f t="shared" si="131"/>
        <v>0</v>
      </c>
      <c r="AU770" s="336">
        <f t="shared" si="131"/>
        <v>0</v>
      </c>
      <c r="AV770" s="336">
        <f t="shared" si="131"/>
        <v>0</v>
      </c>
      <c r="AW770" s="336">
        <f t="shared" si="131"/>
        <v>0</v>
      </c>
      <c r="AX770" s="336">
        <f t="shared" si="131"/>
        <v>0</v>
      </c>
      <c r="AY770" s="336">
        <f t="shared" si="131"/>
        <v>0</v>
      </c>
      <c r="AZ770" s="336">
        <f t="shared" si="131"/>
        <v>0</v>
      </c>
      <c r="BA770" s="336">
        <f t="shared" si="131"/>
        <v>0</v>
      </c>
      <c r="BB770" s="336">
        <f t="shared" si="131"/>
        <v>0</v>
      </c>
      <c r="BC770" s="336">
        <f t="shared" si="131"/>
        <v>36500</v>
      </c>
      <c r="BD770" s="336">
        <f t="shared" si="131"/>
        <v>0</v>
      </c>
      <c r="BE770" s="336">
        <f t="shared" si="131"/>
        <v>35696</v>
      </c>
      <c r="BF770" s="336">
        <f t="shared" si="131"/>
        <v>0</v>
      </c>
      <c r="BG770" s="336">
        <f t="shared" si="131"/>
        <v>10500</v>
      </c>
      <c r="BH770" s="336">
        <f t="shared" si="131"/>
        <v>1E-4</v>
      </c>
      <c r="BI770" s="336">
        <f t="shared" si="131"/>
        <v>0</v>
      </c>
      <c r="BJ770" s="336">
        <f t="shared" si="131"/>
        <v>14322</v>
      </c>
      <c r="BK770" s="336">
        <f t="shared" si="131"/>
        <v>0</v>
      </c>
      <c r="BL770" s="336">
        <f t="shared" si="131"/>
        <v>4066</v>
      </c>
      <c r="BM770" s="336">
        <f t="shared" si="131"/>
        <v>0</v>
      </c>
      <c r="BN770" s="336">
        <f t="shared" si="131"/>
        <v>6848117</v>
      </c>
      <c r="BO770" s="336">
        <f t="shared" si="131"/>
        <v>0</v>
      </c>
      <c r="BP770" s="336">
        <f t="shared" si="131"/>
        <v>0</v>
      </c>
      <c r="BQ770" s="336">
        <f t="shared" si="131"/>
        <v>0</v>
      </c>
      <c r="BR770" s="336">
        <f t="shared" si="131"/>
        <v>0</v>
      </c>
      <c r="BS770" s="336">
        <f t="shared" si="131"/>
        <v>3000</v>
      </c>
      <c r="BT770" s="336">
        <f t="shared" si="124"/>
        <v>24975.02</v>
      </c>
      <c r="BU770" s="336">
        <f t="shared" si="124"/>
        <v>0</v>
      </c>
      <c r="BV770" s="336">
        <f t="shared" si="124"/>
        <v>29000</v>
      </c>
      <c r="BW770" s="336">
        <f t="shared" si="124"/>
        <v>0</v>
      </c>
      <c r="BX770" s="336">
        <f t="shared" si="124"/>
        <v>0</v>
      </c>
      <c r="BY770" s="336">
        <f t="shared" si="124"/>
        <v>0</v>
      </c>
      <c r="BZ770" s="336">
        <f t="shared" si="124"/>
        <v>0</v>
      </c>
      <c r="CA770" s="336">
        <f t="shared" si="124"/>
        <v>4000</v>
      </c>
      <c r="CB770" s="336">
        <f t="shared" si="124"/>
        <v>36000</v>
      </c>
      <c r="CC770" s="336">
        <f t="shared" si="129"/>
        <v>9049076.0200999994</v>
      </c>
    </row>
    <row r="771" spans="1:81" s="354" customFormat="1">
      <c r="A771" s="381"/>
      <c r="B771" s="383"/>
      <c r="C771" s="385"/>
      <c r="D771" s="400"/>
      <c r="E771" s="400"/>
      <c r="F771" s="401" t="s">
        <v>1784</v>
      </c>
      <c r="G771" s="402" t="s">
        <v>1785</v>
      </c>
      <c r="H771" s="336">
        <f t="shared" si="131"/>
        <v>4791060.8899999997</v>
      </c>
      <c r="I771" s="336">
        <f t="shared" si="131"/>
        <v>0</v>
      </c>
      <c r="J771" s="336">
        <f t="shared" si="131"/>
        <v>2855801.84</v>
      </c>
      <c r="K771" s="336">
        <f t="shared" si="131"/>
        <v>0</v>
      </c>
      <c r="L771" s="336">
        <f t="shared" si="131"/>
        <v>0</v>
      </c>
      <c r="M771" s="336">
        <f t="shared" si="131"/>
        <v>0</v>
      </c>
      <c r="N771" s="336">
        <f t="shared" si="131"/>
        <v>57149152</v>
      </c>
      <c r="O771" s="336">
        <f t="shared" si="131"/>
        <v>4996588.26</v>
      </c>
      <c r="P771" s="336">
        <f t="shared" si="131"/>
        <v>0</v>
      </c>
      <c r="Q771" s="336">
        <f t="shared" si="131"/>
        <v>2650000</v>
      </c>
      <c r="R771" s="336">
        <f t="shared" si="131"/>
        <v>0</v>
      </c>
      <c r="S771" s="336">
        <f t="shared" si="131"/>
        <v>2511233.9700000002</v>
      </c>
      <c r="T771" s="336">
        <f t="shared" si="131"/>
        <v>1816954</v>
      </c>
      <c r="U771" s="336">
        <f t="shared" si="131"/>
        <v>0</v>
      </c>
      <c r="V771" s="336">
        <f t="shared" si="131"/>
        <v>0</v>
      </c>
      <c r="W771" s="336">
        <f t="shared" si="131"/>
        <v>1500000</v>
      </c>
      <c r="X771" s="336">
        <f t="shared" si="131"/>
        <v>0</v>
      </c>
      <c r="Y771" s="336">
        <f t="shared" si="131"/>
        <v>0</v>
      </c>
      <c r="Z771" s="336">
        <f t="shared" si="131"/>
        <v>0</v>
      </c>
      <c r="AA771" s="336">
        <f t="shared" si="131"/>
        <v>0</v>
      </c>
      <c r="AB771" s="336">
        <f t="shared" si="131"/>
        <v>410429</v>
      </c>
      <c r="AC771" s="336">
        <f t="shared" si="131"/>
        <v>5467185.3099999996</v>
      </c>
      <c r="AD771" s="336">
        <f t="shared" si="131"/>
        <v>0</v>
      </c>
      <c r="AE771" s="336">
        <f t="shared" si="131"/>
        <v>935000</v>
      </c>
      <c r="AF771" s="336">
        <f t="shared" si="131"/>
        <v>3567000</v>
      </c>
      <c r="AG771" s="336">
        <f t="shared" si="131"/>
        <v>1669551.9</v>
      </c>
      <c r="AH771" s="336">
        <f t="shared" si="131"/>
        <v>437839.16</v>
      </c>
      <c r="AI771" s="336">
        <f t="shared" si="131"/>
        <v>0</v>
      </c>
      <c r="AJ771" s="336">
        <f t="shared" si="131"/>
        <v>0</v>
      </c>
      <c r="AK771" s="336">
        <f t="shared" si="131"/>
        <v>0</v>
      </c>
      <c r="AL771" s="336">
        <f t="shared" si="131"/>
        <v>0</v>
      </c>
      <c r="AM771" s="336">
        <f t="shared" si="131"/>
        <v>0</v>
      </c>
      <c r="AN771" s="336">
        <f t="shared" si="131"/>
        <v>0</v>
      </c>
      <c r="AO771" s="336">
        <f t="shared" si="131"/>
        <v>0</v>
      </c>
      <c r="AP771" s="336">
        <f t="shared" si="131"/>
        <v>0</v>
      </c>
      <c r="AQ771" s="336">
        <f t="shared" si="131"/>
        <v>0</v>
      </c>
      <c r="AR771" s="336">
        <f t="shared" si="131"/>
        <v>0</v>
      </c>
      <c r="AS771" s="336">
        <f t="shared" si="131"/>
        <v>0</v>
      </c>
      <c r="AT771" s="336">
        <f t="shared" si="131"/>
        <v>0</v>
      </c>
      <c r="AU771" s="336">
        <f t="shared" si="131"/>
        <v>2723895</v>
      </c>
      <c r="AV771" s="336">
        <f t="shared" si="131"/>
        <v>0</v>
      </c>
      <c r="AW771" s="336">
        <f t="shared" si="131"/>
        <v>0</v>
      </c>
      <c r="AX771" s="336">
        <f t="shared" si="131"/>
        <v>0</v>
      </c>
      <c r="AY771" s="336">
        <f t="shared" si="131"/>
        <v>0</v>
      </c>
      <c r="AZ771" s="336">
        <f t="shared" si="131"/>
        <v>0</v>
      </c>
      <c r="BA771" s="336">
        <f t="shared" si="131"/>
        <v>0</v>
      </c>
      <c r="BB771" s="336">
        <f t="shared" si="131"/>
        <v>19751204.949999999</v>
      </c>
      <c r="BC771" s="336">
        <f t="shared" si="131"/>
        <v>800000</v>
      </c>
      <c r="BD771" s="336">
        <f t="shared" si="131"/>
        <v>777900</v>
      </c>
      <c r="BE771" s="336">
        <f t="shared" si="131"/>
        <v>0</v>
      </c>
      <c r="BF771" s="336">
        <f t="shared" si="131"/>
        <v>0</v>
      </c>
      <c r="BG771" s="336">
        <f t="shared" si="131"/>
        <v>0</v>
      </c>
      <c r="BH771" s="336">
        <f t="shared" si="131"/>
        <v>582119.12</v>
      </c>
      <c r="BI771" s="336">
        <f t="shared" si="131"/>
        <v>0</v>
      </c>
      <c r="BJ771" s="336">
        <f t="shared" si="131"/>
        <v>0</v>
      </c>
      <c r="BK771" s="336">
        <f t="shared" si="131"/>
        <v>0</v>
      </c>
      <c r="BL771" s="336">
        <f t="shared" si="131"/>
        <v>0</v>
      </c>
      <c r="BM771" s="336">
        <f t="shared" si="131"/>
        <v>39503091.75</v>
      </c>
      <c r="BN771" s="336">
        <f t="shared" si="131"/>
        <v>0</v>
      </c>
      <c r="BO771" s="336">
        <f t="shared" si="131"/>
        <v>0</v>
      </c>
      <c r="BP771" s="336">
        <f t="shared" si="131"/>
        <v>0</v>
      </c>
      <c r="BQ771" s="336">
        <f t="shared" si="131"/>
        <v>0</v>
      </c>
      <c r="BR771" s="336">
        <f t="shared" si="131"/>
        <v>0</v>
      </c>
      <c r="BS771" s="336">
        <f t="shared" ref="BS771" si="132">BS662</f>
        <v>0</v>
      </c>
      <c r="BT771" s="336">
        <f t="shared" si="124"/>
        <v>1875000</v>
      </c>
      <c r="BU771" s="336">
        <f t="shared" si="124"/>
        <v>0</v>
      </c>
      <c r="BV771" s="336">
        <f t="shared" si="124"/>
        <v>0</v>
      </c>
      <c r="BW771" s="336">
        <f t="shared" si="124"/>
        <v>0</v>
      </c>
      <c r="BX771" s="336">
        <f t="shared" si="124"/>
        <v>0</v>
      </c>
      <c r="BY771" s="336">
        <f t="shared" si="124"/>
        <v>0</v>
      </c>
      <c r="BZ771" s="336">
        <f t="shared" si="124"/>
        <v>0</v>
      </c>
      <c r="CA771" s="336">
        <f t="shared" si="124"/>
        <v>0</v>
      </c>
      <c r="CB771" s="336">
        <f t="shared" si="124"/>
        <v>0</v>
      </c>
      <c r="CC771" s="336">
        <f t="shared" si="129"/>
        <v>156771007.15000001</v>
      </c>
    </row>
    <row r="772" spans="1:81" s="354" customFormat="1">
      <c r="A772" s="381"/>
      <c r="B772" s="383"/>
      <c r="C772" s="385"/>
      <c r="D772" s="400"/>
      <c r="E772" s="400"/>
      <c r="F772" s="401" t="s">
        <v>1786</v>
      </c>
      <c r="G772" s="402" t="s">
        <v>1787</v>
      </c>
      <c r="H772" s="336">
        <f t="shared" ref="H772:BS775" si="133">H663</f>
        <v>0</v>
      </c>
      <c r="I772" s="336">
        <f t="shared" si="133"/>
        <v>10186200</v>
      </c>
      <c r="J772" s="336">
        <f t="shared" si="133"/>
        <v>8386700</v>
      </c>
      <c r="K772" s="336">
        <f t="shared" si="133"/>
        <v>2927300</v>
      </c>
      <c r="L772" s="336">
        <f t="shared" si="133"/>
        <v>3350000</v>
      </c>
      <c r="M772" s="336">
        <f t="shared" si="133"/>
        <v>1100000</v>
      </c>
      <c r="N772" s="336">
        <f t="shared" si="133"/>
        <v>0</v>
      </c>
      <c r="O772" s="336">
        <f t="shared" si="133"/>
        <v>2316100</v>
      </c>
      <c r="P772" s="336">
        <f t="shared" si="133"/>
        <v>708791</v>
      </c>
      <c r="Q772" s="336">
        <f t="shared" si="133"/>
        <v>0</v>
      </c>
      <c r="R772" s="336">
        <f t="shared" si="133"/>
        <v>3845200</v>
      </c>
      <c r="S772" s="336">
        <f t="shared" si="133"/>
        <v>1211559</v>
      </c>
      <c r="T772" s="336">
        <f t="shared" si="133"/>
        <v>3600000</v>
      </c>
      <c r="U772" s="336">
        <f t="shared" si="133"/>
        <v>2676000</v>
      </c>
      <c r="V772" s="336">
        <f t="shared" si="133"/>
        <v>446900</v>
      </c>
      <c r="W772" s="336">
        <f t="shared" si="133"/>
        <v>1961590</v>
      </c>
      <c r="X772" s="336">
        <f t="shared" si="133"/>
        <v>2265900</v>
      </c>
      <c r="Y772" s="336">
        <f t="shared" si="133"/>
        <v>878766</v>
      </c>
      <c r="Z772" s="336">
        <f t="shared" si="133"/>
        <v>0</v>
      </c>
      <c r="AA772" s="336">
        <f t="shared" si="133"/>
        <v>14063208</v>
      </c>
      <c r="AB772" s="336">
        <f t="shared" si="133"/>
        <v>514100</v>
      </c>
      <c r="AC772" s="336">
        <f t="shared" si="133"/>
        <v>0</v>
      </c>
      <c r="AD772" s="336">
        <f t="shared" si="133"/>
        <v>7005677</v>
      </c>
      <c r="AE772" s="336">
        <f t="shared" si="133"/>
        <v>2423000</v>
      </c>
      <c r="AF772" s="336">
        <f t="shared" si="133"/>
        <v>4384958.47</v>
      </c>
      <c r="AG772" s="336">
        <f t="shared" si="133"/>
        <v>1128000</v>
      </c>
      <c r="AH772" s="336">
        <f t="shared" si="133"/>
        <v>225269</v>
      </c>
      <c r="AI772" s="336">
        <f t="shared" si="133"/>
        <v>0</v>
      </c>
      <c r="AJ772" s="336">
        <f t="shared" si="133"/>
        <v>2685615</v>
      </c>
      <c r="AK772" s="336">
        <f t="shared" si="133"/>
        <v>72700</v>
      </c>
      <c r="AL772" s="336">
        <f t="shared" si="133"/>
        <v>881260</v>
      </c>
      <c r="AM772" s="336">
        <f t="shared" si="133"/>
        <v>331800</v>
      </c>
      <c r="AN772" s="336">
        <f t="shared" si="133"/>
        <v>634000</v>
      </c>
      <c r="AO772" s="336">
        <f t="shared" si="133"/>
        <v>449800</v>
      </c>
      <c r="AP772" s="336">
        <f t="shared" si="133"/>
        <v>1845000</v>
      </c>
      <c r="AQ772" s="336">
        <f t="shared" si="133"/>
        <v>3756200</v>
      </c>
      <c r="AR772" s="336">
        <f t="shared" si="133"/>
        <v>456500</v>
      </c>
      <c r="AS772" s="336">
        <f t="shared" si="133"/>
        <v>1799700</v>
      </c>
      <c r="AT772" s="336">
        <f t="shared" si="133"/>
        <v>350900</v>
      </c>
      <c r="AU772" s="336">
        <f t="shared" si="133"/>
        <v>0</v>
      </c>
      <c r="AV772" s="336">
        <f t="shared" si="133"/>
        <v>1200000</v>
      </c>
      <c r="AW772" s="336">
        <f t="shared" si="133"/>
        <v>391100</v>
      </c>
      <c r="AX772" s="336">
        <f t="shared" si="133"/>
        <v>420300</v>
      </c>
      <c r="AY772" s="336">
        <f t="shared" si="133"/>
        <v>648900</v>
      </c>
      <c r="AZ772" s="336">
        <f t="shared" si="133"/>
        <v>561299</v>
      </c>
      <c r="BA772" s="336">
        <f t="shared" si="133"/>
        <v>771600</v>
      </c>
      <c r="BB772" s="336">
        <f t="shared" si="133"/>
        <v>0</v>
      </c>
      <c r="BC772" s="336">
        <f t="shared" si="133"/>
        <v>1304000</v>
      </c>
      <c r="BD772" s="336">
        <f t="shared" si="133"/>
        <v>1098400</v>
      </c>
      <c r="BE772" s="336">
        <f t="shared" si="133"/>
        <v>128387</v>
      </c>
      <c r="BF772" s="336">
        <f t="shared" si="133"/>
        <v>2592400</v>
      </c>
      <c r="BG772" s="336">
        <f t="shared" si="133"/>
        <v>577000</v>
      </c>
      <c r="BH772" s="336">
        <f t="shared" si="133"/>
        <v>5825600</v>
      </c>
      <c r="BI772" s="336">
        <f t="shared" si="133"/>
        <v>8983700</v>
      </c>
      <c r="BJ772" s="336">
        <f t="shared" si="133"/>
        <v>1270400</v>
      </c>
      <c r="BK772" s="336">
        <f t="shared" si="133"/>
        <v>2739700</v>
      </c>
      <c r="BL772" s="336">
        <f t="shared" si="133"/>
        <v>852700</v>
      </c>
      <c r="BM772" s="336">
        <f t="shared" si="133"/>
        <v>0</v>
      </c>
      <c r="BN772" s="336">
        <f t="shared" si="133"/>
        <v>2818417</v>
      </c>
      <c r="BO772" s="336">
        <f t="shared" si="133"/>
        <v>1543480</v>
      </c>
      <c r="BP772" s="336">
        <f t="shared" si="133"/>
        <v>2974303</v>
      </c>
      <c r="BQ772" s="336">
        <f t="shared" si="133"/>
        <v>1248500</v>
      </c>
      <c r="BR772" s="336">
        <f t="shared" si="133"/>
        <v>4611138</v>
      </c>
      <c r="BS772" s="336">
        <f t="shared" si="133"/>
        <v>365600</v>
      </c>
      <c r="BT772" s="336">
        <f t="shared" ref="BT772:CB787" si="134">BT663</f>
        <v>0</v>
      </c>
      <c r="BU772" s="336">
        <f t="shared" si="134"/>
        <v>2267500</v>
      </c>
      <c r="BV772" s="336">
        <f t="shared" si="134"/>
        <v>2362900</v>
      </c>
      <c r="BW772" s="336">
        <f t="shared" si="134"/>
        <v>2020391</v>
      </c>
      <c r="BX772" s="336">
        <f t="shared" si="134"/>
        <v>5590500</v>
      </c>
      <c r="BY772" s="336">
        <f t="shared" si="134"/>
        <v>10080000</v>
      </c>
      <c r="BZ772" s="336">
        <f t="shared" si="134"/>
        <v>486800</v>
      </c>
      <c r="CA772" s="336">
        <f t="shared" si="134"/>
        <v>1508415</v>
      </c>
      <c r="CB772" s="336">
        <f t="shared" si="134"/>
        <v>124200</v>
      </c>
      <c r="CC772" s="336">
        <f t="shared" si="129"/>
        <v>156236323.47</v>
      </c>
    </row>
    <row r="773" spans="1:81" s="354" customFormat="1">
      <c r="A773" s="381"/>
      <c r="B773" s="383"/>
      <c r="C773" s="385"/>
      <c r="D773" s="400"/>
      <c r="E773" s="400"/>
      <c r="F773" s="401" t="s">
        <v>1788</v>
      </c>
      <c r="G773" s="402" t="s">
        <v>1789</v>
      </c>
      <c r="H773" s="336">
        <f t="shared" si="133"/>
        <v>1118600</v>
      </c>
      <c r="I773" s="336">
        <f t="shared" si="133"/>
        <v>15000</v>
      </c>
      <c r="J773" s="336">
        <f t="shared" si="133"/>
        <v>585000</v>
      </c>
      <c r="K773" s="336">
        <f t="shared" si="133"/>
        <v>0</v>
      </c>
      <c r="L773" s="336">
        <f t="shared" si="133"/>
        <v>1000</v>
      </c>
      <c r="M773" s="336">
        <f t="shared" si="133"/>
        <v>0</v>
      </c>
      <c r="N773" s="336">
        <f t="shared" si="133"/>
        <v>0</v>
      </c>
      <c r="O773" s="336">
        <f t="shared" si="133"/>
        <v>0</v>
      </c>
      <c r="P773" s="336">
        <f t="shared" si="133"/>
        <v>0</v>
      </c>
      <c r="Q773" s="336">
        <f t="shared" si="133"/>
        <v>0</v>
      </c>
      <c r="R773" s="336">
        <f t="shared" si="133"/>
        <v>10000</v>
      </c>
      <c r="S773" s="336">
        <f t="shared" si="133"/>
        <v>0</v>
      </c>
      <c r="T773" s="336">
        <f t="shared" si="133"/>
        <v>0</v>
      </c>
      <c r="U773" s="336">
        <f t="shared" si="133"/>
        <v>0</v>
      </c>
      <c r="V773" s="336">
        <f t="shared" si="133"/>
        <v>0</v>
      </c>
      <c r="W773" s="336">
        <f t="shared" si="133"/>
        <v>0</v>
      </c>
      <c r="X773" s="336">
        <f t="shared" si="133"/>
        <v>0</v>
      </c>
      <c r="Y773" s="336">
        <f t="shared" si="133"/>
        <v>0</v>
      </c>
      <c r="Z773" s="336">
        <f t="shared" si="133"/>
        <v>0</v>
      </c>
      <c r="AA773" s="336">
        <f t="shared" si="133"/>
        <v>0</v>
      </c>
      <c r="AB773" s="336">
        <f t="shared" si="133"/>
        <v>0</v>
      </c>
      <c r="AC773" s="336">
        <f t="shared" si="133"/>
        <v>30340</v>
      </c>
      <c r="AD773" s="336">
        <f t="shared" si="133"/>
        <v>0</v>
      </c>
      <c r="AE773" s="336">
        <f t="shared" si="133"/>
        <v>0</v>
      </c>
      <c r="AF773" s="336">
        <f t="shared" si="133"/>
        <v>0</v>
      </c>
      <c r="AG773" s="336">
        <f t="shared" si="133"/>
        <v>0</v>
      </c>
      <c r="AH773" s="336">
        <f t="shared" si="133"/>
        <v>160600</v>
      </c>
      <c r="AI773" s="336">
        <f t="shared" si="133"/>
        <v>0</v>
      </c>
      <c r="AJ773" s="336">
        <f t="shared" si="133"/>
        <v>5800</v>
      </c>
      <c r="AK773" s="336">
        <f t="shared" si="133"/>
        <v>0</v>
      </c>
      <c r="AL773" s="336">
        <f t="shared" si="133"/>
        <v>0</v>
      </c>
      <c r="AM773" s="336">
        <f t="shared" si="133"/>
        <v>0</v>
      </c>
      <c r="AN773" s="336">
        <f t="shared" si="133"/>
        <v>0</v>
      </c>
      <c r="AO773" s="336">
        <f t="shared" si="133"/>
        <v>203250</v>
      </c>
      <c r="AP773" s="336">
        <f t="shared" si="133"/>
        <v>0</v>
      </c>
      <c r="AQ773" s="336">
        <f t="shared" si="133"/>
        <v>14900</v>
      </c>
      <c r="AR773" s="336">
        <f t="shared" si="133"/>
        <v>0</v>
      </c>
      <c r="AS773" s="336">
        <f t="shared" si="133"/>
        <v>0</v>
      </c>
      <c r="AT773" s="336">
        <f t="shared" si="133"/>
        <v>0</v>
      </c>
      <c r="AU773" s="336">
        <f t="shared" si="133"/>
        <v>2092712.5</v>
      </c>
      <c r="AV773" s="336">
        <f t="shared" si="133"/>
        <v>0</v>
      </c>
      <c r="AW773" s="336">
        <f t="shared" si="133"/>
        <v>0</v>
      </c>
      <c r="AX773" s="336">
        <f t="shared" si="133"/>
        <v>0</v>
      </c>
      <c r="AY773" s="336">
        <f t="shared" si="133"/>
        <v>0</v>
      </c>
      <c r="AZ773" s="336">
        <f t="shared" si="133"/>
        <v>76500</v>
      </c>
      <c r="BA773" s="336">
        <f t="shared" si="133"/>
        <v>0</v>
      </c>
      <c r="BB773" s="336">
        <f t="shared" si="133"/>
        <v>0</v>
      </c>
      <c r="BC773" s="336">
        <f t="shared" si="133"/>
        <v>0</v>
      </c>
      <c r="BD773" s="336">
        <f t="shared" si="133"/>
        <v>0</v>
      </c>
      <c r="BE773" s="336">
        <f t="shared" si="133"/>
        <v>0</v>
      </c>
      <c r="BF773" s="336">
        <f t="shared" si="133"/>
        <v>1600000</v>
      </c>
      <c r="BG773" s="336">
        <f t="shared" si="133"/>
        <v>955232</v>
      </c>
      <c r="BH773" s="336">
        <f t="shared" si="133"/>
        <v>24600</v>
      </c>
      <c r="BI773" s="336">
        <f t="shared" si="133"/>
        <v>0</v>
      </c>
      <c r="BJ773" s="336">
        <f t="shared" si="133"/>
        <v>48649</v>
      </c>
      <c r="BK773" s="336">
        <f t="shared" si="133"/>
        <v>0</v>
      </c>
      <c r="BL773" s="336">
        <f t="shared" si="133"/>
        <v>6680</v>
      </c>
      <c r="BM773" s="336">
        <f t="shared" si="133"/>
        <v>0</v>
      </c>
      <c r="BN773" s="336">
        <f t="shared" si="133"/>
        <v>327754.26</v>
      </c>
      <c r="BO773" s="336">
        <f t="shared" si="133"/>
        <v>492685</v>
      </c>
      <c r="BP773" s="336">
        <f t="shared" si="133"/>
        <v>0</v>
      </c>
      <c r="BQ773" s="336">
        <f t="shared" si="133"/>
        <v>0</v>
      </c>
      <c r="BR773" s="336">
        <f t="shared" si="133"/>
        <v>0</v>
      </c>
      <c r="BS773" s="336">
        <f t="shared" si="133"/>
        <v>0</v>
      </c>
      <c r="BT773" s="336">
        <f t="shared" si="134"/>
        <v>96352.62</v>
      </c>
      <c r="BU773" s="336">
        <f t="shared" si="134"/>
        <v>0</v>
      </c>
      <c r="BV773" s="336">
        <f t="shared" si="134"/>
        <v>0</v>
      </c>
      <c r="BW773" s="336">
        <f t="shared" si="134"/>
        <v>0</v>
      </c>
      <c r="BX773" s="336">
        <f t="shared" si="134"/>
        <v>31240</v>
      </c>
      <c r="BY773" s="336">
        <f t="shared" si="134"/>
        <v>0</v>
      </c>
      <c r="BZ773" s="336">
        <f t="shared" si="134"/>
        <v>0</v>
      </c>
      <c r="CA773" s="336">
        <f t="shared" si="134"/>
        <v>0</v>
      </c>
      <c r="CB773" s="336">
        <f t="shared" si="134"/>
        <v>0</v>
      </c>
      <c r="CC773" s="336">
        <f t="shared" si="129"/>
        <v>7896895.3799999999</v>
      </c>
    </row>
    <row r="774" spans="1:81" s="354" customFormat="1">
      <c r="A774" s="381"/>
      <c r="B774" s="383"/>
      <c r="C774" s="385"/>
      <c r="D774" s="400"/>
      <c r="E774" s="400"/>
      <c r="F774" s="401" t="s">
        <v>1790</v>
      </c>
      <c r="G774" s="402" t="s">
        <v>1753</v>
      </c>
      <c r="H774" s="336">
        <f t="shared" si="133"/>
        <v>0</v>
      </c>
      <c r="I774" s="336">
        <f t="shared" si="133"/>
        <v>0</v>
      </c>
      <c r="J774" s="336">
        <f t="shared" si="133"/>
        <v>1143500</v>
      </c>
      <c r="K774" s="336">
        <f t="shared" si="133"/>
        <v>21137.19</v>
      </c>
      <c r="L774" s="336">
        <f t="shared" si="133"/>
        <v>431421.61</v>
      </c>
      <c r="M774" s="336">
        <f t="shared" si="133"/>
        <v>32167.31</v>
      </c>
      <c r="N774" s="336">
        <f t="shared" si="133"/>
        <v>5064557.2699999996</v>
      </c>
      <c r="O774" s="336">
        <f t="shared" si="133"/>
        <v>60000</v>
      </c>
      <c r="P774" s="336">
        <f t="shared" si="133"/>
        <v>464757.57</v>
      </c>
      <c r="Q774" s="336">
        <f t="shared" si="133"/>
        <v>2324187</v>
      </c>
      <c r="R774" s="336">
        <f t="shared" si="133"/>
        <v>430201.2</v>
      </c>
      <c r="S774" s="336">
        <f t="shared" si="133"/>
        <v>1026606.6</v>
      </c>
      <c r="T774" s="336">
        <f t="shared" si="133"/>
        <v>1512965.77</v>
      </c>
      <c r="U774" s="336">
        <f t="shared" si="133"/>
        <v>1251683.97</v>
      </c>
      <c r="V774" s="336">
        <f t="shared" si="133"/>
        <v>127646.61</v>
      </c>
      <c r="W774" s="336">
        <f t="shared" si="133"/>
        <v>357794.68</v>
      </c>
      <c r="X774" s="336">
        <f t="shared" si="133"/>
        <v>915666.21</v>
      </c>
      <c r="Y774" s="336">
        <f t="shared" si="133"/>
        <v>273172.98</v>
      </c>
      <c r="Z774" s="336">
        <f t="shared" si="133"/>
        <v>0</v>
      </c>
      <c r="AA774" s="336">
        <f t="shared" si="133"/>
        <v>3009128.86</v>
      </c>
      <c r="AB774" s="336">
        <f t="shared" si="133"/>
        <v>0</v>
      </c>
      <c r="AC774" s="336">
        <f t="shared" si="133"/>
        <v>912137.73</v>
      </c>
      <c r="AD774" s="336">
        <f t="shared" si="133"/>
        <v>703173.36</v>
      </c>
      <c r="AE774" s="336">
        <f t="shared" si="133"/>
        <v>602982.26</v>
      </c>
      <c r="AF774" s="336">
        <f t="shared" si="133"/>
        <v>20189</v>
      </c>
      <c r="AG774" s="336">
        <f t="shared" si="133"/>
        <v>0</v>
      </c>
      <c r="AH774" s="336">
        <f t="shared" si="133"/>
        <v>0</v>
      </c>
      <c r="AI774" s="336">
        <f t="shared" si="133"/>
        <v>0</v>
      </c>
      <c r="AJ774" s="336">
        <f t="shared" si="133"/>
        <v>224113.44</v>
      </c>
      <c r="AK774" s="336">
        <f t="shared" si="133"/>
        <v>243183.29</v>
      </c>
      <c r="AL774" s="336">
        <f t="shared" si="133"/>
        <v>283586.71000000002</v>
      </c>
      <c r="AM774" s="336">
        <f t="shared" si="133"/>
        <v>8913.2800000000007</v>
      </c>
      <c r="AN774" s="336">
        <f t="shared" si="133"/>
        <v>254033.09</v>
      </c>
      <c r="AO774" s="336">
        <f t="shared" si="133"/>
        <v>1613.62</v>
      </c>
      <c r="AP774" s="336">
        <f t="shared" si="133"/>
        <v>178786.78</v>
      </c>
      <c r="AQ774" s="336">
        <f t="shared" si="133"/>
        <v>30376.71</v>
      </c>
      <c r="AR774" s="336">
        <f t="shared" si="133"/>
        <v>214189.41</v>
      </c>
      <c r="AS774" s="336">
        <f t="shared" si="133"/>
        <v>445783.74</v>
      </c>
      <c r="AT774" s="336">
        <f t="shared" si="133"/>
        <v>181401.1</v>
      </c>
      <c r="AU774" s="336">
        <f t="shared" si="133"/>
        <v>1672123.17</v>
      </c>
      <c r="AV774" s="336">
        <f t="shared" si="133"/>
        <v>95000</v>
      </c>
      <c r="AW774" s="336">
        <f t="shared" si="133"/>
        <v>159569.37</v>
      </c>
      <c r="AX774" s="336">
        <f t="shared" si="133"/>
        <v>415475.62</v>
      </c>
      <c r="AY774" s="336">
        <f t="shared" si="133"/>
        <v>141586.76999999999</v>
      </c>
      <c r="AZ774" s="336">
        <f t="shared" si="133"/>
        <v>131730.73000000001</v>
      </c>
      <c r="BA774" s="336">
        <f t="shared" si="133"/>
        <v>110204.33</v>
      </c>
      <c r="BB774" s="336">
        <f t="shared" si="133"/>
        <v>3620053.01</v>
      </c>
      <c r="BC774" s="336">
        <f t="shared" si="133"/>
        <v>228377.74</v>
      </c>
      <c r="BD774" s="336">
        <f t="shared" si="133"/>
        <v>352944.88</v>
      </c>
      <c r="BE774" s="336">
        <f t="shared" si="133"/>
        <v>330372.33</v>
      </c>
      <c r="BF774" s="336">
        <f t="shared" si="133"/>
        <v>0</v>
      </c>
      <c r="BG774" s="336">
        <f t="shared" si="133"/>
        <v>0</v>
      </c>
      <c r="BH774" s="336">
        <f t="shared" si="133"/>
        <v>1139842.9898000001</v>
      </c>
      <c r="BI774" s="336">
        <f t="shared" si="133"/>
        <v>1530378.67</v>
      </c>
      <c r="BJ774" s="336">
        <f t="shared" si="133"/>
        <v>466445.33</v>
      </c>
      <c r="BK774" s="336">
        <f t="shared" si="133"/>
        <v>162264.91</v>
      </c>
      <c r="BL774" s="336">
        <f t="shared" si="133"/>
        <v>345</v>
      </c>
      <c r="BM774" s="336">
        <f t="shared" si="133"/>
        <v>0</v>
      </c>
      <c r="BN774" s="336">
        <f t="shared" si="133"/>
        <v>1243709.6499999999</v>
      </c>
      <c r="BO774" s="336">
        <f t="shared" si="133"/>
        <v>26221.95</v>
      </c>
      <c r="BP774" s="336">
        <f t="shared" si="133"/>
        <v>26110.79</v>
      </c>
      <c r="BQ774" s="336">
        <f t="shared" si="133"/>
        <v>232116.31</v>
      </c>
      <c r="BR774" s="336">
        <f t="shared" si="133"/>
        <v>440840.42</v>
      </c>
      <c r="BS774" s="336">
        <f t="shared" si="133"/>
        <v>395550.45</v>
      </c>
      <c r="BT774" s="336">
        <f t="shared" si="134"/>
        <v>1971636.2</v>
      </c>
      <c r="BU774" s="336">
        <f t="shared" si="134"/>
        <v>191201.37</v>
      </c>
      <c r="BV774" s="336">
        <f t="shared" si="134"/>
        <v>415524.98</v>
      </c>
      <c r="BW774" s="336">
        <f t="shared" si="134"/>
        <v>530390.30000000005</v>
      </c>
      <c r="BX774" s="336">
        <f t="shared" si="134"/>
        <v>1399720.53</v>
      </c>
      <c r="BY774" s="336">
        <f t="shared" si="134"/>
        <v>1661686.94</v>
      </c>
      <c r="BZ774" s="336">
        <f t="shared" si="134"/>
        <v>283088.58</v>
      </c>
      <c r="CA774" s="336">
        <f t="shared" si="134"/>
        <v>11219.3</v>
      </c>
      <c r="CB774" s="336">
        <f t="shared" si="134"/>
        <v>238097.78</v>
      </c>
      <c r="CC774" s="336">
        <f t="shared" si="129"/>
        <v>42374888.749799997</v>
      </c>
    </row>
    <row r="775" spans="1:81" s="354" customFormat="1">
      <c r="A775" s="381"/>
      <c r="B775" s="383"/>
      <c r="C775" s="385"/>
      <c r="D775" s="400"/>
      <c r="E775" s="400"/>
      <c r="F775" s="401" t="s">
        <v>1791</v>
      </c>
      <c r="G775" s="402" t="s">
        <v>1792</v>
      </c>
      <c r="H775" s="336">
        <f t="shared" si="133"/>
        <v>0</v>
      </c>
      <c r="I775" s="336">
        <f t="shared" si="133"/>
        <v>0</v>
      </c>
      <c r="J775" s="336">
        <f t="shared" si="133"/>
        <v>0</v>
      </c>
      <c r="K775" s="336">
        <f t="shared" si="133"/>
        <v>0</v>
      </c>
      <c r="L775" s="336">
        <f t="shared" si="133"/>
        <v>0</v>
      </c>
      <c r="M775" s="336">
        <f t="shared" si="133"/>
        <v>0</v>
      </c>
      <c r="N775" s="336">
        <f t="shared" si="133"/>
        <v>0</v>
      </c>
      <c r="O775" s="336">
        <f t="shared" si="133"/>
        <v>0</v>
      </c>
      <c r="P775" s="336">
        <f t="shared" si="133"/>
        <v>0</v>
      </c>
      <c r="Q775" s="336">
        <f t="shared" si="133"/>
        <v>4255</v>
      </c>
      <c r="R775" s="336">
        <f t="shared" si="133"/>
        <v>0</v>
      </c>
      <c r="S775" s="336">
        <f t="shared" si="133"/>
        <v>0</v>
      </c>
      <c r="T775" s="336">
        <f t="shared" si="133"/>
        <v>0</v>
      </c>
      <c r="U775" s="336">
        <f t="shared" si="133"/>
        <v>0</v>
      </c>
      <c r="V775" s="336">
        <f t="shared" si="133"/>
        <v>0</v>
      </c>
      <c r="W775" s="336">
        <f t="shared" si="133"/>
        <v>0</v>
      </c>
      <c r="X775" s="336">
        <f t="shared" si="133"/>
        <v>0</v>
      </c>
      <c r="Y775" s="336">
        <f t="shared" si="133"/>
        <v>0</v>
      </c>
      <c r="Z775" s="336">
        <f t="shared" si="133"/>
        <v>0</v>
      </c>
      <c r="AA775" s="336">
        <f t="shared" si="133"/>
        <v>30745.9</v>
      </c>
      <c r="AB775" s="336">
        <f t="shared" si="133"/>
        <v>0</v>
      </c>
      <c r="AC775" s="336">
        <f t="shared" si="133"/>
        <v>0</v>
      </c>
      <c r="AD775" s="336">
        <f t="shared" si="133"/>
        <v>0</v>
      </c>
      <c r="AE775" s="336">
        <f t="shared" si="133"/>
        <v>0</v>
      </c>
      <c r="AF775" s="336">
        <f t="shared" si="133"/>
        <v>71141</v>
      </c>
      <c r="AG775" s="336">
        <f t="shared" si="133"/>
        <v>6000</v>
      </c>
      <c r="AH775" s="336">
        <f t="shared" si="133"/>
        <v>0</v>
      </c>
      <c r="AI775" s="336">
        <f t="shared" si="133"/>
        <v>0</v>
      </c>
      <c r="AJ775" s="336">
        <f t="shared" si="133"/>
        <v>0</v>
      </c>
      <c r="AK775" s="336">
        <f t="shared" si="133"/>
        <v>0</v>
      </c>
      <c r="AL775" s="336">
        <f t="shared" si="133"/>
        <v>9800</v>
      </c>
      <c r="AM775" s="336">
        <f t="shared" si="133"/>
        <v>0</v>
      </c>
      <c r="AN775" s="336">
        <f t="shared" si="133"/>
        <v>0</v>
      </c>
      <c r="AO775" s="336">
        <f t="shared" si="133"/>
        <v>0</v>
      </c>
      <c r="AP775" s="336">
        <f t="shared" si="133"/>
        <v>26625</v>
      </c>
      <c r="AQ775" s="336">
        <f t="shared" si="133"/>
        <v>0</v>
      </c>
      <c r="AR775" s="336">
        <f t="shared" si="133"/>
        <v>0</v>
      </c>
      <c r="AS775" s="336">
        <f t="shared" si="133"/>
        <v>42120</v>
      </c>
      <c r="AT775" s="336">
        <f t="shared" si="133"/>
        <v>0</v>
      </c>
      <c r="AU775" s="336">
        <f t="shared" si="133"/>
        <v>0</v>
      </c>
      <c r="AV775" s="336">
        <f t="shared" si="133"/>
        <v>0</v>
      </c>
      <c r="AW775" s="336">
        <f t="shared" si="133"/>
        <v>80902.7</v>
      </c>
      <c r="AX775" s="336">
        <f t="shared" si="133"/>
        <v>8420</v>
      </c>
      <c r="AY775" s="336">
        <f t="shared" si="133"/>
        <v>4390</v>
      </c>
      <c r="AZ775" s="336">
        <f t="shared" si="133"/>
        <v>0</v>
      </c>
      <c r="BA775" s="336">
        <f t="shared" si="133"/>
        <v>21622.1</v>
      </c>
      <c r="BB775" s="336">
        <f t="shared" si="133"/>
        <v>0</v>
      </c>
      <c r="BC775" s="336">
        <f t="shared" si="133"/>
        <v>0</v>
      </c>
      <c r="BD775" s="336">
        <f t="shared" si="133"/>
        <v>0</v>
      </c>
      <c r="BE775" s="336">
        <f t="shared" si="133"/>
        <v>0</v>
      </c>
      <c r="BF775" s="336">
        <f t="shared" si="133"/>
        <v>0</v>
      </c>
      <c r="BG775" s="336">
        <f t="shared" si="133"/>
        <v>0</v>
      </c>
      <c r="BH775" s="336">
        <f t="shared" si="133"/>
        <v>0</v>
      </c>
      <c r="BI775" s="336">
        <f t="shared" si="133"/>
        <v>0</v>
      </c>
      <c r="BJ775" s="336">
        <f t="shared" si="133"/>
        <v>0</v>
      </c>
      <c r="BK775" s="336">
        <f t="shared" si="133"/>
        <v>3500</v>
      </c>
      <c r="BL775" s="336">
        <f t="shared" si="133"/>
        <v>0</v>
      </c>
      <c r="BM775" s="336">
        <f t="shared" si="133"/>
        <v>6770</v>
      </c>
      <c r="BN775" s="336">
        <f t="shared" si="133"/>
        <v>300682.59999999998</v>
      </c>
      <c r="BO775" s="336">
        <f t="shared" si="133"/>
        <v>0</v>
      </c>
      <c r="BP775" s="336">
        <f t="shared" si="133"/>
        <v>91157</v>
      </c>
      <c r="BQ775" s="336">
        <f t="shared" si="133"/>
        <v>76677</v>
      </c>
      <c r="BR775" s="336">
        <f t="shared" si="133"/>
        <v>0</v>
      </c>
      <c r="BS775" s="336">
        <f t="shared" ref="BS775" si="135">BS666</f>
        <v>82900</v>
      </c>
      <c r="BT775" s="336">
        <f t="shared" si="134"/>
        <v>0</v>
      </c>
      <c r="BU775" s="336">
        <f t="shared" si="134"/>
        <v>15522.48</v>
      </c>
      <c r="BV775" s="336">
        <f t="shared" si="134"/>
        <v>0</v>
      </c>
      <c r="BW775" s="336">
        <f t="shared" si="134"/>
        <v>0</v>
      </c>
      <c r="BX775" s="336">
        <f t="shared" si="134"/>
        <v>0</v>
      </c>
      <c r="BY775" s="336">
        <f t="shared" si="134"/>
        <v>80408.5</v>
      </c>
      <c r="BZ775" s="336">
        <f t="shared" si="134"/>
        <v>0</v>
      </c>
      <c r="CA775" s="336">
        <f t="shared" si="134"/>
        <v>0</v>
      </c>
      <c r="CB775" s="336">
        <f t="shared" si="134"/>
        <v>10000</v>
      </c>
      <c r="CC775" s="336">
        <f t="shared" si="129"/>
        <v>973639.27999999991</v>
      </c>
    </row>
    <row r="776" spans="1:81" s="354" customFormat="1">
      <c r="A776" s="381"/>
      <c r="B776" s="383"/>
      <c r="C776" s="385"/>
      <c r="D776" s="400"/>
      <c r="E776" s="400"/>
      <c r="F776" s="401" t="s">
        <v>1793</v>
      </c>
      <c r="G776" s="402" t="s">
        <v>1794</v>
      </c>
      <c r="H776" s="336">
        <f t="shared" ref="H776:BS779" si="136">H667</f>
        <v>0</v>
      </c>
      <c r="I776" s="336">
        <f t="shared" si="136"/>
        <v>0</v>
      </c>
      <c r="J776" s="336">
        <f t="shared" si="136"/>
        <v>5549500</v>
      </c>
      <c r="K776" s="336">
        <f t="shared" si="136"/>
        <v>0</v>
      </c>
      <c r="L776" s="336">
        <f t="shared" si="136"/>
        <v>0</v>
      </c>
      <c r="M776" s="336">
        <f t="shared" si="136"/>
        <v>0</v>
      </c>
      <c r="N776" s="336">
        <f t="shared" si="136"/>
        <v>0</v>
      </c>
      <c r="O776" s="336">
        <f t="shared" si="136"/>
        <v>31076</v>
      </c>
      <c r="P776" s="336">
        <f t="shared" si="136"/>
        <v>0</v>
      </c>
      <c r="Q776" s="336">
        <f t="shared" si="136"/>
        <v>5365000</v>
      </c>
      <c r="R776" s="336">
        <f t="shared" si="136"/>
        <v>0</v>
      </c>
      <c r="S776" s="336">
        <f t="shared" si="136"/>
        <v>0</v>
      </c>
      <c r="T776" s="336">
        <f t="shared" si="136"/>
        <v>0</v>
      </c>
      <c r="U776" s="336">
        <f t="shared" si="136"/>
        <v>0</v>
      </c>
      <c r="V776" s="336">
        <f t="shared" si="136"/>
        <v>0</v>
      </c>
      <c r="W776" s="336">
        <f t="shared" si="136"/>
        <v>0</v>
      </c>
      <c r="X776" s="336">
        <f t="shared" si="136"/>
        <v>0</v>
      </c>
      <c r="Y776" s="336">
        <f t="shared" si="136"/>
        <v>0</v>
      </c>
      <c r="Z776" s="336">
        <f t="shared" si="136"/>
        <v>0</v>
      </c>
      <c r="AA776" s="336">
        <f t="shared" si="136"/>
        <v>30000</v>
      </c>
      <c r="AB776" s="336">
        <f t="shared" si="136"/>
        <v>0</v>
      </c>
      <c r="AC776" s="336">
        <f t="shared" si="136"/>
        <v>0</v>
      </c>
      <c r="AD776" s="336">
        <f t="shared" si="136"/>
        <v>0</v>
      </c>
      <c r="AE776" s="336">
        <f t="shared" si="136"/>
        <v>0</v>
      </c>
      <c r="AF776" s="336">
        <f t="shared" si="136"/>
        <v>0</v>
      </c>
      <c r="AG776" s="336">
        <f t="shared" si="136"/>
        <v>0</v>
      </c>
      <c r="AH776" s="336">
        <f t="shared" si="136"/>
        <v>13082</v>
      </c>
      <c r="AI776" s="336">
        <f t="shared" si="136"/>
        <v>1376500</v>
      </c>
      <c r="AJ776" s="336">
        <f t="shared" si="136"/>
        <v>0</v>
      </c>
      <c r="AK776" s="336">
        <f t="shared" si="136"/>
        <v>336500</v>
      </c>
      <c r="AL776" s="336">
        <f t="shared" si="136"/>
        <v>511000</v>
      </c>
      <c r="AM776" s="336">
        <f t="shared" si="136"/>
        <v>374000</v>
      </c>
      <c r="AN776" s="336">
        <f t="shared" si="136"/>
        <v>1547500</v>
      </c>
      <c r="AO776" s="336">
        <f t="shared" si="136"/>
        <v>1624500</v>
      </c>
      <c r="AP776" s="336">
        <f t="shared" si="136"/>
        <v>0</v>
      </c>
      <c r="AQ776" s="336">
        <f t="shared" si="136"/>
        <v>7500</v>
      </c>
      <c r="AR776" s="336">
        <f t="shared" si="136"/>
        <v>0</v>
      </c>
      <c r="AS776" s="336">
        <f t="shared" si="136"/>
        <v>301500</v>
      </c>
      <c r="AT776" s="336">
        <f t="shared" si="136"/>
        <v>0</v>
      </c>
      <c r="AU776" s="336">
        <f t="shared" si="136"/>
        <v>0</v>
      </c>
      <c r="AV776" s="336">
        <f t="shared" si="136"/>
        <v>0</v>
      </c>
      <c r="AW776" s="336">
        <f t="shared" si="136"/>
        <v>0</v>
      </c>
      <c r="AX776" s="336">
        <f t="shared" si="136"/>
        <v>0</v>
      </c>
      <c r="AY776" s="336">
        <f t="shared" si="136"/>
        <v>0</v>
      </c>
      <c r="AZ776" s="336">
        <f t="shared" si="136"/>
        <v>0</v>
      </c>
      <c r="BA776" s="336">
        <f t="shared" si="136"/>
        <v>0</v>
      </c>
      <c r="BB776" s="336">
        <f t="shared" si="136"/>
        <v>0</v>
      </c>
      <c r="BC776" s="336">
        <f t="shared" si="136"/>
        <v>0</v>
      </c>
      <c r="BD776" s="336">
        <f t="shared" si="136"/>
        <v>0</v>
      </c>
      <c r="BE776" s="336">
        <f t="shared" si="136"/>
        <v>0</v>
      </c>
      <c r="BF776" s="336">
        <f t="shared" si="136"/>
        <v>383382</v>
      </c>
      <c r="BG776" s="336">
        <f t="shared" si="136"/>
        <v>0</v>
      </c>
      <c r="BH776" s="336">
        <f t="shared" si="136"/>
        <v>0</v>
      </c>
      <c r="BI776" s="336">
        <f t="shared" si="136"/>
        <v>0</v>
      </c>
      <c r="BJ776" s="336">
        <f t="shared" si="136"/>
        <v>0</v>
      </c>
      <c r="BK776" s="336">
        <f t="shared" si="136"/>
        <v>0</v>
      </c>
      <c r="BL776" s="336">
        <f t="shared" si="136"/>
        <v>0</v>
      </c>
      <c r="BM776" s="336">
        <f t="shared" si="136"/>
        <v>0</v>
      </c>
      <c r="BN776" s="336">
        <f t="shared" si="136"/>
        <v>0</v>
      </c>
      <c r="BO776" s="336">
        <f t="shared" si="136"/>
        <v>0</v>
      </c>
      <c r="BP776" s="336">
        <f t="shared" si="136"/>
        <v>0</v>
      </c>
      <c r="BQ776" s="336">
        <f t="shared" si="136"/>
        <v>0</v>
      </c>
      <c r="BR776" s="336">
        <f t="shared" si="136"/>
        <v>0</v>
      </c>
      <c r="BS776" s="336">
        <f t="shared" si="136"/>
        <v>24300</v>
      </c>
      <c r="BT776" s="336">
        <f t="shared" si="134"/>
        <v>0</v>
      </c>
      <c r="BU776" s="336">
        <f t="shared" si="134"/>
        <v>122000</v>
      </c>
      <c r="BV776" s="336">
        <f t="shared" si="134"/>
        <v>0</v>
      </c>
      <c r="BW776" s="336">
        <f t="shared" si="134"/>
        <v>0</v>
      </c>
      <c r="BX776" s="336">
        <f t="shared" si="134"/>
        <v>0</v>
      </c>
      <c r="BY776" s="336">
        <f t="shared" si="134"/>
        <v>0</v>
      </c>
      <c r="BZ776" s="336">
        <f t="shared" si="134"/>
        <v>0</v>
      </c>
      <c r="CA776" s="336">
        <f t="shared" si="134"/>
        <v>0</v>
      </c>
      <c r="CB776" s="336">
        <f t="shared" si="134"/>
        <v>0</v>
      </c>
      <c r="CC776" s="336">
        <f t="shared" si="129"/>
        <v>17597340</v>
      </c>
    </row>
    <row r="777" spans="1:81" s="354" customFormat="1">
      <c r="A777" s="381"/>
      <c r="B777" s="383"/>
      <c r="C777" s="385"/>
      <c r="D777" s="400"/>
      <c r="E777" s="400"/>
      <c r="F777" s="401" t="s">
        <v>1795</v>
      </c>
      <c r="G777" s="402" t="s">
        <v>1796</v>
      </c>
      <c r="H777" s="336">
        <f t="shared" si="136"/>
        <v>16393536.279999999</v>
      </c>
      <c r="I777" s="336">
        <f t="shared" si="136"/>
        <v>3970627.95</v>
      </c>
      <c r="J777" s="336">
        <f t="shared" si="136"/>
        <v>13152060.58</v>
      </c>
      <c r="K777" s="336">
        <f t="shared" si="136"/>
        <v>3028879.62</v>
      </c>
      <c r="L777" s="336">
        <f t="shared" si="136"/>
        <v>4318419.04</v>
      </c>
      <c r="M777" s="336">
        <f t="shared" si="136"/>
        <v>0</v>
      </c>
      <c r="N777" s="336">
        <f t="shared" si="136"/>
        <v>12656327.08</v>
      </c>
      <c r="O777" s="336">
        <f t="shared" si="136"/>
        <v>12973237</v>
      </c>
      <c r="P777" s="336">
        <f t="shared" si="136"/>
        <v>8677139.6699999999</v>
      </c>
      <c r="Q777" s="336">
        <f t="shared" si="136"/>
        <v>33758538.140000001</v>
      </c>
      <c r="R777" s="336">
        <f t="shared" si="136"/>
        <v>3945512.2</v>
      </c>
      <c r="S777" s="336">
        <f t="shared" si="136"/>
        <v>4244870.03</v>
      </c>
      <c r="T777" s="336">
        <f t="shared" si="136"/>
        <v>6275811.8499999996</v>
      </c>
      <c r="U777" s="336">
        <f t="shared" si="136"/>
        <v>41037800</v>
      </c>
      <c r="V777" s="336">
        <f t="shared" si="136"/>
        <v>547726</v>
      </c>
      <c r="W777" s="336">
        <f t="shared" si="136"/>
        <v>16122486.24</v>
      </c>
      <c r="X777" s="336">
        <f t="shared" si="136"/>
        <v>6542180.2300000004</v>
      </c>
      <c r="Y777" s="336">
        <f t="shared" si="136"/>
        <v>685672.18</v>
      </c>
      <c r="Z777" s="336">
        <f t="shared" si="136"/>
        <v>14981079.029999999</v>
      </c>
      <c r="AA777" s="336">
        <f t="shared" si="136"/>
        <v>5191380.63</v>
      </c>
      <c r="AB777" s="336">
        <f t="shared" si="136"/>
        <v>1063730.05</v>
      </c>
      <c r="AC777" s="336">
        <f t="shared" si="136"/>
        <v>4757036.5599999996</v>
      </c>
      <c r="AD777" s="336">
        <f t="shared" si="136"/>
        <v>5567375.8300000001</v>
      </c>
      <c r="AE777" s="336">
        <f t="shared" si="136"/>
        <v>3155680.48</v>
      </c>
      <c r="AF777" s="336">
        <f t="shared" si="136"/>
        <v>6041792.5</v>
      </c>
      <c r="AG777" s="336">
        <f t="shared" si="136"/>
        <v>467729.9</v>
      </c>
      <c r="AH777" s="336">
        <f t="shared" si="136"/>
        <v>0</v>
      </c>
      <c r="AI777" s="336">
        <f t="shared" si="136"/>
        <v>0</v>
      </c>
      <c r="AJ777" s="336">
        <f t="shared" si="136"/>
        <v>960000</v>
      </c>
      <c r="AK777" s="336">
        <f t="shared" si="136"/>
        <v>0</v>
      </c>
      <c r="AL777" s="336">
        <f t="shared" si="136"/>
        <v>0</v>
      </c>
      <c r="AM777" s="336">
        <f t="shared" si="136"/>
        <v>0</v>
      </c>
      <c r="AN777" s="336">
        <f t="shared" si="136"/>
        <v>0</v>
      </c>
      <c r="AO777" s="336">
        <f t="shared" si="136"/>
        <v>0</v>
      </c>
      <c r="AP777" s="336">
        <f t="shared" si="136"/>
        <v>472350</v>
      </c>
      <c r="AQ777" s="336">
        <f t="shared" si="136"/>
        <v>1142000</v>
      </c>
      <c r="AR777" s="336">
        <f t="shared" si="136"/>
        <v>624500</v>
      </c>
      <c r="AS777" s="336">
        <f t="shared" si="136"/>
        <v>0</v>
      </c>
      <c r="AT777" s="336">
        <f t="shared" si="136"/>
        <v>878000</v>
      </c>
      <c r="AU777" s="336">
        <f t="shared" si="136"/>
        <v>3098888.26</v>
      </c>
      <c r="AV777" s="336">
        <f t="shared" si="136"/>
        <v>1475966.85</v>
      </c>
      <c r="AW777" s="336">
        <f t="shared" si="136"/>
        <v>5357606.92</v>
      </c>
      <c r="AX777" s="336">
        <f t="shared" si="136"/>
        <v>3181173.15</v>
      </c>
      <c r="AY777" s="336">
        <f t="shared" si="136"/>
        <v>1234472.3500000001</v>
      </c>
      <c r="AZ777" s="336">
        <f t="shared" si="136"/>
        <v>266770</v>
      </c>
      <c r="BA777" s="336">
        <f t="shared" si="136"/>
        <v>924267.15</v>
      </c>
      <c r="BB777" s="336">
        <f t="shared" si="136"/>
        <v>1288353</v>
      </c>
      <c r="BC777" s="336">
        <f t="shared" si="136"/>
        <v>240240</v>
      </c>
      <c r="BD777" s="336">
        <f t="shared" si="136"/>
        <v>1983634.42</v>
      </c>
      <c r="BE777" s="336">
        <f t="shared" si="136"/>
        <v>475774</v>
      </c>
      <c r="BF777" s="336">
        <f t="shared" si="136"/>
        <v>9752528.4700000007</v>
      </c>
      <c r="BG777" s="336">
        <f t="shared" si="136"/>
        <v>1641745</v>
      </c>
      <c r="BH777" s="336">
        <f t="shared" si="136"/>
        <v>3966025.38</v>
      </c>
      <c r="BI777" s="336">
        <f t="shared" si="136"/>
        <v>2589022.5</v>
      </c>
      <c r="BJ777" s="336">
        <f t="shared" si="136"/>
        <v>1904270.47</v>
      </c>
      <c r="BK777" s="336">
        <f t="shared" si="136"/>
        <v>196910.61</v>
      </c>
      <c r="BL777" s="336">
        <f t="shared" si="136"/>
        <v>203294</v>
      </c>
      <c r="BM777" s="336">
        <f t="shared" si="136"/>
        <v>1619767</v>
      </c>
      <c r="BN777" s="336">
        <f t="shared" si="136"/>
        <v>3318983.5</v>
      </c>
      <c r="BO777" s="336">
        <f t="shared" si="136"/>
        <v>439334</v>
      </c>
      <c r="BP777" s="336">
        <f t="shared" si="136"/>
        <v>265075.58</v>
      </c>
      <c r="BQ777" s="336">
        <f t="shared" si="136"/>
        <v>78024.38</v>
      </c>
      <c r="BR777" s="336">
        <f t="shared" si="136"/>
        <v>744787</v>
      </c>
      <c r="BS777" s="336">
        <f t="shared" si="136"/>
        <v>752839</v>
      </c>
      <c r="BT777" s="336">
        <f t="shared" si="134"/>
        <v>0</v>
      </c>
      <c r="BU777" s="336">
        <f t="shared" si="134"/>
        <v>3811294.69</v>
      </c>
      <c r="BV777" s="336">
        <f t="shared" si="134"/>
        <v>2359270.94</v>
      </c>
      <c r="BW777" s="336">
        <f t="shared" si="134"/>
        <v>458761.27</v>
      </c>
      <c r="BX777" s="336">
        <f t="shared" si="134"/>
        <v>2087686.62</v>
      </c>
      <c r="BY777" s="336">
        <f t="shared" si="134"/>
        <v>7359514.2999999998</v>
      </c>
      <c r="BZ777" s="336">
        <f t="shared" si="134"/>
        <v>329326.46999999997</v>
      </c>
      <c r="CA777" s="336">
        <f t="shared" si="134"/>
        <v>796641</v>
      </c>
      <c r="CB777" s="336">
        <f t="shared" si="134"/>
        <v>0</v>
      </c>
      <c r="CC777" s="336">
        <f t="shared" si="129"/>
        <v>297835727.35000002</v>
      </c>
    </row>
    <row r="778" spans="1:81" s="354" customFormat="1">
      <c r="A778" s="381"/>
      <c r="B778" s="383"/>
      <c r="C778" s="385"/>
      <c r="D778" s="400"/>
      <c r="E778" s="400"/>
      <c r="F778" s="401" t="s">
        <v>1797</v>
      </c>
      <c r="G778" s="402" t="s">
        <v>1798</v>
      </c>
      <c r="H778" s="336">
        <f t="shared" si="136"/>
        <v>0</v>
      </c>
      <c r="I778" s="336">
        <f t="shared" si="136"/>
        <v>0</v>
      </c>
      <c r="J778" s="336">
        <f t="shared" si="136"/>
        <v>0</v>
      </c>
      <c r="K778" s="336">
        <f t="shared" si="136"/>
        <v>0</v>
      </c>
      <c r="L778" s="336">
        <f t="shared" si="136"/>
        <v>0</v>
      </c>
      <c r="M778" s="336">
        <f t="shared" si="136"/>
        <v>0</v>
      </c>
      <c r="N778" s="336">
        <f t="shared" si="136"/>
        <v>0</v>
      </c>
      <c r="O778" s="336">
        <f t="shared" si="136"/>
        <v>0</v>
      </c>
      <c r="P778" s="336">
        <f t="shared" si="136"/>
        <v>0</v>
      </c>
      <c r="Q778" s="336">
        <f t="shared" si="136"/>
        <v>0</v>
      </c>
      <c r="R778" s="336">
        <f t="shared" si="136"/>
        <v>0</v>
      </c>
      <c r="S778" s="336">
        <f t="shared" si="136"/>
        <v>0</v>
      </c>
      <c r="T778" s="336">
        <f t="shared" si="136"/>
        <v>0</v>
      </c>
      <c r="U778" s="336">
        <f t="shared" si="136"/>
        <v>0</v>
      </c>
      <c r="V778" s="336">
        <f t="shared" si="136"/>
        <v>0</v>
      </c>
      <c r="W778" s="336">
        <f t="shared" si="136"/>
        <v>0</v>
      </c>
      <c r="X778" s="336">
        <f t="shared" si="136"/>
        <v>0</v>
      </c>
      <c r="Y778" s="336">
        <f t="shared" si="136"/>
        <v>0</v>
      </c>
      <c r="Z778" s="336">
        <f t="shared" si="136"/>
        <v>0</v>
      </c>
      <c r="AA778" s="336">
        <f t="shared" si="136"/>
        <v>0</v>
      </c>
      <c r="AB778" s="336">
        <f t="shared" si="136"/>
        <v>0</v>
      </c>
      <c r="AC778" s="336">
        <f t="shared" si="136"/>
        <v>0</v>
      </c>
      <c r="AD778" s="336">
        <f t="shared" si="136"/>
        <v>0</v>
      </c>
      <c r="AE778" s="336">
        <f t="shared" si="136"/>
        <v>0</v>
      </c>
      <c r="AF778" s="336">
        <f t="shared" si="136"/>
        <v>0</v>
      </c>
      <c r="AG778" s="336">
        <f t="shared" si="136"/>
        <v>0</v>
      </c>
      <c r="AH778" s="336">
        <f t="shared" si="136"/>
        <v>0</v>
      </c>
      <c r="AI778" s="336">
        <f t="shared" si="136"/>
        <v>0</v>
      </c>
      <c r="AJ778" s="336">
        <f t="shared" si="136"/>
        <v>0</v>
      </c>
      <c r="AK778" s="336">
        <f t="shared" si="136"/>
        <v>0</v>
      </c>
      <c r="AL778" s="336">
        <f t="shared" si="136"/>
        <v>0</v>
      </c>
      <c r="AM778" s="336">
        <f t="shared" si="136"/>
        <v>0</v>
      </c>
      <c r="AN778" s="336">
        <f t="shared" si="136"/>
        <v>0</v>
      </c>
      <c r="AO778" s="336">
        <f t="shared" si="136"/>
        <v>0</v>
      </c>
      <c r="AP778" s="336">
        <f t="shared" si="136"/>
        <v>0</v>
      </c>
      <c r="AQ778" s="336">
        <f t="shared" si="136"/>
        <v>0</v>
      </c>
      <c r="AR778" s="336">
        <f t="shared" si="136"/>
        <v>0</v>
      </c>
      <c r="AS778" s="336">
        <f t="shared" si="136"/>
        <v>0</v>
      </c>
      <c r="AT778" s="336">
        <f t="shared" si="136"/>
        <v>0</v>
      </c>
      <c r="AU778" s="336">
        <f t="shared" si="136"/>
        <v>0</v>
      </c>
      <c r="AV778" s="336">
        <f t="shared" si="136"/>
        <v>0</v>
      </c>
      <c r="AW778" s="336">
        <f t="shared" si="136"/>
        <v>0</v>
      </c>
      <c r="AX778" s="336">
        <f t="shared" si="136"/>
        <v>0</v>
      </c>
      <c r="AY778" s="336">
        <f t="shared" si="136"/>
        <v>0</v>
      </c>
      <c r="AZ778" s="336">
        <f t="shared" si="136"/>
        <v>0</v>
      </c>
      <c r="BA778" s="336">
        <f t="shared" si="136"/>
        <v>0</v>
      </c>
      <c r="BB778" s="336">
        <f t="shared" si="136"/>
        <v>0</v>
      </c>
      <c r="BC778" s="336">
        <f t="shared" si="136"/>
        <v>0</v>
      </c>
      <c r="BD778" s="336">
        <f t="shared" si="136"/>
        <v>0</v>
      </c>
      <c r="BE778" s="336">
        <f t="shared" si="136"/>
        <v>0</v>
      </c>
      <c r="BF778" s="336">
        <f t="shared" si="136"/>
        <v>0</v>
      </c>
      <c r="BG778" s="336">
        <f t="shared" si="136"/>
        <v>0</v>
      </c>
      <c r="BH778" s="336">
        <f t="shared" si="136"/>
        <v>0</v>
      </c>
      <c r="BI778" s="336">
        <f t="shared" si="136"/>
        <v>0</v>
      </c>
      <c r="BJ778" s="336">
        <f t="shared" si="136"/>
        <v>0</v>
      </c>
      <c r="BK778" s="336">
        <f t="shared" si="136"/>
        <v>0</v>
      </c>
      <c r="BL778" s="336">
        <f t="shared" si="136"/>
        <v>0</v>
      </c>
      <c r="BM778" s="336">
        <f t="shared" si="136"/>
        <v>0</v>
      </c>
      <c r="BN778" s="336">
        <f t="shared" si="136"/>
        <v>0</v>
      </c>
      <c r="BO778" s="336">
        <f t="shared" si="136"/>
        <v>0</v>
      </c>
      <c r="BP778" s="336">
        <f t="shared" si="136"/>
        <v>0</v>
      </c>
      <c r="BQ778" s="336">
        <f t="shared" si="136"/>
        <v>0</v>
      </c>
      <c r="BR778" s="336">
        <f t="shared" si="136"/>
        <v>0</v>
      </c>
      <c r="BS778" s="336">
        <f t="shared" si="136"/>
        <v>0</v>
      </c>
      <c r="BT778" s="336">
        <f t="shared" si="134"/>
        <v>0</v>
      </c>
      <c r="BU778" s="336">
        <f t="shared" si="134"/>
        <v>0</v>
      </c>
      <c r="BV778" s="336">
        <f t="shared" si="134"/>
        <v>0</v>
      </c>
      <c r="BW778" s="336">
        <f t="shared" si="134"/>
        <v>0</v>
      </c>
      <c r="BX778" s="336">
        <f t="shared" si="134"/>
        <v>0</v>
      </c>
      <c r="BY778" s="336">
        <f t="shared" si="134"/>
        <v>0</v>
      </c>
      <c r="BZ778" s="336">
        <f t="shared" si="134"/>
        <v>0</v>
      </c>
      <c r="CA778" s="336">
        <f t="shared" si="134"/>
        <v>0</v>
      </c>
      <c r="CB778" s="336">
        <f t="shared" si="134"/>
        <v>0</v>
      </c>
      <c r="CC778" s="336">
        <f t="shared" si="129"/>
        <v>0</v>
      </c>
    </row>
    <row r="779" spans="1:81" s="354" customFormat="1">
      <c r="A779" s="381"/>
      <c r="B779" s="383"/>
      <c r="C779" s="385"/>
      <c r="D779" s="400"/>
      <c r="E779" s="400"/>
      <c r="F779" s="401" t="s">
        <v>1799</v>
      </c>
      <c r="G779" s="402" t="s">
        <v>1800</v>
      </c>
      <c r="H779" s="336">
        <f t="shared" si="136"/>
        <v>0</v>
      </c>
      <c r="I779" s="336">
        <f t="shared" si="136"/>
        <v>0</v>
      </c>
      <c r="J779" s="336">
        <f t="shared" si="136"/>
        <v>488576</v>
      </c>
      <c r="K779" s="336">
        <f t="shared" si="136"/>
        <v>3551513.94</v>
      </c>
      <c r="L779" s="336">
        <f t="shared" si="136"/>
        <v>93553.64</v>
      </c>
      <c r="M779" s="336">
        <f t="shared" si="136"/>
        <v>0</v>
      </c>
      <c r="N779" s="336">
        <f t="shared" si="136"/>
        <v>1697490.45</v>
      </c>
      <c r="O779" s="336">
        <f t="shared" si="136"/>
        <v>0</v>
      </c>
      <c r="P779" s="336">
        <f t="shared" si="136"/>
        <v>212950</v>
      </c>
      <c r="Q779" s="336">
        <f t="shared" si="136"/>
        <v>0</v>
      </c>
      <c r="R779" s="336">
        <f t="shared" si="136"/>
        <v>0</v>
      </c>
      <c r="S779" s="336">
        <f t="shared" si="136"/>
        <v>2252200</v>
      </c>
      <c r="T779" s="336">
        <f t="shared" si="136"/>
        <v>172302.2</v>
      </c>
      <c r="U779" s="336">
        <f t="shared" si="136"/>
        <v>0</v>
      </c>
      <c r="V779" s="336">
        <f t="shared" si="136"/>
        <v>0</v>
      </c>
      <c r="W779" s="336">
        <f t="shared" si="136"/>
        <v>0</v>
      </c>
      <c r="X779" s="336">
        <f t="shared" si="136"/>
        <v>75425</v>
      </c>
      <c r="Y779" s="336">
        <f t="shared" si="136"/>
        <v>0</v>
      </c>
      <c r="Z779" s="336">
        <f t="shared" si="136"/>
        <v>0</v>
      </c>
      <c r="AA779" s="336">
        <f t="shared" si="136"/>
        <v>0</v>
      </c>
      <c r="AB779" s="336">
        <f t="shared" si="136"/>
        <v>1453000</v>
      </c>
      <c r="AC779" s="336">
        <f t="shared" si="136"/>
        <v>0</v>
      </c>
      <c r="AD779" s="336">
        <f t="shared" si="136"/>
        <v>0</v>
      </c>
      <c r="AE779" s="336">
        <f t="shared" si="136"/>
        <v>0</v>
      </c>
      <c r="AF779" s="336">
        <f t="shared" si="136"/>
        <v>487662</v>
      </c>
      <c r="AG779" s="336">
        <f t="shared" si="136"/>
        <v>0</v>
      </c>
      <c r="AH779" s="336">
        <f t="shared" si="136"/>
        <v>0</v>
      </c>
      <c r="AI779" s="336">
        <f t="shared" si="136"/>
        <v>4301822.05</v>
      </c>
      <c r="AJ779" s="336">
        <f t="shared" si="136"/>
        <v>0</v>
      </c>
      <c r="AK779" s="336">
        <f t="shared" si="136"/>
        <v>93400</v>
      </c>
      <c r="AL779" s="336">
        <f t="shared" si="136"/>
        <v>134500</v>
      </c>
      <c r="AM779" s="336">
        <f t="shared" si="136"/>
        <v>20000</v>
      </c>
      <c r="AN779" s="336">
        <f t="shared" si="136"/>
        <v>0</v>
      </c>
      <c r="AO779" s="336">
        <f t="shared" si="136"/>
        <v>0</v>
      </c>
      <c r="AP779" s="336">
        <f t="shared" si="136"/>
        <v>356425</v>
      </c>
      <c r="AQ779" s="336">
        <f t="shared" si="136"/>
        <v>2301320</v>
      </c>
      <c r="AR779" s="336">
        <f t="shared" si="136"/>
        <v>151200</v>
      </c>
      <c r="AS779" s="336">
        <f t="shared" si="136"/>
        <v>0</v>
      </c>
      <c r="AT779" s="336">
        <f t="shared" si="136"/>
        <v>238521.03</v>
      </c>
      <c r="AU779" s="336">
        <f t="shared" si="136"/>
        <v>51500</v>
      </c>
      <c r="AV779" s="336">
        <f t="shared" si="136"/>
        <v>170500</v>
      </c>
      <c r="AW779" s="336">
        <f t="shared" si="136"/>
        <v>0</v>
      </c>
      <c r="AX779" s="336">
        <f t="shared" si="136"/>
        <v>47116</v>
      </c>
      <c r="AY779" s="336">
        <f t="shared" si="136"/>
        <v>369720</v>
      </c>
      <c r="AZ779" s="336">
        <f t="shared" si="136"/>
        <v>9833.5400000000009</v>
      </c>
      <c r="BA779" s="336">
        <f t="shared" si="136"/>
        <v>0</v>
      </c>
      <c r="BB779" s="336">
        <f t="shared" si="136"/>
        <v>0</v>
      </c>
      <c r="BC779" s="336">
        <f t="shared" si="136"/>
        <v>162792</v>
      </c>
      <c r="BD779" s="336">
        <f t="shared" si="136"/>
        <v>81000</v>
      </c>
      <c r="BE779" s="336">
        <f t="shared" si="136"/>
        <v>0</v>
      </c>
      <c r="BF779" s="336">
        <f t="shared" si="136"/>
        <v>0</v>
      </c>
      <c r="BG779" s="336">
        <f t="shared" si="136"/>
        <v>110013</v>
      </c>
      <c r="BH779" s="336">
        <f t="shared" si="136"/>
        <v>458152</v>
      </c>
      <c r="BI779" s="336">
        <f t="shared" si="136"/>
        <v>216640</v>
      </c>
      <c r="BJ779" s="336">
        <f t="shared" si="136"/>
        <v>0</v>
      </c>
      <c r="BK779" s="336">
        <f t="shared" si="136"/>
        <v>289930</v>
      </c>
      <c r="BL779" s="336">
        <f t="shared" si="136"/>
        <v>5482</v>
      </c>
      <c r="BM779" s="336">
        <f t="shared" si="136"/>
        <v>14896541.09</v>
      </c>
      <c r="BN779" s="336">
        <f t="shared" si="136"/>
        <v>0</v>
      </c>
      <c r="BO779" s="336">
        <f t="shared" si="136"/>
        <v>0</v>
      </c>
      <c r="BP779" s="336">
        <f t="shared" si="136"/>
        <v>0</v>
      </c>
      <c r="BQ779" s="336">
        <f t="shared" si="136"/>
        <v>105000</v>
      </c>
      <c r="BR779" s="336">
        <f t="shared" si="136"/>
        <v>0</v>
      </c>
      <c r="BS779" s="336">
        <f t="shared" ref="BS779" si="137">BS670</f>
        <v>0</v>
      </c>
      <c r="BT779" s="336">
        <f t="shared" si="134"/>
        <v>1477665.34</v>
      </c>
      <c r="BU779" s="336">
        <f t="shared" si="134"/>
        <v>0</v>
      </c>
      <c r="BV779" s="336">
        <f t="shared" si="134"/>
        <v>70000</v>
      </c>
      <c r="BW779" s="336">
        <f t="shared" si="134"/>
        <v>159505</v>
      </c>
      <c r="BX779" s="336">
        <f t="shared" si="134"/>
        <v>0</v>
      </c>
      <c r="BY779" s="336">
        <f t="shared" si="134"/>
        <v>1446704.69</v>
      </c>
      <c r="BZ779" s="336">
        <f t="shared" si="134"/>
        <v>0</v>
      </c>
      <c r="CA779" s="336">
        <f t="shared" si="134"/>
        <v>113788</v>
      </c>
      <c r="CB779" s="336">
        <f t="shared" si="134"/>
        <v>491532</v>
      </c>
      <c r="CC779" s="336">
        <f t="shared" si="129"/>
        <v>38815275.969999999</v>
      </c>
    </row>
    <row r="780" spans="1:81" s="354" customFormat="1">
      <c r="A780" s="381"/>
      <c r="B780" s="383"/>
      <c r="C780" s="385"/>
      <c r="D780" s="400"/>
      <c r="E780" s="400"/>
      <c r="F780" s="401" t="s">
        <v>1801</v>
      </c>
      <c r="G780" s="402" t="s">
        <v>1802</v>
      </c>
      <c r="H780" s="336">
        <f t="shared" ref="H780:BS783" si="138">H671</f>
        <v>0</v>
      </c>
      <c r="I780" s="336">
        <f t="shared" si="138"/>
        <v>0</v>
      </c>
      <c r="J780" s="336">
        <f t="shared" si="138"/>
        <v>0</v>
      </c>
      <c r="K780" s="336">
        <f t="shared" si="138"/>
        <v>1195561</v>
      </c>
      <c r="L780" s="336">
        <f t="shared" si="138"/>
        <v>0</v>
      </c>
      <c r="M780" s="336">
        <f t="shared" si="138"/>
        <v>23088197.859999999</v>
      </c>
      <c r="N780" s="336">
        <f t="shared" si="138"/>
        <v>1588760</v>
      </c>
      <c r="O780" s="336">
        <f t="shared" si="138"/>
        <v>0</v>
      </c>
      <c r="P780" s="336">
        <f t="shared" si="138"/>
        <v>0</v>
      </c>
      <c r="Q780" s="336">
        <f t="shared" si="138"/>
        <v>35856</v>
      </c>
      <c r="R780" s="336">
        <f t="shared" si="138"/>
        <v>0</v>
      </c>
      <c r="S780" s="336">
        <f t="shared" si="138"/>
        <v>0</v>
      </c>
      <c r="T780" s="336">
        <f t="shared" si="138"/>
        <v>0</v>
      </c>
      <c r="U780" s="336">
        <f t="shared" si="138"/>
        <v>0</v>
      </c>
      <c r="V780" s="336">
        <f t="shared" si="138"/>
        <v>0</v>
      </c>
      <c r="W780" s="336">
        <f t="shared" si="138"/>
        <v>157990.45000000001</v>
      </c>
      <c r="X780" s="336">
        <f t="shared" si="138"/>
        <v>0</v>
      </c>
      <c r="Y780" s="336">
        <f t="shared" si="138"/>
        <v>0</v>
      </c>
      <c r="Z780" s="336">
        <f t="shared" si="138"/>
        <v>0</v>
      </c>
      <c r="AA780" s="336">
        <f t="shared" si="138"/>
        <v>100000</v>
      </c>
      <c r="AB780" s="336">
        <f t="shared" si="138"/>
        <v>0</v>
      </c>
      <c r="AC780" s="336">
        <f t="shared" si="138"/>
        <v>0</v>
      </c>
      <c r="AD780" s="336">
        <f t="shared" si="138"/>
        <v>0</v>
      </c>
      <c r="AE780" s="336">
        <f t="shared" si="138"/>
        <v>0</v>
      </c>
      <c r="AF780" s="336">
        <f t="shared" si="138"/>
        <v>1571190.87</v>
      </c>
      <c r="AG780" s="336">
        <f t="shared" si="138"/>
        <v>100000</v>
      </c>
      <c r="AH780" s="336">
        <f t="shared" si="138"/>
        <v>0</v>
      </c>
      <c r="AI780" s="336">
        <f t="shared" si="138"/>
        <v>0</v>
      </c>
      <c r="AJ780" s="336">
        <f t="shared" si="138"/>
        <v>0</v>
      </c>
      <c r="AK780" s="336">
        <f t="shared" si="138"/>
        <v>165000</v>
      </c>
      <c r="AL780" s="336">
        <f t="shared" si="138"/>
        <v>0</v>
      </c>
      <c r="AM780" s="336">
        <f t="shared" si="138"/>
        <v>0</v>
      </c>
      <c r="AN780" s="336">
        <f t="shared" si="138"/>
        <v>0</v>
      </c>
      <c r="AO780" s="336">
        <f t="shared" si="138"/>
        <v>0</v>
      </c>
      <c r="AP780" s="336">
        <f t="shared" si="138"/>
        <v>0</v>
      </c>
      <c r="AQ780" s="336">
        <f t="shared" si="138"/>
        <v>6600</v>
      </c>
      <c r="AR780" s="336">
        <f t="shared" si="138"/>
        <v>0</v>
      </c>
      <c r="AS780" s="336">
        <f t="shared" si="138"/>
        <v>0</v>
      </c>
      <c r="AT780" s="336">
        <f t="shared" si="138"/>
        <v>0</v>
      </c>
      <c r="AU780" s="336">
        <f t="shared" si="138"/>
        <v>0</v>
      </c>
      <c r="AV780" s="336">
        <f t="shared" si="138"/>
        <v>0</v>
      </c>
      <c r="AW780" s="336">
        <f t="shared" si="138"/>
        <v>0</v>
      </c>
      <c r="AX780" s="336">
        <f t="shared" si="138"/>
        <v>0</v>
      </c>
      <c r="AY780" s="336">
        <f t="shared" si="138"/>
        <v>0</v>
      </c>
      <c r="AZ780" s="336">
        <f t="shared" si="138"/>
        <v>0</v>
      </c>
      <c r="BA780" s="336">
        <f t="shared" si="138"/>
        <v>83820</v>
      </c>
      <c r="BB780" s="336">
        <f t="shared" si="138"/>
        <v>0</v>
      </c>
      <c r="BC780" s="336">
        <f t="shared" si="138"/>
        <v>0</v>
      </c>
      <c r="BD780" s="336">
        <f t="shared" si="138"/>
        <v>0</v>
      </c>
      <c r="BE780" s="336">
        <f t="shared" si="138"/>
        <v>0</v>
      </c>
      <c r="BF780" s="336">
        <f t="shared" si="138"/>
        <v>0</v>
      </c>
      <c r="BG780" s="336">
        <f t="shared" si="138"/>
        <v>0</v>
      </c>
      <c r="BH780" s="336">
        <f t="shared" si="138"/>
        <v>0</v>
      </c>
      <c r="BI780" s="336">
        <f t="shared" si="138"/>
        <v>0</v>
      </c>
      <c r="BJ780" s="336">
        <f t="shared" si="138"/>
        <v>200000</v>
      </c>
      <c r="BK780" s="336">
        <f t="shared" si="138"/>
        <v>0</v>
      </c>
      <c r="BL780" s="336">
        <f t="shared" si="138"/>
        <v>247950.02</v>
      </c>
      <c r="BM780" s="336">
        <f t="shared" si="138"/>
        <v>100241.56</v>
      </c>
      <c r="BN780" s="336">
        <f t="shared" si="138"/>
        <v>381718</v>
      </c>
      <c r="BO780" s="336">
        <f t="shared" si="138"/>
        <v>1715000</v>
      </c>
      <c r="BP780" s="336">
        <f t="shared" si="138"/>
        <v>0</v>
      </c>
      <c r="BQ780" s="336">
        <f t="shared" si="138"/>
        <v>165000</v>
      </c>
      <c r="BR780" s="336">
        <f t="shared" si="138"/>
        <v>1669169.95</v>
      </c>
      <c r="BS780" s="336">
        <f t="shared" si="138"/>
        <v>0</v>
      </c>
      <c r="BT780" s="336">
        <f t="shared" si="134"/>
        <v>1701369.93</v>
      </c>
      <c r="BU780" s="336">
        <f t="shared" si="134"/>
        <v>0</v>
      </c>
      <c r="BV780" s="336">
        <f t="shared" si="134"/>
        <v>533111.4</v>
      </c>
      <c r="BW780" s="336">
        <f t="shared" si="134"/>
        <v>0</v>
      </c>
      <c r="BX780" s="336">
        <f t="shared" si="134"/>
        <v>180000</v>
      </c>
      <c r="BY780" s="336">
        <f t="shared" si="134"/>
        <v>0</v>
      </c>
      <c r="BZ780" s="336">
        <f t="shared" si="134"/>
        <v>0</v>
      </c>
      <c r="CA780" s="336">
        <f t="shared" si="134"/>
        <v>316235</v>
      </c>
      <c r="CB780" s="336">
        <f t="shared" si="134"/>
        <v>1780009.12</v>
      </c>
      <c r="CC780" s="336">
        <f t="shared" si="129"/>
        <v>37082781.159999996</v>
      </c>
    </row>
    <row r="781" spans="1:81" s="354" customFormat="1">
      <c r="A781" s="381"/>
      <c r="B781" s="383"/>
      <c r="C781" s="385"/>
      <c r="D781" s="400"/>
      <c r="E781" s="400"/>
      <c r="F781" s="401" t="s">
        <v>1803</v>
      </c>
      <c r="G781" s="402" t="s">
        <v>1804</v>
      </c>
      <c r="H781" s="336">
        <f t="shared" si="138"/>
        <v>131812.87</v>
      </c>
      <c r="I781" s="336">
        <f t="shared" si="138"/>
        <v>1133780.6399999999</v>
      </c>
      <c r="J781" s="336">
        <f t="shared" si="138"/>
        <v>396314.67</v>
      </c>
      <c r="K781" s="336">
        <f t="shared" si="138"/>
        <v>449225.55</v>
      </c>
      <c r="L781" s="336">
        <f t="shared" si="138"/>
        <v>9480.84</v>
      </c>
      <c r="M781" s="336">
        <f t="shared" si="138"/>
        <v>0</v>
      </c>
      <c r="N781" s="336">
        <f t="shared" si="138"/>
        <v>249137.27</v>
      </c>
      <c r="O781" s="336">
        <f t="shared" si="138"/>
        <v>321006.48</v>
      </c>
      <c r="P781" s="336">
        <f t="shared" si="138"/>
        <v>0</v>
      </c>
      <c r="Q781" s="336">
        <f t="shared" si="138"/>
        <v>1156294.6499999999</v>
      </c>
      <c r="R781" s="336">
        <f t="shared" si="138"/>
        <v>11954.94</v>
      </c>
      <c r="S781" s="336">
        <f t="shared" si="138"/>
        <v>6629.33</v>
      </c>
      <c r="T781" s="336">
        <f t="shared" si="138"/>
        <v>291209.28999999998</v>
      </c>
      <c r="U781" s="336">
        <f t="shared" si="138"/>
        <v>625028.19999999995</v>
      </c>
      <c r="V781" s="336">
        <f t="shared" si="138"/>
        <v>0</v>
      </c>
      <c r="W781" s="336">
        <f t="shared" si="138"/>
        <v>21377.15</v>
      </c>
      <c r="X781" s="336">
        <f t="shared" si="138"/>
        <v>200131.5</v>
      </c>
      <c r="Y781" s="336">
        <f t="shared" si="138"/>
        <v>0</v>
      </c>
      <c r="Z781" s="336">
        <f t="shared" si="138"/>
        <v>0</v>
      </c>
      <c r="AA781" s="336">
        <f t="shared" si="138"/>
        <v>155367.82999999999</v>
      </c>
      <c r="AB781" s="336">
        <f t="shared" si="138"/>
        <v>332720.06</v>
      </c>
      <c r="AC781" s="336">
        <f t="shared" si="138"/>
        <v>549694.56999999995</v>
      </c>
      <c r="AD781" s="336">
        <f t="shared" si="138"/>
        <v>16160.38</v>
      </c>
      <c r="AE781" s="336">
        <f t="shared" si="138"/>
        <v>47818</v>
      </c>
      <c r="AF781" s="336">
        <f t="shared" si="138"/>
        <v>0</v>
      </c>
      <c r="AG781" s="336">
        <f t="shared" si="138"/>
        <v>21600.92</v>
      </c>
      <c r="AH781" s="336">
        <f t="shared" si="138"/>
        <v>0</v>
      </c>
      <c r="AI781" s="336">
        <f t="shared" si="138"/>
        <v>223913.02</v>
      </c>
      <c r="AJ781" s="336">
        <f t="shared" si="138"/>
        <v>21454.880000000001</v>
      </c>
      <c r="AK781" s="336">
        <f t="shared" si="138"/>
        <v>10538.34</v>
      </c>
      <c r="AL781" s="336">
        <f t="shared" si="138"/>
        <v>26481.68</v>
      </c>
      <c r="AM781" s="336">
        <f t="shared" si="138"/>
        <v>0</v>
      </c>
      <c r="AN781" s="336">
        <f t="shared" si="138"/>
        <v>63067.01</v>
      </c>
      <c r="AO781" s="336">
        <f t="shared" si="138"/>
        <v>0</v>
      </c>
      <c r="AP781" s="336">
        <f t="shared" si="138"/>
        <v>21718.93</v>
      </c>
      <c r="AQ781" s="336">
        <f t="shared" si="138"/>
        <v>70428.45</v>
      </c>
      <c r="AR781" s="336">
        <f t="shared" si="138"/>
        <v>73679.47</v>
      </c>
      <c r="AS781" s="336">
        <f t="shared" si="138"/>
        <v>27958.240000000002</v>
      </c>
      <c r="AT781" s="336">
        <f t="shared" si="138"/>
        <v>0</v>
      </c>
      <c r="AU781" s="336">
        <f t="shared" si="138"/>
        <v>1302530.97</v>
      </c>
      <c r="AV781" s="336">
        <f t="shared" si="138"/>
        <v>1025164.43</v>
      </c>
      <c r="AW781" s="336">
        <f t="shared" si="138"/>
        <v>0</v>
      </c>
      <c r="AX781" s="336">
        <f t="shared" si="138"/>
        <v>586051.02</v>
      </c>
      <c r="AY781" s="336">
        <f t="shared" si="138"/>
        <v>189111.01</v>
      </c>
      <c r="AZ781" s="336">
        <f t="shared" si="138"/>
        <v>105490.15</v>
      </c>
      <c r="BA781" s="336">
        <f t="shared" si="138"/>
        <v>0</v>
      </c>
      <c r="BB781" s="336">
        <f t="shared" si="138"/>
        <v>0</v>
      </c>
      <c r="BC781" s="336">
        <f t="shared" si="138"/>
        <v>64697.09</v>
      </c>
      <c r="BD781" s="336">
        <f t="shared" si="138"/>
        <v>35969.14</v>
      </c>
      <c r="BE781" s="336">
        <f t="shared" si="138"/>
        <v>0</v>
      </c>
      <c r="BF781" s="336">
        <f t="shared" si="138"/>
        <v>0</v>
      </c>
      <c r="BG781" s="336">
        <f t="shared" si="138"/>
        <v>0</v>
      </c>
      <c r="BH781" s="336">
        <f t="shared" si="138"/>
        <v>25415.65</v>
      </c>
      <c r="BI781" s="336">
        <f t="shared" si="138"/>
        <v>0</v>
      </c>
      <c r="BJ781" s="336">
        <f t="shared" si="138"/>
        <v>45295.65</v>
      </c>
      <c r="BK781" s="336">
        <f t="shared" si="138"/>
        <v>64948.94</v>
      </c>
      <c r="BL781" s="336">
        <f t="shared" si="138"/>
        <v>0</v>
      </c>
      <c r="BM781" s="336">
        <f t="shared" si="138"/>
        <v>28533.78</v>
      </c>
      <c r="BN781" s="336">
        <f t="shared" si="138"/>
        <v>0</v>
      </c>
      <c r="BO781" s="336">
        <f t="shared" si="138"/>
        <v>0</v>
      </c>
      <c r="BP781" s="336">
        <f t="shared" si="138"/>
        <v>0</v>
      </c>
      <c r="BQ781" s="336">
        <f t="shared" si="138"/>
        <v>0</v>
      </c>
      <c r="BR781" s="336">
        <f t="shared" si="138"/>
        <v>0</v>
      </c>
      <c r="BS781" s="336">
        <f t="shared" si="138"/>
        <v>0</v>
      </c>
      <c r="BT781" s="336">
        <f t="shared" si="134"/>
        <v>114406.19</v>
      </c>
      <c r="BU781" s="336">
        <f t="shared" si="134"/>
        <v>0</v>
      </c>
      <c r="BV781" s="336">
        <f t="shared" si="134"/>
        <v>0</v>
      </c>
      <c r="BW781" s="336">
        <f t="shared" si="134"/>
        <v>0</v>
      </c>
      <c r="BX781" s="336">
        <f t="shared" si="134"/>
        <v>0</v>
      </c>
      <c r="BY781" s="336">
        <f t="shared" si="134"/>
        <v>3614886.96</v>
      </c>
      <c r="BZ781" s="336">
        <f t="shared" si="134"/>
        <v>0</v>
      </c>
      <c r="CA781" s="336">
        <f t="shared" si="134"/>
        <v>0</v>
      </c>
      <c r="CB781" s="336">
        <f t="shared" si="134"/>
        <v>0</v>
      </c>
      <c r="CC781" s="336">
        <f t="shared" si="129"/>
        <v>13868486.139999997</v>
      </c>
    </row>
    <row r="782" spans="1:81" s="354" customFormat="1">
      <c r="A782" s="381"/>
      <c r="B782" s="383"/>
      <c r="C782" s="385"/>
      <c r="D782" s="400"/>
      <c r="E782" s="400"/>
      <c r="F782" s="401" t="s">
        <v>1805</v>
      </c>
      <c r="G782" s="402" t="s">
        <v>1806</v>
      </c>
      <c r="H782" s="336">
        <f t="shared" si="138"/>
        <v>0</v>
      </c>
      <c r="I782" s="336">
        <f t="shared" si="138"/>
        <v>0</v>
      </c>
      <c r="J782" s="336">
        <f t="shared" si="138"/>
        <v>2316.06</v>
      </c>
      <c r="K782" s="336">
        <f t="shared" si="138"/>
        <v>0</v>
      </c>
      <c r="L782" s="336">
        <f t="shared" si="138"/>
        <v>0</v>
      </c>
      <c r="M782" s="336">
        <f t="shared" si="138"/>
        <v>0</v>
      </c>
      <c r="N782" s="336">
        <f t="shared" si="138"/>
        <v>0</v>
      </c>
      <c r="O782" s="336">
        <f t="shared" si="138"/>
        <v>0</v>
      </c>
      <c r="P782" s="336">
        <f t="shared" si="138"/>
        <v>0</v>
      </c>
      <c r="Q782" s="336">
        <f t="shared" si="138"/>
        <v>0</v>
      </c>
      <c r="R782" s="336">
        <f t="shared" si="138"/>
        <v>402.24</v>
      </c>
      <c r="S782" s="336">
        <f t="shared" si="138"/>
        <v>0</v>
      </c>
      <c r="T782" s="336">
        <f t="shared" si="138"/>
        <v>368.21</v>
      </c>
      <c r="U782" s="336">
        <f t="shared" si="138"/>
        <v>0</v>
      </c>
      <c r="V782" s="336">
        <f t="shared" si="138"/>
        <v>16000</v>
      </c>
      <c r="W782" s="336">
        <f t="shared" si="138"/>
        <v>0</v>
      </c>
      <c r="X782" s="336">
        <f t="shared" si="138"/>
        <v>0</v>
      </c>
      <c r="Y782" s="336">
        <f t="shared" si="138"/>
        <v>0</v>
      </c>
      <c r="Z782" s="336">
        <f t="shared" si="138"/>
        <v>0</v>
      </c>
      <c r="AA782" s="336">
        <f t="shared" si="138"/>
        <v>2909.8</v>
      </c>
      <c r="AB782" s="336">
        <f t="shared" si="138"/>
        <v>286.39999999999998</v>
      </c>
      <c r="AC782" s="336">
        <f t="shared" si="138"/>
        <v>34384.15</v>
      </c>
      <c r="AD782" s="336">
        <f t="shared" si="138"/>
        <v>0</v>
      </c>
      <c r="AE782" s="336">
        <f t="shared" si="138"/>
        <v>0</v>
      </c>
      <c r="AF782" s="336">
        <f t="shared" si="138"/>
        <v>0</v>
      </c>
      <c r="AG782" s="336">
        <f t="shared" si="138"/>
        <v>0</v>
      </c>
      <c r="AH782" s="336">
        <f t="shared" si="138"/>
        <v>0</v>
      </c>
      <c r="AI782" s="336">
        <f t="shared" si="138"/>
        <v>0</v>
      </c>
      <c r="AJ782" s="336">
        <f t="shared" si="138"/>
        <v>0</v>
      </c>
      <c r="AK782" s="336">
        <f t="shared" si="138"/>
        <v>0</v>
      </c>
      <c r="AL782" s="336">
        <f t="shared" si="138"/>
        <v>0</v>
      </c>
      <c r="AM782" s="336">
        <f t="shared" si="138"/>
        <v>0</v>
      </c>
      <c r="AN782" s="336">
        <f t="shared" si="138"/>
        <v>0</v>
      </c>
      <c r="AO782" s="336">
        <f t="shared" si="138"/>
        <v>0</v>
      </c>
      <c r="AP782" s="336">
        <f t="shared" si="138"/>
        <v>222.73</v>
      </c>
      <c r="AQ782" s="336">
        <f t="shared" si="138"/>
        <v>0</v>
      </c>
      <c r="AR782" s="336">
        <f t="shared" si="138"/>
        <v>340.09</v>
      </c>
      <c r="AS782" s="336">
        <f t="shared" si="138"/>
        <v>1318.54</v>
      </c>
      <c r="AT782" s="336">
        <f t="shared" si="138"/>
        <v>0</v>
      </c>
      <c r="AU782" s="336">
        <f t="shared" si="138"/>
        <v>0</v>
      </c>
      <c r="AV782" s="336">
        <f t="shared" si="138"/>
        <v>0</v>
      </c>
      <c r="AW782" s="336">
        <f t="shared" si="138"/>
        <v>0</v>
      </c>
      <c r="AX782" s="336">
        <f t="shared" si="138"/>
        <v>0</v>
      </c>
      <c r="AY782" s="336">
        <f t="shared" si="138"/>
        <v>0</v>
      </c>
      <c r="AZ782" s="336">
        <f t="shared" si="138"/>
        <v>0</v>
      </c>
      <c r="BA782" s="336">
        <f t="shared" si="138"/>
        <v>7119.75</v>
      </c>
      <c r="BB782" s="336">
        <f t="shared" si="138"/>
        <v>0</v>
      </c>
      <c r="BC782" s="336">
        <f t="shared" si="138"/>
        <v>0</v>
      </c>
      <c r="BD782" s="336">
        <f t="shared" si="138"/>
        <v>62.91</v>
      </c>
      <c r="BE782" s="336">
        <f t="shared" si="138"/>
        <v>0</v>
      </c>
      <c r="BF782" s="336">
        <f t="shared" si="138"/>
        <v>0</v>
      </c>
      <c r="BG782" s="336">
        <f t="shared" si="138"/>
        <v>0</v>
      </c>
      <c r="BH782" s="336">
        <f t="shared" si="138"/>
        <v>0</v>
      </c>
      <c r="BI782" s="336">
        <f t="shared" si="138"/>
        <v>0</v>
      </c>
      <c r="BJ782" s="336">
        <f t="shared" si="138"/>
        <v>11618.94</v>
      </c>
      <c r="BK782" s="336">
        <f t="shared" si="138"/>
        <v>0</v>
      </c>
      <c r="BL782" s="336">
        <f t="shared" si="138"/>
        <v>0</v>
      </c>
      <c r="BM782" s="336">
        <f t="shared" si="138"/>
        <v>0</v>
      </c>
      <c r="BN782" s="336">
        <f t="shared" si="138"/>
        <v>9100</v>
      </c>
      <c r="BO782" s="336">
        <f t="shared" si="138"/>
        <v>0</v>
      </c>
      <c r="BP782" s="336">
        <f t="shared" si="138"/>
        <v>0</v>
      </c>
      <c r="BQ782" s="336">
        <f t="shared" si="138"/>
        <v>0</v>
      </c>
      <c r="BR782" s="336">
        <f t="shared" si="138"/>
        <v>0</v>
      </c>
      <c r="BS782" s="336">
        <f t="shared" si="138"/>
        <v>0</v>
      </c>
      <c r="BT782" s="336">
        <f t="shared" si="134"/>
        <v>0</v>
      </c>
      <c r="BU782" s="336">
        <f t="shared" si="134"/>
        <v>0</v>
      </c>
      <c r="BV782" s="336">
        <f t="shared" si="134"/>
        <v>0</v>
      </c>
      <c r="BW782" s="336">
        <f t="shared" si="134"/>
        <v>0</v>
      </c>
      <c r="BX782" s="336">
        <f t="shared" si="134"/>
        <v>0</v>
      </c>
      <c r="BY782" s="336">
        <f t="shared" si="134"/>
        <v>0</v>
      </c>
      <c r="BZ782" s="336">
        <f t="shared" si="134"/>
        <v>38.130000000000003</v>
      </c>
      <c r="CA782" s="336">
        <f t="shared" si="134"/>
        <v>500</v>
      </c>
      <c r="CB782" s="336">
        <f t="shared" si="134"/>
        <v>0</v>
      </c>
      <c r="CC782" s="336">
        <f t="shared" si="129"/>
        <v>86987.950000000012</v>
      </c>
    </row>
    <row r="783" spans="1:81" s="354" customFormat="1">
      <c r="A783" s="381"/>
      <c r="B783" s="383"/>
      <c r="C783" s="385"/>
      <c r="D783" s="400"/>
      <c r="E783" s="400"/>
      <c r="F783" s="401" t="s">
        <v>1807</v>
      </c>
      <c r="G783" s="402" t="s">
        <v>1808</v>
      </c>
      <c r="H783" s="336">
        <f t="shared" si="138"/>
        <v>0</v>
      </c>
      <c r="I783" s="336">
        <f t="shared" si="138"/>
        <v>0</v>
      </c>
      <c r="J783" s="336">
        <f t="shared" si="138"/>
        <v>0</v>
      </c>
      <c r="K783" s="336">
        <f t="shared" si="138"/>
        <v>0</v>
      </c>
      <c r="L783" s="336">
        <f t="shared" si="138"/>
        <v>0</v>
      </c>
      <c r="M783" s="336">
        <f t="shared" si="138"/>
        <v>0</v>
      </c>
      <c r="N783" s="336">
        <f t="shared" si="138"/>
        <v>20688389.780000001</v>
      </c>
      <c r="O783" s="336">
        <f t="shared" si="138"/>
        <v>0</v>
      </c>
      <c r="P783" s="336">
        <f t="shared" si="138"/>
        <v>0</v>
      </c>
      <c r="Q783" s="336">
        <f t="shared" si="138"/>
        <v>0</v>
      </c>
      <c r="R783" s="336">
        <f t="shared" si="138"/>
        <v>0</v>
      </c>
      <c r="S783" s="336">
        <f t="shared" si="138"/>
        <v>0</v>
      </c>
      <c r="T783" s="336">
        <f t="shared" si="138"/>
        <v>18906.39</v>
      </c>
      <c r="U783" s="336">
        <f t="shared" si="138"/>
        <v>0</v>
      </c>
      <c r="V783" s="336">
        <f t="shared" si="138"/>
        <v>2250000</v>
      </c>
      <c r="W783" s="336">
        <f t="shared" si="138"/>
        <v>0</v>
      </c>
      <c r="X783" s="336">
        <f t="shared" si="138"/>
        <v>5294</v>
      </c>
      <c r="Y783" s="336">
        <f t="shared" si="138"/>
        <v>0</v>
      </c>
      <c r="Z783" s="336">
        <f t="shared" si="138"/>
        <v>3587200.26</v>
      </c>
      <c r="AA783" s="336">
        <f t="shared" si="138"/>
        <v>1584530.25</v>
      </c>
      <c r="AB783" s="336">
        <f t="shared" si="138"/>
        <v>62438.239999999998</v>
      </c>
      <c r="AC783" s="336">
        <f t="shared" si="138"/>
        <v>1654946</v>
      </c>
      <c r="AD783" s="336">
        <f t="shared" si="138"/>
        <v>0</v>
      </c>
      <c r="AE783" s="336">
        <f t="shared" si="138"/>
        <v>170258.13</v>
      </c>
      <c r="AF783" s="336">
        <f t="shared" si="138"/>
        <v>1039672.5</v>
      </c>
      <c r="AG783" s="336">
        <f t="shared" si="138"/>
        <v>0</v>
      </c>
      <c r="AH783" s="336">
        <f t="shared" si="138"/>
        <v>0</v>
      </c>
      <c r="AI783" s="336">
        <f t="shared" si="138"/>
        <v>55072653.049999997</v>
      </c>
      <c r="AJ783" s="336">
        <f t="shared" si="138"/>
        <v>7080</v>
      </c>
      <c r="AK783" s="336">
        <f t="shared" si="138"/>
        <v>11784</v>
      </c>
      <c r="AL783" s="336">
        <f t="shared" si="138"/>
        <v>0</v>
      </c>
      <c r="AM783" s="336">
        <f t="shared" si="138"/>
        <v>0</v>
      </c>
      <c r="AN783" s="336">
        <f t="shared" si="138"/>
        <v>38400</v>
      </c>
      <c r="AO783" s="336">
        <f t="shared" si="138"/>
        <v>2268000</v>
      </c>
      <c r="AP783" s="336">
        <f t="shared" si="138"/>
        <v>11074.39</v>
      </c>
      <c r="AQ783" s="336">
        <f t="shared" si="138"/>
        <v>147862</v>
      </c>
      <c r="AR783" s="336">
        <f t="shared" si="138"/>
        <v>0</v>
      </c>
      <c r="AS783" s="336">
        <f t="shared" si="138"/>
        <v>574650</v>
      </c>
      <c r="AT783" s="336">
        <f t="shared" si="138"/>
        <v>10500</v>
      </c>
      <c r="AU783" s="336">
        <f t="shared" si="138"/>
        <v>700673.52</v>
      </c>
      <c r="AV783" s="336">
        <f t="shared" si="138"/>
        <v>0</v>
      </c>
      <c r="AW783" s="336">
        <f t="shared" si="138"/>
        <v>0</v>
      </c>
      <c r="AX783" s="336">
        <f t="shared" si="138"/>
        <v>27067.89</v>
      </c>
      <c r="AY783" s="336">
        <f t="shared" si="138"/>
        <v>495544.03</v>
      </c>
      <c r="AZ783" s="336">
        <f t="shared" si="138"/>
        <v>576.17999999999995</v>
      </c>
      <c r="BA783" s="336">
        <f t="shared" si="138"/>
        <v>0</v>
      </c>
      <c r="BB783" s="336">
        <f t="shared" si="138"/>
        <v>81132173.730000004</v>
      </c>
      <c r="BC783" s="336">
        <f t="shared" si="138"/>
        <v>0</v>
      </c>
      <c r="BD783" s="336">
        <f t="shared" si="138"/>
        <v>0</v>
      </c>
      <c r="BE783" s="336">
        <f t="shared" si="138"/>
        <v>0</v>
      </c>
      <c r="BF783" s="336">
        <f t="shared" si="138"/>
        <v>453928</v>
      </c>
      <c r="BG783" s="336">
        <f t="shared" si="138"/>
        <v>48560</v>
      </c>
      <c r="BH783" s="336">
        <f t="shared" si="138"/>
        <v>411342.0601</v>
      </c>
      <c r="BI783" s="336">
        <f t="shared" si="138"/>
        <v>3919.99</v>
      </c>
      <c r="BJ783" s="336">
        <f t="shared" si="138"/>
        <v>51844.5</v>
      </c>
      <c r="BK783" s="336">
        <f t="shared" si="138"/>
        <v>0</v>
      </c>
      <c r="BL783" s="336">
        <f t="shared" si="138"/>
        <v>250972</v>
      </c>
      <c r="BM783" s="336">
        <f t="shared" si="138"/>
        <v>0</v>
      </c>
      <c r="BN783" s="336">
        <f t="shared" si="138"/>
        <v>4782054.68</v>
      </c>
      <c r="BO783" s="336">
        <f t="shared" si="138"/>
        <v>128372</v>
      </c>
      <c r="BP783" s="336">
        <f t="shared" si="138"/>
        <v>249496</v>
      </c>
      <c r="BQ783" s="336">
        <f t="shared" si="138"/>
        <v>0</v>
      </c>
      <c r="BR783" s="336">
        <f t="shared" si="138"/>
        <v>827665.95</v>
      </c>
      <c r="BS783" s="336">
        <f t="shared" ref="BS783" si="139">BS674</f>
        <v>0</v>
      </c>
      <c r="BT783" s="336">
        <f t="shared" si="134"/>
        <v>297568.34000000003</v>
      </c>
      <c r="BU783" s="336">
        <f t="shared" si="134"/>
        <v>198850</v>
      </c>
      <c r="BV783" s="336">
        <f t="shared" si="134"/>
        <v>502187.18</v>
      </c>
      <c r="BW783" s="336">
        <f t="shared" si="134"/>
        <v>587293.1</v>
      </c>
      <c r="BX783" s="336">
        <f t="shared" si="134"/>
        <v>132150</v>
      </c>
      <c r="BY783" s="336">
        <f t="shared" si="134"/>
        <v>1375825.52</v>
      </c>
      <c r="BZ783" s="336">
        <f t="shared" si="134"/>
        <v>2275815.39</v>
      </c>
      <c r="CA783" s="336">
        <f t="shared" si="134"/>
        <v>115600</v>
      </c>
      <c r="CB783" s="336">
        <f t="shared" si="134"/>
        <v>370371</v>
      </c>
      <c r="CC783" s="336">
        <f t="shared" si="129"/>
        <v>184623490.0501</v>
      </c>
    </row>
    <row r="784" spans="1:81" s="354" customFormat="1">
      <c r="A784" s="381"/>
      <c r="B784" s="383"/>
      <c r="C784" s="385"/>
      <c r="D784" s="400"/>
      <c r="E784" s="400"/>
      <c r="F784" s="401" t="s">
        <v>1809</v>
      </c>
      <c r="G784" s="402" t="s">
        <v>1810</v>
      </c>
      <c r="H784" s="336">
        <f t="shared" ref="H784:BS787" si="140">H675</f>
        <v>0</v>
      </c>
      <c r="I784" s="336">
        <f t="shared" si="140"/>
        <v>7921</v>
      </c>
      <c r="J784" s="336">
        <f t="shared" si="140"/>
        <v>200400</v>
      </c>
      <c r="K784" s="336">
        <f t="shared" si="140"/>
        <v>0</v>
      </c>
      <c r="L784" s="336">
        <f t="shared" si="140"/>
        <v>0</v>
      </c>
      <c r="M784" s="336">
        <f t="shared" si="140"/>
        <v>0</v>
      </c>
      <c r="N784" s="336">
        <f t="shared" si="140"/>
        <v>37500</v>
      </c>
      <c r="O784" s="336">
        <f t="shared" si="140"/>
        <v>0</v>
      </c>
      <c r="P784" s="336">
        <f t="shared" si="140"/>
        <v>0</v>
      </c>
      <c r="Q784" s="336">
        <f t="shared" si="140"/>
        <v>0</v>
      </c>
      <c r="R784" s="336">
        <f t="shared" si="140"/>
        <v>32241</v>
      </c>
      <c r="S784" s="336">
        <f t="shared" si="140"/>
        <v>0</v>
      </c>
      <c r="T784" s="336">
        <f t="shared" si="140"/>
        <v>30067</v>
      </c>
      <c r="U784" s="336">
        <f t="shared" si="140"/>
        <v>0</v>
      </c>
      <c r="V784" s="336">
        <f t="shared" si="140"/>
        <v>0</v>
      </c>
      <c r="W784" s="336">
        <f t="shared" si="140"/>
        <v>0</v>
      </c>
      <c r="X784" s="336">
        <f t="shared" si="140"/>
        <v>0</v>
      </c>
      <c r="Y784" s="336">
        <f t="shared" si="140"/>
        <v>0</v>
      </c>
      <c r="Z784" s="336">
        <f t="shared" si="140"/>
        <v>112500</v>
      </c>
      <c r="AA784" s="336">
        <f t="shared" si="140"/>
        <v>321448.13</v>
      </c>
      <c r="AB784" s="336">
        <f t="shared" si="140"/>
        <v>0</v>
      </c>
      <c r="AC784" s="336">
        <f t="shared" si="140"/>
        <v>798434.05</v>
      </c>
      <c r="AD784" s="336">
        <f t="shared" si="140"/>
        <v>56472</v>
      </c>
      <c r="AE784" s="336">
        <f t="shared" si="140"/>
        <v>0</v>
      </c>
      <c r="AF784" s="336">
        <f t="shared" si="140"/>
        <v>344243.92</v>
      </c>
      <c r="AG784" s="336">
        <f t="shared" si="140"/>
        <v>0</v>
      </c>
      <c r="AH784" s="336">
        <f t="shared" si="140"/>
        <v>0</v>
      </c>
      <c r="AI784" s="336">
        <f t="shared" si="140"/>
        <v>0</v>
      </c>
      <c r="AJ784" s="336">
        <f t="shared" si="140"/>
        <v>0</v>
      </c>
      <c r="AK784" s="336">
        <f t="shared" si="140"/>
        <v>0</v>
      </c>
      <c r="AL784" s="336">
        <f t="shared" si="140"/>
        <v>1317</v>
      </c>
      <c r="AM784" s="336">
        <f t="shared" si="140"/>
        <v>0</v>
      </c>
      <c r="AN784" s="336">
        <f t="shared" si="140"/>
        <v>0</v>
      </c>
      <c r="AO784" s="336">
        <f t="shared" si="140"/>
        <v>0</v>
      </c>
      <c r="AP784" s="336">
        <f t="shared" si="140"/>
        <v>0</v>
      </c>
      <c r="AQ784" s="336">
        <f t="shared" si="140"/>
        <v>0</v>
      </c>
      <c r="AR784" s="336">
        <f t="shared" si="140"/>
        <v>0</v>
      </c>
      <c r="AS784" s="336">
        <f t="shared" si="140"/>
        <v>102055.25</v>
      </c>
      <c r="AT784" s="336">
        <f t="shared" si="140"/>
        <v>29117</v>
      </c>
      <c r="AU784" s="336">
        <f t="shared" si="140"/>
        <v>40830.949999999997</v>
      </c>
      <c r="AV784" s="336">
        <f t="shared" si="140"/>
        <v>50188</v>
      </c>
      <c r="AW784" s="336">
        <f t="shared" si="140"/>
        <v>22333</v>
      </c>
      <c r="AX784" s="336">
        <f t="shared" si="140"/>
        <v>0</v>
      </c>
      <c r="AY784" s="336">
        <f t="shared" si="140"/>
        <v>1896</v>
      </c>
      <c r="AZ784" s="336">
        <f t="shared" si="140"/>
        <v>0</v>
      </c>
      <c r="BA784" s="336">
        <f t="shared" si="140"/>
        <v>0</v>
      </c>
      <c r="BB784" s="336">
        <f t="shared" si="140"/>
        <v>232163</v>
      </c>
      <c r="BC784" s="336">
        <f t="shared" si="140"/>
        <v>0</v>
      </c>
      <c r="BD784" s="336">
        <f t="shared" si="140"/>
        <v>0</v>
      </c>
      <c r="BE784" s="336">
        <f t="shared" si="140"/>
        <v>167925</v>
      </c>
      <c r="BF784" s="336">
        <f t="shared" si="140"/>
        <v>0</v>
      </c>
      <c r="BG784" s="336">
        <f t="shared" si="140"/>
        <v>0</v>
      </c>
      <c r="BH784" s="336">
        <f t="shared" si="140"/>
        <v>29104</v>
      </c>
      <c r="BI784" s="336">
        <f t="shared" si="140"/>
        <v>0</v>
      </c>
      <c r="BJ784" s="336">
        <f t="shared" si="140"/>
        <v>17001</v>
      </c>
      <c r="BK784" s="336">
        <f t="shared" si="140"/>
        <v>0</v>
      </c>
      <c r="BL784" s="336">
        <f t="shared" si="140"/>
        <v>0</v>
      </c>
      <c r="BM784" s="336">
        <f t="shared" si="140"/>
        <v>0</v>
      </c>
      <c r="BN784" s="336">
        <f t="shared" si="140"/>
        <v>0</v>
      </c>
      <c r="BO784" s="336">
        <f t="shared" si="140"/>
        <v>928</v>
      </c>
      <c r="BP784" s="336">
        <f t="shared" si="140"/>
        <v>0</v>
      </c>
      <c r="BQ784" s="336">
        <f t="shared" si="140"/>
        <v>0</v>
      </c>
      <c r="BR784" s="336">
        <f t="shared" si="140"/>
        <v>0</v>
      </c>
      <c r="BS784" s="336">
        <f t="shared" si="140"/>
        <v>0</v>
      </c>
      <c r="BT784" s="336">
        <f t="shared" si="134"/>
        <v>13000</v>
      </c>
      <c r="BU784" s="336">
        <f t="shared" si="134"/>
        <v>0</v>
      </c>
      <c r="BV784" s="336">
        <f t="shared" si="134"/>
        <v>0</v>
      </c>
      <c r="BW784" s="336">
        <f t="shared" si="134"/>
        <v>50366</v>
      </c>
      <c r="BX784" s="336">
        <f t="shared" si="134"/>
        <v>1835</v>
      </c>
      <c r="BY784" s="336">
        <f t="shared" si="134"/>
        <v>0</v>
      </c>
      <c r="BZ784" s="336">
        <f t="shared" si="134"/>
        <v>0</v>
      </c>
      <c r="CA784" s="336">
        <f t="shared" si="134"/>
        <v>102393</v>
      </c>
      <c r="CB784" s="336">
        <f t="shared" si="134"/>
        <v>0</v>
      </c>
      <c r="CC784" s="336">
        <f t="shared" si="129"/>
        <v>2803679.3000000003</v>
      </c>
    </row>
    <row r="785" spans="1:81" s="354" customFormat="1">
      <c r="A785" s="381"/>
      <c r="B785" s="383"/>
      <c r="C785" s="385"/>
      <c r="D785" s="400"/>
      <c r="E785" s="400"/>
      <c r="F785" s="401" t="s">
        <v>1811</v>
      </c>
      <c r="G785" s="402" t="s">
        <v>1812</v>
      </c>
      <c r="H785" s="336">
        <f t="shared" si="140"/>
        <v>273394.96000000002</v>
      </c>
      <c r="I785" s="336">
        <f t="shared" si="140"/>
        <v>146402.47</v>
      </c>
      <c r="J785" s="336">
        <f t="shared" si="140"/>
        <v>374126.28</v>
      </c>
      <c r="K785" s="336">
        <f t="shared" si="140"/>
        <v>113390.15</v>
      </c>
      <c r="L785" s="336">
        <f t="shared" si="140"/>
        <v>109459.72</v>
      </c>
      <c r="M785" s="336">
        <f t="shared" si="140"/>
        <v>31477.51</v>
      </c>
      <c r="N785" s="336">
        <f t="shared" si="140"/>
        <v>89381.58</v>
      </c>
      <c r="O785" s="336">
        <f t="shared" si="140"/>
        <v>0</v>
      </c>
      <c r="P785" s="336">
        <f t="shared" si="140"/>
        <v>19669.66</v>
      </c>
      <c r="Q785" s="336">
        <f t="shared" si="140"/>
        <v>254746.16</v>
      </c>
      <c r="R785" s="336">
        <f t="shared" si="140"/>
        <v>17447.490000000002</v>
      </c>
      <c r="S785" s="336">
        <f t="shared" si="140"/>
        <v>39999.32</v>
      </c>
      <c r="T785" s="336">
        <f t="shared" si="140"/>
        <v>209224.25</v>
      </c>
      <c r="U785" s="336">
        <f t="shared" si="140"/>
        <v>101861.72</v>
      </c>
      <c r="V785" s="336">
        <f t="shared" si="140"/>
        <v>3015.01</v>
      </c>
      <c r="W785" s="336">
        <f t="shared" si="140"/>
        <v>33564.61</v>
      </c>
      <c r="X785" s="336">
        <f t="shared" si="140"/>
        <v>0</v>
      </c>
      <c r="Y785" s="336">
        <f t="shared" si="140"/>
        <v>18862.03</v>
      </c>
      <c r="Z785" s="336">
        <f t="shared" si="140"/>
        <v>28918.99</v>
      </c>
      <c r="AA785" s="336">
        <f t="shared" si="140"/>
        <v>144960.19</v>
      </c>
      <c r="AB785" s="336">
        <f t="shared" si="140"/>
        <v>0</v>
      </c>
      <c r="AC785" s="336">
        <f t="shared" si="140"/>
        <v>163861.65</v>
      </c>
      <c r="AD785" s="336">
        <f t="shared" si="140"/>
        <v>45360.43</v>
      </c>
      <c r="AE785" s="336">
        <f t="shared" si="140"/>
        <v>16610.46</v>
      </c>
      <c r="AF785" s="336">
        <f t="shared" si="140"/>
        <v>39346.080000000002</v>
      </c>
      <c r="AG785" s="336">
        <f t="shared" si="140"/>
        <v>16723.88</v>
      </c>
      <c r="AH785" s="336">
        <f t="shared" si="140"/>
        <v>12135.18</v>
      </c>
      <c r="AI785" s="336">
        <f t="shared" si="140"/>
        <v>1119152.31</v>
      </c>
      <c r="AJ785" s="336">
        <f t="shared" si="140"/>
        <v>9835</v>
      </c>
      <c r="AK785" s="336">
        <f t="shared" si="140"/>
        <v>9577.81</v>
      </c>
      <c r="AL785" s="336">
        <f t="shared" si="140"/>
        <v>18884.689999999999</v>
      </c>
      <c r="AM785" s="336">
        <f t="shared" si="140"/>
        <v>17987.349999999999</v>
      </c>
      <c r="AN785" s="336">
        <f t="shared" si="140"/>
        <v>21183.200000000001</v>
      </c>
      <c r="AO785" s="336">
        <f t="shared" si="140"/>
        <v>10134.370000000001</v>
      </c>
      <c r="AP785" s="336">
        <f t="shared" si="140"/>
        <v>23210.94</v>
      </c>
      <c r="AQ785" s="336">
        <f t="shared" si="140"/>
        <v>27364.15</v>
      </c>
      <c r="AR785" s="336">
        <f t="shared" si="140"/>
        <v>24112.49</v>
      </c>
      <c r="AS785" s="336">
        <f t="shared" si="140"/>
        <v>12825.06</v>
      </c>
      <c r="AT785" s="336">
        <f t="shared" si="140"/>
        <v>13448.26</v>
      </c>
      <c r="AU785" s="336">
        <f t="shared" si="140"/>
        <v>0</v>
      </c>
      <c r="AV785" s="336">
        <f t="shared" si="140"/>
        <v>10494.99</v>
      </c>
      <c r="AW785" s="336">
        <f t="shared" si="140"/>
        <v>12532.88</v>
      </c>
      <c r="AX785" s="336">
        <f t="shared" si="140"/>
        <v>7945.76</v>
      </c>
      <c r="AY785" s="336">
        <f t="shared" si="140"/>
        <v>14662.85</v>
      </c>
      <c r="AZ785" s="336">
        <f t="shared" si="140"/>
        <v>1207.73</v>
      </c>
      <c r="BA785" s="336">
        <f t="shared" si="140"/>
        <v>10852.94</v>
      </c>
      <c r="BB785" s="336">
        <f t="shared" si="140"/>
        <v>70018.66</v>
      </c>
      <c r="BC785" s="336">
        <f t="shared" si="140"/>
        <v>25450.65</v>
      </c>
      <c r="BD785" s="336">
        <f t="shared" si="140"/>
        <v>92904.98</v>
      </c>
      <c r="BE785" s="336">
        <f t="shared" si="140"/>
        <v>24530.84</v>
      </c>
      <c r="BF785" s="336">
        <f t="shared" si="140"/>
        <v>53180.67</v>
      </c>
      <c r="BG785" s="336">
        <f t="shared" si="140"/>
        <v>40595.839999999997</v>
      </c>
      <c r="BH785" s="336">
        <f t="shared" si="140"/>
        <v>-1E-3</v>
      </c>
      <c r="BI785" s="336">
        <f t="shared" si="140"/>
        <v>0</v>
      </c>
      <c r="BJ785" s="336">
        <f t="shared" si="140"/>
        <v>26512.58</v>
      </c>
      <c r="BK785" s="336">
        <f t="shared" si="140"/>
        <v>16627.25</v>
      </c>
      <c r="BL785" s="336">
        <f t="shared" si="140"/>
        <v>17301.87</v>
      </c>
      <c r="BM785" s="336">
        <f t="shared" si="140"/>
        <v>201158.01</v>
      </c>
      <c r="BN785" s="336">
        <f t="shared" si="140"/>
        <v>294262.07</v>
      </c>
      <c r="BO785" s="336">
        <f t="shared" si="140"/>
        <v>29220.28</v>
      </c>
      <c r="BP785" s="336">
        <f t="shared" si="140"/>
        <v>49078.94</v>
      </c>
      <c r="BQ785" s="336">
        <f t="shared" si="140"/>
        <v>20652.78</v>
      </c>
      <c r="BR785" s="336">
        <f t="shared" si="140"/>
        <v>0</v>
      </c>
      <c r="BS785" s="336">
        <f t="shared" si="140"/>
        <v>25140.49</v>
      </c>
      <c r="BT785" s="336">
        <f t="shared" si="134"/>
        <v>0</v>
      </c>
      <c r="BU785" s="336">
        <f t="shared" si="134"/>
        <v>15854.6</v>
      </c>
      <c r="BV785" s="336">
        <f t="shared" si="134"/>
        <v>41602.83</v>
      </c>
      <c r="BW785" s="336">
        <f t="shared" si="134"/>
        <v>25770.28</v>
      </c>
      <c r="BX785" s="336">
        <f t="shared" si="134"/>
        <v>38918.269999999997</v>
      </c>
      <c r="BY785" s="336">
        <f t="shared" si="134"/>
        <v>268515.46000000002</v>
      </c>
      <c r="BZ785" s="336">
        <f t="shared" si="134"/>
        <v>27874.9</v>
      </c>
      <c r="CA785" s="336">
        <f t="shared" si="134"/>
        <v>17722.37</v>
      </c>
      <c r="CB785" s="336">
        <f t="shared" si="134"/>
        <v>19032.849999999999</v>
      </c>
      <c r="CC785" s="336">
        <f t="shared" si="129"/>
        <v>5111280.029000001</v>
      </c>
    </row>
    <row r="786" spans="1:81" s="328" customFormat="1">
      <c r="A786" s="384"/>
      <c r="B786" s="383"/>
      <c r="C786" s="385"/>
      <c r="D786" s="385"/>
      <c r="E786" s="385"/>
      <c r="F786" s="401" t="s">
        <v>1813</v>
      </c>
      <c r="G786" s="402" t="s">
        <v>1814</v>
      </c>
      <c r="H786" s="336">
        <f t="shared" si="140"/>
        <v>0</v>
      </c>
      <c r="I786" s="336">
        <f t="shared" si="140"/>
        <v>0</v>
      </c>
      <c r="J786" s="336">
        <f t="shared" si="140"/>
        <v>12774</v>
      </c>
      <c r="K786" s="336">
        <f t="shared" si="140"/>
        <v>0</v>
      </c>
      <c r="L786" s="336">
        <f t="shared" si="140"/>
        <v>0</v>
      </c>
      <c r="M786" s="336">
        <f t="shared" si="140"/>
        <v>0</v>
      </c>
      <c r="N786" s="336">
        <f t="shared" si="140"/>
        <v>3000</v>
      </c>
      <c r="O786" s="336">
        <f t="shared" si="140"/>
        <v>0</v>
      </c>
      <c r="P786" s="336">
        <f t="shared" si="140"/>
        <v>0</v>
      </c>
      <c r="Q786" s="336">
        <f t="shared" si="140"/>
        <v>0</v>
      </c>
      <c r="R786" s="336">
        <f t="shared" si="140"/>
        <v>1200</v>
      </c>
      <c r="S786" s="336">
        <f t="shared" si="140"/>
        <v>0</v>
      </c>
      <c r="T786" s="336">
        <f t="shared" si="140"/>
        <v>0</v>
      </c>
      <c r="U786" s="336">
        <f t="shared" si="140"/>
        <v>0</v>
      </c>
      <c r="V786" s="336">
        <f t="shared" si="140"/>
        <v>0</v>
      </c>
      <c r="W786" s="336">
        <f t="shared" si="140"/>
        <v>0</v>
      </c>
      <c r="X786" s="336">
        <f t="shared" si="140"/>
        <v>0</v>
      </c>
      <c r="Y786" s="336">
        <f t="shared" si="140"/>
        <v>10512</v>
      </c>
      <c r="Z786" s="336">
        <f t="shared" si="140"/>
        <v>47799.26</v>
      </c>
      <c r="AA786" s="336">
        <f t="shared" si="140"/>
        <v>446</v>
      </c>
      <c r="AB786" s="336">
        <f t="shared" si="140"/>
        <v>0</v>
      </c>
      <c r="AC786" s="336">
        <f t="shared" si="140"/>
        <v>0</v>
      </c>
      <c r="AD786" s="336">
        <f t="shared" si="140"/>
        <v>0</v>
      </c>
      <c r="AE786" s="336">
        <f t="shared" si="140"/>
        <v>0</v>
      </c>
      <c r="AF786" s="336">
        <f t="shared" si="140"/>
        <v>0</v>
      </c>
      <c r="AG786" s="336">
        <f t="shared" si="140"/>
        <v>0</v>
      </c>
      <c r="AH786" s="336">
        <f t="shared" si="140"/>
        <v>0</v>
      </c>
      <c r="AI786" s="336">
        <f t="shared" si="140"/>
        <v>906</v>
      </c>
      <c r="AJ786" s="336">
        <f t="shared" si="140"/>
        <v>0</v>
      </c>
      <c r="AK786" s="336">
        <f t="shared" si="140"/>
        <v>0</v>
      </c>
      <c r="AL786" s="336">
        <f t="shared" si="140"/>
        <v>0</v>
      </c>
      <c r="AM786" s="336">
        <f t="shared" si="140"/>
        <v>0</v>
      </c>
      <c r="AN786" s="336">
        <f t="shared" si="140"/>
        <v>0</v>
      </c>
      <c r="AO786" s="336">
        <f t="shared" si="140"/>
        <v>14105.52</v>
      </c>
      <c r="AP786" s="336">
        <f t="shared" si="140"/>
        <v>0</v>
      </c>
      <c r="AQ786" s="336">
        <f t="shared" si="140"/>
        <v>0</v>
      </c>
      <c r="AR786" s="336">
        <f t="shared" si="140"/>
        <v>0</v>
      </c>
      <c r="AS786" s="336">
        <f t="shared" si="140"/>
        <v>0</v>
      </c>
      <c r="AT786" s="336">
        <f t="shared" si="140"/>
        <v>0</v>
      </c>
      <c r="AU786" s="336">
        <f t="shared" si="140"/>
        <v>0</v>
      </c>
      <c r="AV786" s="336">
        <f t="shared" si="140"/>
        <v>0</v>
      </c>
      <c r="AW786" s="336">
        <f t="shared" si="140"/>
        <v>0</v>
      </c>
      <c r="AX786" s="336">
        <f t="shared" si="140"/>
        <v>0</v>
      </c>
      <c r="AY786" s="336">
        <f t="shared" si="140"/>
        <v>0</v>
      </c>
      <c r="AZ786" s="336">
        <f t="shared" si="140"/>
        <v>0</v>
      </c>
      <c r="BA786" s="336">
        <f t="shared" si="140"/>
        <v>0</v>
      </c>
      <c r="BB786" s="336">
        <f t="shared" si="140"/>
        <v>0</v>
      </c>
      <c r="BC786" s="336">
        <f t="shared" si="140"/>
        <v>0</v>
      </c>
      <c r="BD786" s="336">
        <f t="shared" si="140"/>
        <v>0</v>
      </c>
      <c r="BE786" s="336">
        <f t="shared" si="140"/>
        <v>0</v>
      </c>
      <c r="BF786" s="336">
        <f t="shared" si="140"/>
        <v>0</v>
      </c>
      <c r="BG786" s="336">
        <f t="shared" si="140"/>
        <v>0.6</v>
      </c>
      <c r="BH786" s="336">
        <f t="shared" si="140"/>
        <v>0</v>
      </c>
      <c r="BI786" s="336">
        <f t="shared" si="140"/>
        <v>0</v>
      </c>
      <c r="BJ786" s="336">
        <f t="shared" si="140"/>
        <v>0</v>
      </c>
      <c r="BK786" s="336">
        <f t="shared" si="140"/>
        <v>380</v>
      </c>
      <c r="BL786" s="336">
        <f t="shared" si="140"/>
        <v>0</v>
      </c>
      <c r="BM786" s="336">
        <f t="shared" si="140"/>
        <v>0</v>
      </c>
      <c r="BN786" s="336">
        <f t="shared" si="140"/>
        <v>0</v>
      </c>
      <c r="BO786" s="336">
        <f t="shared" si="140"/>
        <v>0</v>
      </c>
      <c r="BP786" s="336">
        <f t="shared" si="140"/>
        <v>0</v>
      </c>
      <c r="BQ786" s="336">
        <f t="shared" si="140"/>
        <v>0</v>
      </c>
      <c r="BR786" s="336">
        <f t="shared" si="140"/>
        <v>0</v>
      </c>
      <c r="BS786" s="336">
        <f t="shared" si="140"/>
        <v>0</v>
      </c>
      <c r="BT786" s="336">
        <f t="shared" si="134"/>
        <v>8680.9</v>
      </c>
      <c r="BU786" s="336">
        <f t="shared" si="134"/>
        <v>0</v>
      </c>
      <c r="BV786" s="336">
        <f t="shared" si="134"/>
        <v>0</v>
      </c>
      <c r="BW786" s="336">
        <f t="shared" si="134"/>
        <v>0</v>
      </c>
      <c r="BX786" s="336">
        <f t="shared" si="134"/>
        <v>0</v>
      </c>
      <c r="BY786" s="336">
        <f t="shared" si="134"/>
        <v>0</v>
      </c>
      <c r="BZ786" s="336">
        <f t="shared" si="134"/>
        <v>0</v>
      </c>
      <c r="CA786" s="336">
        <f t="shared" si="134"/>
        <v>0</v>
      </c>
      <c r="CB786" s="336">
        <f t="shared" si="134"/>
        <v>0</v>
      </c>
      <c r="CC786" s="336">
        <f t="shared" si="129"/>
        <v>99804.280000000013</v>
      </c>
    </row>
    <row r="787" spans="1:81" s="328" customFormat="1">
      <c r="A787" s="384"/>
      <c r="B787" s="383"/>
      <c r="C787" s="385"/>
      <c r="D787" s="385"/>
      <c r="E787" s="385"/>
      <c r="F787" s="401" t="s">
        <v>1815</v>
      </c>
      <c r="G787" s="402" t="s">
        <v>1816</v>
      </c>
      <c r="H787" s="336">
        <f t="shared" si="140"/>
        <v>0</v>
      </c>
      <c r="I787" s="336">
        <f t="shared" si="140"/>
        <v>0</v>
      </c>
      <c r="J787" s="336">
        <f t="shared" si="140"/>
        <v>0</v>
      </c>
      <c r="K787" s="336">
        <f t="shared" si="140"/>
        <v>0</v>
      </c>
      <c r="L787" s="336">
        <f t="shared" si="140"/>
        <v>0</v>
      </c>
      <c r="M787" s="336">
        <f t="shared" si="140"/>
        <v>0</v>
      </c>
      <c r="N787" s="336">
        <f t="shared" si="140"/>
        <v>0</v>
      </c>
      <c r="O787" s="336">
        <f t="shared" si="140"/>
        <v>0</v>
      </c>
      <c r="P787" s="336">
        <f t="shared" si="140"/>
        <v>0</v>
      </c>
      <c r="Q787" s="336">
        <f t="shared" si="140"/>
        <v>0</v>
      </c>
      <c r="R787" s="336">
        <f t="shared" si="140"/>
        <v>0</v>
      </c>
      <c r="S787" s="336">
        <f t="shared" si="140"/>
        <v>0</v>
      </c>
      <c r="T787" s="336">
        <f t="shared" si="140"/>
        <v>0</v>
      </c>
      <c r="U787" s="336">
        <f t="shared" si="140"/>
        <v>0</v>
      </c>
      <c r="V787" s="336">
        <f t="shared" si="140"/>
        <v>0</v>
      </c>
      <c r="W787" s="336">
        <f t="shared" si="140"/>
        <v>0</v>
      </c>
      <c r="X787" s="336">
        <f t="shared" si="140"/>
        <v>0</v>
      </c>
      <c r="Y787" s="336">
        <f t="shared" si="140"/>
        <v>0</v>
      </c>
      <c r="Z787" s="336">
        <f t="shared" si="140"/>
        <v>0</v>
      </c>
      <c r="AA787" s="336">
        <f t="shared" si="140"/>
        <v>0</v>
      </c>
      <c r="AB787" s="336">
        <f t="shared" si="140"/>
        <v>0</v>
      </c>
      <c r="AC787" s="336">
        <f t="shared" si="140"/>
        <v>0</v>
      </c>
      <c r="AD787" s="336">
        <f t="shared" si="140"/>
        <v>0</v>
      </c>
      <c r="AE787" s="336">
        <f t="shared" si="140"/>
        <v>0</v>
      </c>
      <c r="AF787" s="336">
        <f t="shared" si="140"/>
        <v>0</v>
      </c>
      <c r="AG787" s="336">
        <f t="shared" si="140"/>
        <v>0</v>
      </c>
      <c r="AH787" s="336">
        <f t="shared" si="140"/>
        <v>0</v>
      </c>
      <c r="AI787" s="336">
        <f t="shared" si="140"/>
        <v>0</v>
      </c>
      <c r="AJ787" s="336">
        <f t="shared" si="140"/>
        <v>0</v>
      </c>
      <c r="AK787" s="336">
        <f t="shared" si="140"/>
        <v>0</v>
      </c>
      <c r="AL787" s="336">
        <f t="shared" si="140"/>
        <v>0</v>
      </c>
      <c r="AM787" s="336">
        <f t="shared" si="140"/>
        <v>0</v>
      </c>
      <c r="AN787" s="336">
        <f t="shared" si="140"/>
        <v>0</v>
      </c>
      <c r="AO787" s="336">
        <f t="shared" si="140"/>
        <v>0</v>
      </c>
      <c r="AP787" s="336">
        <f t="shared" si="140"/>
        <v>0</v>
      </c>
      <c r="AQ787" s="336">
        <f t="shared" si="140"/>
        <v>0</v>
      </c>
      <c r="AR787" s="336">
        <f t="shared" si="140"/>
        <v>0</v>
      </c>
      <c r="AS787" s="336">
        <f t="shared" si="140"/>
        <v>0</v>
      </c>
      <c r="AT787" s="336">
        <f t="shared" si="140"/>
        <v>0</v>
      </c>
      <c r="AU787" s="336">
        <f t="shared" si="140"/>
        <v>0</v>
      </c>
      <c r="AV787" s="336">
        <f t="shared" si="140"/>
        <v>0</v>
      </c>
      <c r="AW787" s="336">
        <f t="shared" si="140"/>
        <v>0</v>
      </c>
      <c r="AX787" s="336">
        <f t="shared" si="140"/>
        <v>0</v>
      </c>
      <c r="AY787" s="336">
        <f t="shared" si="140"/>
        <v>0</v>
      </c>
      <c r="AZ787" s="336">
        <f t="shared" si="140"/>
        <v>0</v>
      </c>
      <c r="BA787" s="336">
        <f t="shared" si="140"/>
        <v>0</v>
      </c>
      <c r="BB787" s="336">
        <f t="shared" si="140"/>
        <v>0</v>
      </c>
      <c r="BC787" s="336">
        <f t="shared" si="140"/>
        <v>0</v>
      </c>
      <c r="BD787" s="336">
        <f t="shared" si="140"/>
        <v>750</v>
      </c>
      <c r="BE787" s="336">
        <f t="shared" si="140"/>
        <v>0</v>
      </c>
      <c r="BF787" s="336">
        <f t="shared" si="140"/>
        <v>0</v>
      </c>
      <c r="BG787" s="336">
        <f t="shared" si="140"/>
        <v>2700</v>
      </c>
      <c r="BH787" s="336">
        <f t="shared" si="140"/>
        <v>0</v>
      </c>
      <c r="BI787" s="336">
        <f t="shared" si="140"/>
        <v>0</v>
      </c>
      <c r="BJ787" s="336">
        <f t="shared" si="140"/>
        <v>0</v>
      </c>
      <c r="BK787" s="336">
        <f t="shared" si="140"/>
        <v>0</v>
      </c>
      <c r="BL787" s="336">
        <f t="shared" si="140"/>
        <v>0</v>
      </c>
      <c r="BM787" s="336">
        <f t="shared" si="140"/>
        <v>0</v>
      </c>
      <c r="BN787" s="336">
        <f t="shared" si="140"/>
        <v>0</v>
      </c>
      <c r="BO787" s="336">
        <f t="shared" si="140"/>
        <v>0</v>
      </c>
      <c r="BP787" s="336">
        <f t="shared" si="140"/>
        <v>0</v>
      </c>
      <c r="BQ787" s="336">
        <f t="shared" si="140"/>
        <v>0</v>
      </c>
      <c r="BR787" s="336">
        <f t="shared" si="140"/>
        <v>0</v>
      </c>
      <c r="BS787" s="336">
        <f t="shared" ref="BS787" si="141">BS678</f>
        <v>0</v>
      </c>
      <c r="BT787" s="336">
        <f t="shared" si="134"/>
        <v>0</v>
      </c>
      <c r="BU787" s="336">
        <f t="shared" si="134"/>
        <v>0</v>
      </c>
      <c r="BV787" s="336">
        <f t="shared" si="134"/>
        <v>0</v>
      </c>
      <c r="BW787" s="336">
        <f t="shared" si="134"/>
        <v>0</v>
      </c>
      <c r="BX787" s="336">
        <f t="shared" si="134"/>
        <v>0</v>
      </c>
      <c r="BY787" s="336">
        <f t="shared" si="134"/>
        <v>0</v>
      </c>
      <c r="BZ787" s="336">
        <f t="shared" si="134"/>
        <v>0</v>
      </c>
      <c r="CA787" s="336">
        <f t="shared" si="134"/>
        <v>0</v>
      </c>
      <c r="CB787" s="336">
        <f t="shared" si="134"/>
        <v>0</v>
      </c>
      <c r="CC787" s="336">
        <f t="shared" si="129"/>
        <v>3450</v>
      </c>
    </row>
    <row r="788" spans="1:81" s="328" customFormat="1">
      <c r="A788" s="384"/>
      <c r="B788" s="383"/>
      <c r="C788" s="385"/>
      <c r="D788" s="385"/>
      <c r="E788" s="385"/>
      <c r="F788" s="401" t="s">
        <v>1817</v>
      </c>
      <c r="G788" s="402" t="s">
        <v>1818</v>
      </c>
      <c r="H788" s="336">
        <f t="shared" ref="H788:BS791" si="142">H679</f>
        <v>0</v>
      </c>
      <c r="I788" s="336">
        <f t="shared" si="142"/>
        <v>10661</v>
      </c>
      <c r="J788" s="336">
        <f t="shared" si="142"/>
        <v>60598</v>
      </c>
      <c r="K788" s="336">
        <f t="shared" si="142"/>
        <v>0</v>
      </c>
      <c r="L788" s="336">
        <f t="shared" si="142"/>
        <v>25448</v>
      </c>
      <c r="M788" s="336">
        <f t="shared" si="142"/>
        <v>14486</v>
      </c>
      <c r="N788" s="336">
        <f t="shared" si="142"/>
        <v>440336</v>
      </c>
      <c r="O788" s="336">
        <f t="shared" si="142"/>
        <v>0</v>
      </c>
      <c r="P788" s="336">
        <f t="shared" si="142"/>
        <v>0</v>
      </c>
      <c r="Q788" s="336">
        <f t="shared" si="142"/>
        <v>0</v>
      </c>
      <c r="R788" s="336">
        <f t="shared" si="142"/>
        <v>11658</v>
      </c>
      <c r="S788" s="336">
        <f t="shared" si="142"/>
        <v>8141</v>
      </c>
      <c r="T788" s="336">
        <f t="shared" si="142"/>
        <v>0</v>
      </c>
      <c r="U788" s="336">
        <f t="shared" si="142"/>
        <v>55419</v>
      </c>
      <c r="V788" s="336">
        <f t="shared" si="142"/>
        <v>4820</v>
      </c>
      <c r="W788" s="336">
        <f t="shared" si="142"/>
        <v>15541</v>
      </c>
      <c r="X788" s="336">
        <f t="shared" si="142"/>
        <v>15885</v>
      </c>
      <c r="Y788" s="336">
        <f t="shared" si="142"/>
        <v>12065</v>
      </c>
      <c r="Z788" s="336">
        <f t="shared" si="142"/>
        <v>0</v>
      </c>
      <c r="AA788" s="336">
        <f t="shared" si="142"/>
        <v>47571</v>
      </c>
      <c r="AB788" s="336">
        <f t="shared" si="142"/>
        <v>19969</v>
      </c>
      <c r="AC788" s="336">
        <f t="shared" si="142"/>
        <v>62555</v>
      </c>
      <c r="AD788" s="336">
        <f t="shared" si="142"/>
        <v>0</v>
      </c>
      <c r="AE788" s="336">
        <f t="shared" si="142"/>
        <v>24901.88</v>
      </c>
      <c r="AF788" s="336">
        <f t="shared" si="142"/>
        <v>38174.5</v>
      </c>
      <c r="AG788" s="336">
        <f t="shared" si="142"/>
        <v>11266</v>
      </c>
      <c r="AH788" s="336">
        <f t="shared" si="142"/>
        <v>0</v>
      </c>
      <c r="AI788" s="336">
        <f t="shared" si="142"/>
        <v>0</v>
      </c>
      <c r="AJ788" s="336">
        <f t="shared" si="142"/>
        <v>42940</v>
      </c>
      <c r="AK788" s="336">
        <f t="shared" si="142"/>
        <v>8623</v>
      </c>
      <c r="AL788" s="336">
        <f t="shared" si="142"/>
        <v>10946</v>
      </c>
      <c r="AM788" s="336">
        <f t="shared" si="142"/>
        <v>43</v>
      </c>
      <c r="AN788" s="336">
        <f t="shared" si="142"/>
        <v>0</v>
      </c>
      <c r="AO788" s="336">
        <f t="shared" si="142"/>
        <v>19742</v>
      </c>
      <c r="AP788" s="336">
        <f t="shared" si="142"/>
        <v>0</v>
      </c>
      <c r="AQ788" s="336">
        <f t="shared" si="142"/>
        <v>0</v>
      </c>
      <c r="AR788" s="336">
        <f t="shared" si="142"/>
        <v>0</v>
      </c>
      <c r="AS788" s="336">
        <f t="shared" si="142"/>
        <v>0</v>
      </c>
      <c r="AT788" s="336">
        <f t="shared" si="142"/>
        <v>11703</v>
      </c>
      <c r="AU788" s="336">
        <f t="shared" si="142"/>
        <v>0</v>
      </c>
      <c r="AV788" s="336">
        <f t="shared" si="142"/>
        <v>0</v>
      </c>
      <c r="AW788" s="336">
        <f t="shared" si="142"/>
        <v>0</v>
      </c>
      <c r="AX788" s="336">
        <f t="shared" si="142"/>
        <v>1000</v>
      </c>
      <c r="AY788" s="336">
        <f t="shared" si="142"/>
        <v>27040</v>
      </c>
      <c r="AZ788" s="336">
        <f t="shared" si="142"/>
        <v>0</v>
      </c>
      <c r="BA788" s="336">
        <f t="shared" si="142"/>
        <v>0</v>
      </c>
      <c r="BB788" s="336">
        <f t="shared" si="142"/>
        <v>0</v>
      </c>
      <c r="BC788" s="336">
        <f t="shared" si="142"/>
        <v>0</v>
      </c>
      <c r="BD788" s="336">
        <f t="shared" si="142"/>
        <v>14128</v>
      </c>
      <c r="BE788" s="336">
        <f t="shared" si="142"/>
        <v>0</v>
      </c>
      <c r="BF788" s="336">
        <f t="shared" si="142"/>
        <v>0</v>
      </c>
      <c r="BG788" s="336">
        <f t="shared" si="142"/>
        <v>18087</v>
      </c>
      <c r="BH788" s="336">
        <f t="shared" si="142"/>
        <v>0</v>
      </c>
      <c r="BI788" s="336">
        <f t="shared" si="142"/>
        <v>0</v>
      </c>
      <c r="BJ788" s="336">
        <f t="shared" si="142"/>
        <v>0</v>
      </c>
      <c r="BK788" s="336">
        <f t="shared" si="142"/>
        <v>0</v>
      </c>
      <c r="BL788" s="336">
        <f t="shared" si="142"/>
        <v>0</v>
      </c>
      <c r="BM788" s="336">
        <f t="shared" si="142"/>
        <v>0</v>
      </c>
      <c r="BN788" s="336">
        <f t="shared" si="142"/>
        <v>0</v>
      </c>
      <c r="BO788" s="336">
        <f t="shared" si="142"/>
        <v>10841</v>
      </c>
      <c r="BP788" s="336">
        <f t="shared" si="142"/>
        <v>0</v>
      </c>
      <c r="BQ788" s="336">
        <f t="shared" si="142"/>
        <v>30</v>
      </c>
      <c r="BR788" s="336">
        <f t="shared" si="142"/>
        <v>0</v>
      </c>
      <c r="BS788" s="336">
        <f t="shared" si="142"/>
        <v>0</v>
      </c>
      <c r="BT788" s="336">
        <f t="shared" ref="BT788:CB797" si="143">BT679</f>
        <v>147463</v>
      </c>
      <c r="BU788" s="336">
        <f t="shared" si="143"/>
        <v>17843</v>
      </c>
      <c r="BV788" s="336">
        <f t="shared" si="143"/>
        <v>17492</v>
      </c>
      <c r="BW788" s="336">
        <f t="shared" si="143"/>
        <v>0</v>
      </c>
      <c r="BX788" s="336">
        <f t="shared" si="143"/>
        <v>0</v>
      </c>
      <c r="BY788" s="336">
        <f t="shared" si="143"/>
        <v>0</v>
      </c>
      <c r="BZ788" s="336">
        <f t="shared" si="143"/>
        <v>16211</v>
      </c>
      <c r="CA788" s="336">
        <f t="shared" si="143"/>
        <v>0</v>
      </c>
      <c r="CB788" s="336">
        <f t="shared" si="143"/>
        <v>13309</v>
      </c>
      <c r="CC788" s="336">
        <f t="shared" si="129"/>
        <v>1256936.3799999999</v>
      </c>
    </row>
    <row r="789" spans="1:81" s="354" customFormat="1">
      <c r="A789" s="381"/>
      <c r="B789" s="383"/>
      <c r="C789" s="385"/>
      <c r="D789" s="400"/>
      <c r="E789" s="400"/>
      <c r="F789" s="401" t="s">
        <v>1819</v>
      </c>
      <c r="G789" s="402" t="s">
        <v>1820</v>
      </c>
      <c r="H789" s="336">
        <f t="shared" si="142"/>
        <v>0</v>
      </c>
      <c r="I789" s="336">
        <f t="shared" si="142"/>
        <v>5872088.5199999996</v>
      </c>
      <c r="J789" s="336">
        <f t="shared" si="142"/>
        <v>0</v>
      </c>
      <c r="K789" s="336">
        <f t="shared" si="142"/>
        <v>0</v>
      </c>
      <c r="L789" s="336">
        <f t="shared" si="142"/>
        <v>13865510.210000001</v>
      </c>
      <c r="M789" s="336">
        <f t="shared" si="142"/>
        <v>97973.75</v>
      </c>
      <c r="N789" s="336">
        <f t="shared" si="142"/>
        <v>198056.46</v>
      </c>
      <c r="O789" s="336">
        <f t="shared" si="142"/>
        <v>0</v>
      </c>
      <c r="P789" s="336">
        <f t="shared" si="142"/>
        <v>0</v>
      </c>
      <c r="Q789" s="336">
        <f t="shared" si="142"/>
        <v>0</v>
      </c>
      <c r="R789" s="336">
        <f t="shared" si="142"/>
        <v>0</v>
      </c>
      <c r="S789" s="336">
        <f t="shared" si="142"/>
        <v>0</v>
      </c>
      <c r="T789" s="336">
        <f t="shared" si="142"/>
        <v>0</v>
      </c>
      <c r="U789" s="336">
        <f t="shared" si="142"/>
        <v>0</v>
      </c>
      <c r="V789" s="336">
        <f t="shared" si="142"/>
        <v>0</v>
      </c>
      <c r="W789" s="336">
        <f t="shared" si="142"/>
        <v>0</v>
      </c>
      <c r="X789" s="336">
        <f t="shared" si="142"/>
        <v>277460</v>
      </c>
      <c r="Y789" s="336">
        <f t="shared" si="142"/>
        <v>1073004.99</v>
      </c>
      <c r="Z789" s="336">
        <f t="shared" si="142"/>
        <v>0</v>
      </c>
      <c r="AA789" s="336">
        <f t="shared" si="142"/>
        <v>9224.0400000000009</v>
      </c>
      <c r="AB789" s="336">
        <f t="shared" si="142"/>
        <v>8035718.7999999998</v>
      </c>
      <c r="AC789" s="336">
        <f t="shared" si="142"/>
        <v>5674687.2800000003</v>
      </c>
      <c r="AD789" s="336">
        <f t="shared" si="142"/>
        <v>0</v>
      </c>
      <c r="AE789" s="336">
        <f t="shared" si="142"/>
        <v>0</v>
      </c>
      <c r="AF789" s="336">
        <f t="shared" si="142"/>
        <v>93634.11</v>
      </c>
      <c r="AG789" s="336">
        <f t="shared" si="142"/>
        <v>0</v>
      </c>
      <c r="AH789" s="336">
        <f t="shared" si="142"/>
        <v>0</v>
      </c>
      <c r="AI789" s="336">
        <f t="shared" si="142"/>
        <v>0</v>
      </c>
      <c r="AJ789" s="336">
        <f t="shared" si="142"/>
        <v>0</v>
      </c>
      <c r="AK789" s="336">
        <f t="shared" si="142"/>
        <v>0</v>
      </c>
      <c r="AL789" s="336">
        <f t="shared" si="142"/>
        <v>0</v>
      </c>
      <c r="AM789" s="336">
        <f t="shared" si="142"/>
        <v>0</v>
      </c>
      <c r="AN789" s="336">
        <f t="shared" si="142"/>
        <v>0</v>
      </c>
      <c r="AO789" s="336">
        <f t="shared" si="142"/>
        <v>346598.8</v>
      </c>
      <c r="AP789" s="336">
        <f t="shared" si="142"/>
        <v>35143.75</v>
      </c>
      <c r="AQ789" s="336">
        <f t="shared" si="142"/>
        <v>1369818.29</v>
      </c>
      <c r="AR789" s="336">
        <f t="shared" si="142"/>
        <v>0</v>
      </c>
      <c r="AS789" s="336">
        <f t="shared" si="142"/>
        <v>0</v>
      </c>
      <c r="AT789" s="336">
        <f t="shared" si="142"/>
        <v>0</v>
      </c>
      <c r="AU789" s="336">
        <f t="shared" si="142"/>
        <v>3272793.54</v>
      </c>
      <c r="AV789" s="336">
        <f t="shared" si="142"/>
        <v>0</v>
      </c>
      <c r="AW789" s="336">
        <f t="shared" si="142"/>
        <v>1037667.56</v>
      </c>
      <c r="AX789" s="336">
        <f t="shared" si="142"/>
        <v>210</v>
      </c>
      <c r="AY789" s="336">
        <f t="shared" si="142"/>
        <v>0</v>
      </c>
      <c r="AZ789" s="336">
        <f t="shared" si="142"/>
        <v>0</v>
      </c>
      <c r="BA789" s="336">
        <f t="shared" si="142"/>
        <v>0</v>
      </c>
      <c r="BB789" s="336">
        <f t="shared" si="142"/>
        <v>203700</v>
      </c>
      <c r="BC789" s="336">
        <f t="shared" si="142"/>
        <v>0</v>
      </c>
      <c r="BD789" s="336">
        <f t="shared" si="142"/>
        <v>0</v>
      </c>
      <c r="BE789" s="336">
        <f t="shared" si="142"/>
        <v>0</v>
      </c>
      <c r="BF789" s="336">
        <f t="shared" si="142"/>
        <v>1285512.8999999999</v>
      </c>
      <c r="BG789" s="336">
        <f t="shared" si="142"/>
        <v>0</v>
      </c>
      <c r="BH789" s="336">
        <f t="shared" si="142"/>
        <v>0</v>
      </c>
      <c r="BI789" s="336">
        <f t="shared" si="142"/>
        <v>0</v>
      </c>
      <c r="BJ789" s="336">
        <f t="shared" si="142"/>
        <v>3625350.23</v>
      </c>
      <c r="BK789" s="336">
        <f t="shared" si="142"/>
        <v>0</v>
      </c>
      <c r="BL789" s="336">
        <f t="shared" si="142"/>
        <v>0</v>
      </c>
      <c r="BM789" s="336">
        <f t="shared" si="142"/>
        <v>117882.5</v>
      </c>
      <c r="BN789" s="336">
        <f t="shared" si="142"/>
        <v>0</v>
      </c>
      <c r="BO789" s="336">
        <f t="shared" si="142"/>
        <v>120063.27</v>
      </c>
      <c r="BP789" s="336">
        <f t="shared" si="142"/>
        <v>0</v>
      </c>
      <c r="BQ789" s="336">
        <f t="shared" si="142"/>
        <v>0</v>
      </c>
      <c r="BR789" s="336">
        <f t="shared" si="142"/>
        <v>0</v>
      </c>
      <c r="BS789" s="336">
        <f t="shared" si="142"/>
        <v>0</v>
      </c>
      <c r="BT789" s="336">
        <f t="shared" si="143"/>
        <v>171000</v>
      </c>
      <c r="BU789" s="336">
        <f t="shared" si="143"/>
        <v>0</v>
      </c>
      <c r="BV789" s="336">
        <f t="shared" si="143"/>
        <v>0</v>
      </c>
      <c r="BW789" s="336">
        <f t="shared" si="143"/>
        <v>0</v>
      </c>
      <c r="BX789" s="336">
        <f t="shared" si="143"/>
        <v>0</v>
      </c>
      <c r="BY789" s="336">
        <f t="shared" si="143"/>
        <v>333790.71999999997</v>
      </c>
      <c r="BZ789" s="336">
        <f t="shared" si="143"/>
        <v>0</v>
      </c>
      <c r="CA789" s="336">
        <f t="shared" si="143"/>
        <v>30727.66</v>
      </c>
      <c r="CB789" s="336">
        <f t="shared" si="143"/>
        <v>437455.67</v>
      </c>
      <c r="CC789" s="336">
        <f t="shared" si="129"/>
        <v>47585073.04999999</v>
      </c>
    </row>
    <row r="790" spans="1:81" s="354" customFormat="1">
      <c r="A790" s="381"/>
      <c r="B790" s="383"/>
      <c r="C790" s="385"/>
      <c r="D790" s="400"/>
      <c r="E790" s="400"/>
      <c r="F790" s="401" t="s">
        <v>1821</v>
      </c>
      <c r="G790" s="402" t="s">
        <v>1822</v>
      </c>
      <c r="H790" s="336">
        <f t="shared" si="142"/>
        <v>0</v>
      </c>
      <c r="I790" s="336">
        <f t="shared" si="142"/>
        <v>0</v>
      </c>
      <c r="J790" s="336">
        <f t="shared" si="142"/>
        <v>2814517.64</v>
      </c>
      <c r="K790" s="336">
        <f t="shared" si="142"/>
        <v>502591.77</v>
      </c>
      <c r="L790" s="336">
        <f t="shared" si="142"/>
        <v>500000</v>
      </c>
      <c r="M790" s="336">
        <f t="shared" si="142"/>
        <v>0</v>
      </c>
      <c r="N790" s="336">
        <f t="shared" si="142"/>
        <v>944152.44</v>
      </c>
      <c r="O790" s="336">
        <f t="shared" si="142"/>
        <v>443015.23</v>
      </c>
      <c r="P790" s="336">
        <f t="shared" si="142"/>
        <v>132467.16</v>
      </c>
      <c r="Q790" s="336">
        <f t="shared" si="142"/>
        <v>530104.63</v>
      </c>
      <c r="R790" s="336">
        <f t="shared" si="142"/>
        <v>359034.58</v>
      </c>
      <c r="S790" s="336">
        <f t="shared" si="142"/>
        <v>0</v>
      </c>
      <c r="T790" s="336">
        <f t="shared" si="142"/>
        <v>1007691.65</v>
      </c>
      <c r="U790" s="336">
        <f t="shared" si="142"/>
        <v>1562143.04</v>
      </c>
      <c r="V790" s="336">
        <f t="shared" si="142"/>
        <v>0</v>
      </c>
      <c r="W790" s="336">
        <f t="shared" si="142"/>
        <v>788083.53</v>
      </c>
      <c r="X790" s="336">
        <f t="shared" si="142"/>
        <v>571450.91</v>
      </c>
      <c r="Y790" s="336">
        <f t="shared" si="142"/>
        <v>346495.44</v>
      </c>
      <c r="Z790" s="336">
        <f t="shared" si="142"/>
        <v>4346000.43</v>
      </c>
      <c r="AA790" s="336">
        <f t="shared" si="142"/>
        <v>1809851.83</v>
      </c>
      <c r="AB790" s="336">
        <f t="shared" si="142"/>
        <v>2084401.16</v>
      </c>
      <c r="AC790" s="336">
        <f t="shared" si="142"/>
        <v>1747594.6</v>
      </c>
      <c r="AD790" s="336">
        <f t="shared" si="142"/>
        <v>186846.52</v>
      </c>
      <c r="AE790" s="336">
        <f t="shared" si="142"/>
        <v>2180007.16</v>
      </c>
      <c r="AF790" s="336">
        <f t="shared" si="142"/>
        <v>3030507.01</v>
      </c>
      <c r="AG790" s="336">
        <f t="shared" si="142"/>
        <v>0</v>
      </c>
      <c r="AH790" s="336">
        <f t="shared" si="142"/>
        <v>545846.17000000004</v>
      </c>
      <c r="AI790" s="336">
        <f t="shared" si="142"/>
        <v>2111152.73</v>
      </c>
      <c r="AJ790" s="336">
        <f t="shared" si="142"/>
        <v>1032702.12</v>
      </c>
      <c r="AK790" s="336">
        <f t="shared" si="142"/>
        <v>0</v>
      </c>
      <c r="AL790" s="336">
        <f t="shared" si="142"/>
        <v>234337.08</v>
      </c>
      <c r="AM790" s="336">
        <f t="shared" si="142"/>
        <v>0</v>
      </c>
      <c r="AN790" s="336">
        <f t="shared" si="142"/>
        <v>107653.74</v>
      </c>
      <c r="AO790" s="336">
        <f t="shared" si="142"/>
        <v>41356.26</v>
      </c>
      <c r="AP790" s="336">
        <f t="shared" si="142"/>
        <v>114583.35</v>
      </c>
      <c r="AQ790" s="336">
        <f t="shared" si="142"/>
        <v>561251.09</v>
      </c>
      <c r="AR790" s="336">
        <f t="shared" si="142"/>
        <v>261501.16</v>
      </c>
      <c r="AS790" s="336">
        <f t="shared" si="142"/>
        <v>456611.88</v>
      </c>
      <c r="AT790" s="336">
        <f t="shared" si="142"/>
        <v>135057.48000000001</v>
      </c>
      <c r="AU790" s="336">
        <f t="shared" si="142"/>
        <v>1042385.66</v>
      </c>
      <c r="AV790" s="336">
        <f t="shared" si="142"/>
        <v>294880.02</v>
      </c>
      <c r="AW790" s="336">
        <f t="shared" si="142"/>
        <v>260640.78</v>
      </c>
      <c r="AX790" s="336">
        <f t="shared" si="142"/>
        <v>85793.17</v>
      </c>
      <c r="AY790" s="336">
        <f t="shared" si="142"/>
        <v>110272.5</v>
      </c>
      <c r="AZ790" s="336">
        <f t="shared" si="142"/>
        <v>0</v>
      </c>
      <c r="BA790" s="336">
        <f t="shared" si="142"/>
        <v>405204.86</v>
      </c>
      <c r="BB790" s="336">
        <f t="shared" si="142"/>
        <v>1838262.24</v>
      </c>
      <c r="BC790" s="336">
        <f t="shared" si="142"/>
        <v>678575.67</v>
      </c>
      <c r="BD790" s="336">
        <f t="shared" si="142"/>
        <v>344493.29</v>
      </c>
      <c r="BE790" s="336">
        <f t="shared" si="142"/>
        <v>1008713.73</v>
      </c>
      <c r="BF790" s="336">
        <f t="shared" si="142"/>
        <v>250000</v>
      </c>
      <c r="BG790" s="336">
        <f t="shared" si="142"/>
        <v>527872.19999999995</v>
      </c>
      <c r="BH790" s="336">
        <f t="shared" si="142"/>
        <v>919780.54009999998</v>
      </c>
      <c r="BI790" s="336">
        <f t="shared" si="142"/>
        <v>299761.74</v>
      </c>
      <c r="BJ790" s="336">
        <f t="shared" si="142"/>
        <v>3981485.37</v>
      </c>
      <c r="BK790" s="336">
        <f t="shared" si="142"/>
        <v>64581.5</v>
      </c>
      <c r="BL790" s="336">
        <f t="shared" si="142"/>
        <v>130132.19</v>
      </c>
      <c r="BM790" s="336">
        <f t="shared" si="142"/>
        <v>21193.48</v>
      </c>
      <c r="BN790" s="336">
        <f t="shared" si="142"/>
        <v>10800000</v>
      </c>
      <c r="BO790" s="336">
        <f t="shared" si="142"/>
        <v>271470.40000000002</v>
      </c>
      <c r="BP790" s="336">
        <f t="shared" si="142"/>
        <v>392074.76</v>
      </c>
      <c r="BQ790" s="336">
        <f t="shared" si="142"/>
        <v>0</v>
      </c>
      <c r="BR790" s="336">
        <f t="shared" si="142"/>
        <v>0</v>
      </c>
      <c r="BS790" s="336">
        <f t="shared" si="142"/>
        <v>136322.57999999999</v>
      </c>
      <c r="BT790" s="336">
        <f t="shared" si="143"/>
        <v>1817724.98</v>
      </c>
      <c r="BU790" s="336">
        <f t="shared" si="143"/>
        <v>477366.33</v>
      </c>
      <c r="BV790" s="336">
        <f t="shared" si="143"/>
        <v>1401291.7</v>
      </c>
      <c r="BW790" s="336">
        <f t="shared" si="143"/>
        <v>114459.28</v>
      </c>
      <c r="BX790" s="336">
        <f t="shared" si="143"/>
        <v>170885.23</v>
      </c>
      <c r="BY790" s="336">
        <f t="shared" si="143"/>
        <v>1240714.83</v>
      </c>
      <c r="BZ790" s="336">
        <f t="shared" si="143"/>
        <v>264348.93</v>
      </c>
      <c r="CA790" s="336">
        <f t="shared" si="143"/>
        <v>761475.02</v>
      </c>
      <c r="CB790" s="336">
        <f t="shared" si="143"/>
        <v>93542.26</v>
      </c>
      <c r="CC790" s="336">
        <f t="shared" si="129"/>
        <v>61694715.030099988</v>
      </c>
    </row>
    <row r="791" spans="1:81" s="328" customFormat="1">
      <c r="A791" s="384"/>
      <c r="B791" s="383"/>
      <c r="C791" s="385"/>
      <c r="D791" s="385"/>
      <c r="E791" s="385"/>
      <c r="F791" s="401" t="s">
        <v>1823</v>
      </c>
      <c r="G791" s="402" t="s">
        <v>1824</v>
      </c>
      <c r="H791" s="336">
        <f t="shared" si="142"/>
        <v>27017571.800000001</v>
      </c>
      <c r="I791" s="336">
        <f t="shared" si="142"/>
        <v>0</v>
      </c>
      <c r="J791" s="336">
        <f t="shared" si="142"/>
        <v>3392508</v>
      </c>
      <c r="K791" s="336">
        <f t="shared" si="142"/>
        <v>0</v>
      </c>
      <c r="L791" s="336">
        <f t="shared" si="142"/>
        <v>0</v>
      </c>
      <c r="M791" s="336">
        <f t="shared" si="142"/>
        <v>0</v>
      </c>
      <c r="N791" s="336">
        <f t="shared" si="142"/>
        <v>0</v>
      </c>
      <c r="O791" s="336">
        <f t="shared" si="142"/>
        <v>1124058.97</v>
      </c>
      <c r="P791" s="336">
        <f t="shared" si="142"/>
        <v>1121890</v>
      </c>
      <c r="Q791" s="336">
        <f t="shared" si="142"/>
        <v>0</v>
      </c>
      <c r="R791" s="336">
        <f t="shared" si="142"/>
        <v>1587160</v>
      </c>
      <c r="S791" s="336">
        <f t="shared" si="142"/>
        <v>1350000</v>
      </c>
      <c r="T791" s="336">
        <f t="shared" si="142"/>
        <v>2192484</v>
      </c>
      <c r="U791" s="336">
        <f t="shared" si="142"/>
        <v>0</v>
      </c>
      <c r="V791" s="336">
        <f t="shared" si="142"/>
        <v>0</v>
      </c>
      <c r="W791" s="336">
        <f t="shared" si="142"/>
        <v>0</v>
      </c>
      <c r="X791" s="336">
        <f t="shared" si="142"/>
        <v>0</v>
      </c>
      <c r="Y791" s="336">
        <f t="shared" si="142"/>
        <v>1707072.62</v>
      </c>
      <c r="Z791" s="336">
        <f t="shared" si="142"/>
        <v>6500000</v>
      </c>
      <c r="AA791" s="336">
        <f t="shared" si="142"/>
        <v>0</v>
      </c>
      <c r="AB791" s="336">
        <f t="shared" si="142"/>
        <v>165000</v>
      </c>
      <c r="AC791" s="336">
        <f t="shared" si="142"/>
        <v>6900000</v>
      </c>
      <c r="AD791" s="336">
        <f t="shared" si="142"/>
        <v>1333107</v>
      </c>
      <c r="AE791" s="336">
        <f t="shared" si="142"/>
        <v>0</v>
      </c>
      <c r="AF791" s="336">
        <f t="shared" si="142"/>
        <v>1800000</v>
      </c>
      <c r="AG791" s="336">
        <f t="shared" si="142"/>
        <v>-129958.39</v>
      </c>
      <c r="AH791" s="336">
        <f t="shared" si="142"/>
        <v>1990000</v>
      </c>
      <c r="AI791" s="336">
        <f t="shared" si="142"/>
        <v>0</v>
      </c>
      <c r="AJ791" s="336">
        <f t="shared" si="142"/>
        <v>1260190</v>
      </c>
      <c r="AK791" s="336">
        <f t="shared" si="142"/>
        <v>0</v>
      </c>
      <c r="AL791" s="336">
        <f t="shared" si="142"/>
        <v>0</v>
      </c>
      <c r="AM791" s="336">
        <f t="shared" si="142"/>
        <v>322500</v>
      </c>
      <c r="AN791" s="336">
        <f t="shared" si="142"/>
        <v>0</v>
      </c>
      <c r="AO791" s="336">
        <f t="shared" si="142"/>
        <v>0</v>
      </c>
      <c r="AP791" s="336">
        <f t="shared" si="142"/>
        <v>0</v>
      </c>
      <c r="AQ791" s="336">
        <f t="shared" si="142"/>
        <v>456899</v>
      </c>
      <c r="AR791" s="336">
        <f t="shared" si="142"/>
        <v>0</v>
      </c>
      <c r="AS791" s="336">
        <f t="shared" si="142"/>
        <v>0</v>
      </c>
      <c r="AT791" s="336">
        <f t="shared" si="142"/>
        <v>0</v>
      </c>
      <c r="AU791" s="336">
        <f t="shared" si="142"/>
        <v>52307.5</v>
      </c>
      <c r="AV791" s="336">
        <f t="shared" si="142"/>
        <v>0</v>
      </c>
      <c r="AW791" s="336">
        <f t="shared" si="142"/>
        <v>2250000</v>
      </c>
      <c r="AX791" s="336">
        <f t="shared" si="142"/>
        <v>0</v>
      </c>
      <c r="AY791" s="336">
        <f t="shared" si="142"/>
        <v>145000</v>
      </c>
      <c r="AZ791" s="336">
        <f t="shared" si="142"/>
        <v>0</v>
      </c>
      <c r="BA791" s="336">
        <f t="shared" si="142"/>
        <v>0</v>
      </c>
      <c r="BB791" s="336">
        <f t="shared" si="142"/>
        <v>0</v>
      </c>
      <c r="BC791" s="336">
        <f t="shared" si="142"/>
        <v>1485000</v>
      </c>
      <c r="BD791" s="336">
        <f t="shared" si="142"/>
        <v>0</v>
      </c>
      <c r="BE791" s="336">
        <f t="shared" si="142"/>
        <v>0</v>
      </c>
      <c r="BF791" s="336">
        <f t="shared" si="142"/>
        <v>0</v>
      </c>
      <c r="BG791" s="336">
        <f t="shared" si="142"/>
        <v>1347000</v>
      </c>
      <c r="BH791" s="336">
        <f t="shared" si="142"/>
        <v>2010000</v>
      </c>
      <c r="BI791" s="336">
        <f t="shared" si="142"/>
        <v>1557500</v>
      </c>
      <c r="BJ791" s="336">
        <f t="shared" si="142"/>
        <v>737824</v>
      </c>
      <c r="BK791" s="336">
        <f t="shared" si="142"/>
        <v>225000</v>
      </c>
      <c r="BL791" s="336">
        <f t="shared" si="142"/>
        <v>0</v>
      </c>
      <c r="BM791" s="336">
        <f t="shared" si="142"/>
        <v>0</v>
      </c>
      <c r="BN791" s="336">
        <f t="shared" si="142"/>
        <v>6750000</v>
      </c>
      <c r="BO791" s="336">
        <f t="shared" si="142"/>
        <v>0</v>
      </c>
      <c r="BP791" s="336">
        <f t="shared" si="142"/>
        <v>0</v>
      </c>
      <c r="BQ791" s="336">
        <f t="shared" si="142"/>
        <v>0</v>
      </c>
      <c r="BR791" s="336">
        <f t="shared" si="142"/>
        <v>81200</v>
      </c>
      <c r="BS791" s="336">
        <f t="shared" ref="BS791" si="144">BS682</f>
        <v>250000</v>
      </c>
      <c r="BT791" s="336">
        <f t="shared" si="143"/>
        <v>4719258.2</v>
      </c>
      <c r="BU791" s="336">
        <f t="shared" si="143"/>
        <v>1650095.17</v>
      </c>
      <c r="BV791" s="336">
        <f t="shared" si="143"/>
        <v>3934192.2</v>
      </c>
      <c r="BW791" s="336">
        <f t="shared" si="143"/>
        <v>1972164.46</v>
      </c>
      <c r="BX791" s="336">
        <f t="shared" si="143"/>
        <v>0</v>
      </c>
      <c r="BY791" s="336">
        <f t="shared" si="143"/>
        <v>6579258.25</v>
      </c>
      <c r="BZ791" s="336">
        <f t="shared" si="143"/>
        <v>3358828.5</v>
      </c>
      <c r="CA791" s="336">
        <f t="shared" si="143"/>
        <v>2835000</v>
      </c>
      <c r="CB791" s="336">
        <f t="shared" si="143"/>
        <v>1801152.24</v>
      </c>
      <c r="CC791" s="336">
        <f t="shared" si="129"/>
        <v>103831263.52</v>
      </c>
    </row>
    <row r="792" spans="1:81" s="328" customFormat="1">
      <c r="A792" s="384"/>
      <c r="B792" s="383"/>
      <c r="C792" s="385"/>
      <c r="D792" s="385"/>
      <c r="E792" s="385"/>
      <c r="F792" s="401" t="s">
        <v>1825</v>
      </c>
      <c r="G792" s="402" t="s">
        <v>1826</v>
      </c>
      <c r="H792" s="336">
        <f t="shared" ref="H792:BS795" si="145">H683</f>
        <v>22947962.68</v>
      </c>
      <c r="I792" s="336">
        <f t="shared" si="145"/>
        <v>929185</v>
      </c>
      <c r="J792" s="336">
        <f t="shared" si="145"/>
        <v>7043388.1399999997</v>
      </c>
      <c r="K792" s="336">
        <f t="shared" si="145"/>
        <v>287268.24</v>
      </c>
      <c r="L792" s="336">
        <f t="shared" si="145"/>
        <v>3000232.03</v>
      </c>
      <c r="M792" s="336">
        <f t="shared" si="145"/>
        <v>61767.5</v>
      </c>
      <c r="N792" s="336">
        <f t="shared" si="145"/>
        <v>0</v>
      </c>
      <c r="O792" s="336">
        <f t="shared" si="145"/>
        <v>0</v>
      </c>
      <c r="P792" s="336">
        <f t="shared" si="145"/>
        <v>0</v>
      </c>
      <c r="Q792" s="336">
        <f t="shared" si="145"/>
        <v>0</v>
      </c>
      <c r="R792" s="336">
        <f t="shared" si="145"/>
        <v>0</v>
      </c>
      <c r="S792" s="336">
        <f t="shared" si="145"/>
        <v>6926089.21</v>
      </c>
      <c r="T792" s="336">
        <f t="shared" si="145"/>
        <v>0</v>
      </c>
      <c r="U792" s="336">
        <f t="shared" si="145"/>
        <v>0</v>
      </c>
      <c r="V792" s="336">
        <f t="shared" si="145"/>
        <v>0</v>
      </c>
      <c r="W792" s="336">
        <f t="shared" si="145"/>
        <v>0</v>
      </c>
      <c r="X792" s="336">
        <f t="shared" si="145"/>
        <v>0</v>
      </c>
      <c r="Y792" s="336">
        <f t="shared" si="145"/>
        <v>0</v>
      </c>
      <c r="Z792" s="336">
        <f t="shared" si="145"/>
        <v>0</v>
      </c>
      <c r="AA792" s="336">
        <f t="shared" si="145"/>
        <v>0</v>
      </c>
      <c r="AB792" s="336">
        <f t="shared" si="145"/>
        <v>1028945.48</v>
      </c>
      <c r="AC792" s="336">
        <f t="shared" si="145"/>
        <v>4169541.12</v>
      </c>
      <c r="AD792" s="336">
        <f t="shared" si="145"/>
        <v>0</v>
      </c>
      <c r="AE792" s="336">
        <f t="shared" si="145"/>
        <v>0</v>
      </c>
      <c r="AF792" s="336">
        <f t="shared" si="145"/>
        <v>500000</v>
      </c>
      <c r="AG792" s="336">
        <f t="shared" si="145"/>
        <v>0</v>
      </c>
      <c r="AH792" s="336">
        <f t="shared" si="145"/>
        <v>0</v>
      </c>
      <c r="AI792" s="336">
        <f t="shared" si="145"/>
        <v>0</v>
      </c>
      <c r="AJ792" s="336">
        <f t="shared" si="145"/>
        <v>345257.23</v>
      </c>
      <c r="AK792" s="336">
        <f t="shared" si="145"/>
        <v>0</v>
      </c>
      <c r="AL792" s="336">
        <f t="shared" si="145"/>
        <v>539328</v>
      </c>
      <c r="AM792" s="336">
        <f t="shared" si="145"/>
        <v>0</v>
      </c>
      <c r="AN792" s="336">
        <f t="shared" si="145"/>
        <v>72612</v>
      </c>
      <c r="AO792" s="336">
        <f t="shared" si="145"/>
        <v>11662</v>
      </c>
      <c r="AP792" s="336">
        <f t="shared" si="145"/>
        <v>534336.36</v>
      </c>
      <c r="AQ792" s="336">
        <f t="shared" si="145"/>
        <v>31429.439999999999</v>
      </c>
      <c r="AR792" s="336">
        <f t="shared" si="145"/>
        <v>2240000</v>
      </c>
      <c r="AS792" s="336">
        <f t="shared" si="145"/>
        <v>865285.62</v>
      </c>
      <c r="AT792" s="336">
        <f t="shared" si="145"/>
        <v>0</v>
      </c>
      <c r="AU792" s="336">
        <f t="shared" si="145"/>
        <v>0</v>
      </c>
      <c r="AV792" s="336">
        <f t="shared" si="145"/>
        <v>0</v>
      </c>
      <c r="AW792" s="336">
        <f t="shared" si="145"/>
        <v>0</v>
      </c>
      <c r="AX792" s="336">
        <f t="shared" si="145"/>
        <v>229110.29</v>
      </c>
      <c r="AY792" s="336">
        <f t="shared" si="145"/>
        <v>537598</v>
      </c>
      <c r="AZ792" s="336">
        <f t="shared" si="145"/>
        <v>0</v>
      </c>
      <c r="BA792" s="336">
        <f t="shared" si="145"/>
        <v>0</v>
      </c>
      <c r="BB792" s="336">
        <f t="shared" si="145"/>
        <v>0</v>
      </c>
      <c r="BC792" s="336">
        <f t="shared" si="145"/>
        <v>4103862.12</v>
      </c>
      <c r="BD792" s="336">
        <f t="shared" si="145"/>
        <v>1071356.5</v>
      </c>
      <c r="BE792" s="336">
        <f t="shared" si="145"/>
        <v>0</v>
      </c>
      <c r="BF792" s="336">
        <f t="shared" si="145"/>
        <v>0</v>
      </c>
      <c r="BG792" s="336">
        <f t="shared" si="145"/>
        <v>0</v>
      </c>
      <c r="BH792" s="336">
        <f t="shared" si="145"/>
        <v>1760269.0290000001</v>
      </c>
      <c r="BI792" s="336">
        <f t="shared" si="145"/>
        <v>2056755</v>
      </c>
      <c r="BJ792" s="336">
        <f t="shared" si="145"/>
        <v>1502512.55</v>
      </c>
      <c r="BK792" s="336">
        <f t="shared" si="145"/>
        <v>24000</v>
      </c>
      <c r="BL792" s="336">
        <f t="shared" si="145"/>
        <v>287697.65000000002</v>
      </c>
      <c r="BM792" s="336">
        <f t="shared" si="145"/>
        <v>0</v>
      </c>
      <c r="BN792" s="336">
        <f t="shared" si="145"/>
        <v>5797212.6600000001</v>
      </c>
      <c r="BO792" s="336">
        <f t="shared" si="145"/>
        <v>0</v>
      </c>
      <c r="BP792" s="336">
        <f t="shared" si="145"/>
        <v>63649.65</v>
      </c>
      <c r="BQ792" s="336">
        <f t="shared" si="145"/>
        <v>0</v>
      </c>
      <c r="BR792" s="336">
        <f t="shared" si="145"/>
        <v>0</v>
      </c>
      <c r="BS792" s="336">
        <f t="shared" si="145"/>
        <v>0</v>
      </c>
      <c r="BT792" s="336">
        <f t="shared" si="143"/>
        <v>4320496.63</v>
      </c>
      <c r="BU792" s="336">
        <f t="shared" si="143"/>
        <v>23707.5</v>
      </c>
      <c r="BV792" s="336">
        <f t="shared" si="143"/>
        <v>400071.79</v>
      </c>
      <c r="BW792" s="336">
        <f t="shared" si="143"/>
        <v>0</v>
      </c>
      <c r="BX792" s="336">
        <f t="shared" si="143"/>
        <v>0</v>
      </c>
      <c r="BY792" s="336">
        <f t="shared" si="143"/>
        <v>0</v>
      </c>
      <c r="BZ792" s="336">
        <f t="shared" si="143"/>
        <v>0</v>
      </c>
      <c r="CA792" s="336">
        <f t="shared" si="143"/>
        <v>0</v>
      </c>
      <c r="CB792" s="336">
        <f t="shared" si="143"/>
        <v>74248</v>
      </c>
      <c r="CC792" s="336">
        <f t="shared" si="129"/>
        <v>73786837.418999985</v>
      </c>
    </row>
    <row r="793" spans="1:81" s="354" customFormat="1">
      <c r="A793" s="381"/>
      <c r="B793" s="383"/>
      <c r="C793" s="385"/>
      <c r="D793" s="400"/>
      <c r="E793" s="400"/>
      <c r="F793" s="401" t="s">
        <v>1827</v>
      </c>
      <c r="G793" s="402" t="s">
        <v>1828</v>
      </c>
      <c r="H793" s="336">
        <f t="shared" si="145"/>
        <v>2109347.5</v>
      </c>
      <c r="I793" s="336">
        <f t="shared" si="145"/>
        <v>2968831.27</v>
      </c>
      <c r="J793" s="336">
        <f t="shared" si="145"/>
        <v>0</v>
      </c>
      <c r="K793" s="336">
        <f t="shared" si="145"/>
        <v>0</v>
      </c>
      <c r="L793" s="336">
        <f t="shared" si="145"/>
        <v>0</v>
      </c>
      <c r="M793" s="336">
        <f t="shared" si="145"/>
        <v>0</v>
      </c>
      <c r="N793" s="336">
        <f t="shared" si="145"/>
        <v>173953851.13999999</v>
      </c>
      <c r="O793" s="336">
        <f t="shared" si="145"/>
        <v>0</v>
      </c>
      <c r="P793" s="336">
        <f t="shared" si="145"/>
        <v>0</v>
      </c>
      <c r="Q793" s="336">
        <f t="shared" si="145"/>
        <v>0</v>
      </c>
      <c r="R793" s="336">
        <f t="shared" si="145"/>
        <v>0</v>
      </c>
      <c r="S793" s="336">
        <f t="shared" si="145"/>
        <v>0</v>
      </c>
      <c r="T793" s="336">
        <f t="shared" si="145"/>
        <v>11975813.75</v>
      </c>
      <c r="U793" s="336">
        <f t="shared" si="145"/>
        <v>1524019.36</v>
      </c>
      <c r="V793" s="336">
        <f t="shared" si="145"/>
        <v>0</v>
      </c>
      <c r="W793" s="336">
        <f t="shared" si="145"/>
        <v>0</v>
      </c>
      <c r="X793" s="336">
        <f t="shared" si="145"/>
        <v>0</v>
      </c>
      <c r="Y793" s="336">
        <f t="shared" si="145"/>
        <v>0</v>
      </c>
      <c r="Z793" s="336">
        <f t="shared" si="145"/>
        <v>388472099.27999997</v>
      </c>
      <c r="AA793" s="336">
        <f t="shared" si="145"/>
        <v>0</v>
      </c>
      <c r="AB793" s="336">
        <f t="shared" si="145"/>
        <v>0</v>
      </c>
      <c r="AC793" s="336">
        <f t="shared" si="145"/>
        <v>7328716.6600000001</v>
      </c>
      <c r="AD793" s="336">
        <f t="shared" si="145"/>
        <v>0</v>
      </c>
      <c r="AE793" s="336">
        <f t="shared" si="145"/>
        <v>0</v>
      </c>
      <c r="AF793" s="336">
        <f t="shared" si="145"/>
        <v>0</v>
      </c>
      <c r="AG793" s="336">
        <f t="shared" si="145"/>
        <v>0</v>
      </c>
      <c r="AH793" s="336">
        <f t="shared" si="145"/>
        <v>0</v>
      </c>
      <c r="AI793" s="336">
        <f t="shared" si="145"/>
        <v>26462471.829999998</v>
      </c>
      <c r="AJ793" s="336">
        <f t="shared" si="145"/>
        <v>0</v>
      </c>
      <c r="AK793" s="336">
        <f t="shared" si="145"/>
        <v>0</v>
      </c>
      <c r="AL793" s="336">
        <f t="shared" si="145"/>
        <v>0</v>
      </c>
      <c r="AM793" s="336">
        <f t="shared" si="145"/>
        <v>0</v>
      </c>
      <c r="AN793" s="336">
        <f t="shared" si="145"/>
        <v>0</v>
      </c>
      <c r="AO793" s="336">
        <f t="shared" si="145"/>
        <v>0</v>
      </c>
      <c r="AP793" s="336">
        <f t="shared" si="145"/>
        <v>0</v>
      </c>
      <c r="AQ793" s="336">
        <f t="shared" si="145"/>
        <v>0</v>
      </c>
      <c r="AR793" s="336">
        <f t="shared" si="145"/>
        <v>0</v>
      </c>
      <c r="AS793" s="336">
        <f t="shared" si="145"/>
        <v>0</v>
      </c>
      <c r="AT793" s="336">
        <f t="shared" si="145"/>
        <v>0</v>
      </c>
      <c r="AU793" s="336">
        <f t="shared" si="145"/>
        <v>15055914.640000001</v>
      </c>
      <c r="AV793" s="336">
        <f t="shared" si="145"/>
        <v>0</v>
      </c>
      <c r="AW793" s="336">
        <f t="shared" si="145"/>
        <v>0</v>
      </c>
      <c r="AX793" s="336">
        <f t="shared" si="145"/>
        <v>0</v>
      </c>
      <c r="AY793" s="336">
        <f t="shared" si="145"/>
        <v>0</v>
      </c>
      <c r="AZ793" s="336">
        <f t="shared" si="145"/>
        <v>0</v>
      </c>
      <c r="BA793" s="336">
        <f t="shared" si="145"/>
        <v>0</v>
      </c>
      <c r="BB793" s="336">
        <f t="shared" si="145"/>
        <v>67045969.32</v>
      </c>
      <c r="BC793" s="336">
        <f t="shared" si="145"/>
        <v>0</v>
      </c>
      <c r="BD793" s="336">
        <f t="shared" si="145"/>
        <v>0</v>
      </c>
      <c r="BE793" s="336">
        <f t="shared" si="145"/>
        <v>0</v>
      </c>
      <c r="BF793" s="336">
        <f t="shared" si="145"/>
        <v>0</v>
      </c>
      <c r="BG793" s="336">
        <f t="shared" si="145"/>
        <v>0</v>
      </c>
      <c r="BH793" s="336">
        <f t="shared" si="145"/>
        <v>0</v>
      </c>
      <c r="BI793" s="336">
        <f t="shared" si="145"/>
        <v>0</v>
      </c>
      <c r="BJ793" s="336">
        <f t="shared" si="145"/>
        <v>0</v>
      </c>
      <c r="BK793" s="336">
        <f t="shared" si="145"/>
        <v>0</v>
      </c>
      <c r="BL793" s="336">
        <f t="shared" si="145"/>
        <v>0</v>
      </c>
      <c r="BM793" s="336">
        <f t="shared" si="145"/>
        <v>60119046.579999998</v>
      </c>
      <c r="BN793" s="336">
        <f t="shared" si="145"/>
        <v>9106385.6799999997</v>
      </c>
      <c r="BO793" s="336">
        <f t="shared" si="145"/>
        <v>0</v>
      </c>
      <c r="BP793" s="336">
        <f t="shared" si="145"/>
        <v>0</v>
      </c>
      <c r="BQ793" s="336">
        <f t="shared" si="145"/>
        <v>0</v>
      </c>
      <c r="BR793" s="336">
        <f t="shared" si="145"/>
        <v>0</v>
      </c>
      <c r="BS793" s="336">
        <f t="shared" si="145"/>
        <v>0</v>
      </c>
      <c r="BT793" s="336">
        <f t="shared" si="143"/>
        <v>5066626.2699999996</v>
      </c>
      <c r="BU793" s="336">
        <f t="shared" si="143"/>
        <v>0</v>
      </c>
      <c r="BV793" s="336">
        <f t="shared" si="143"/>
        <v>0</v>
      </c>
      <c r="BW793" s="336">
        <f t="shared" si="143"/>
        <v>0</v>
      </c>
      <c r="BX793" s="336">
        <f t="shared" si="143"/>
        <v>0</v>
      </c>
      <c r="BY793" s="336">
        <f t="shared" si="143"/>
        <v>0</v>
      </c>
      <c r="BZ793" s="336">
        <f t="shared" si="143"/>
        <v>0</v>
      </c>
      <c r="CA793" s="336">
        <f t="shared" si="143"/>
        <v>0</v>
      </c>
      <c r="CB793" s="336">
        <f t="shared" si="143"/>
        <v>0</v>
      </c>
      <c r="CC793" s="336">
        <f t="shared" si="129"/>
        <v>771189093.27999997</v>
      </c>
    </row>
    <row r="794" spans="1:81" s="354" customFormat="1">
      <c r="A794" s="381"/>
      <c r="B794" s="383"/>
      <c r="C794" s="385"/>
      <c r="D794" s="400"/>
      <c r="E794" s="400"/>
      <c r="F794" s="401" t="s">
        <v>1829</v>
      </c>
      <c r="G794" s="402" t="s">
        <v>1830</v>
      </c>
      <c r="H794" s="336">
        <f t="shared" si="145"/>
        <v>2343872.8199999998</v>
      </c>
      <c r="I794" s="336">
        <f t="shared" si="145"/>
        <v>6671602.0199999996</v>
      </c>
      <c r="J794" s="336">
        <f t="shared" si="145"/>
        <v>7566566.9100000001</v>
      </c>
      <c r="K794" s="336">
        <f t="shared" si="145"/>
        <v>0</v>
      </c>
      <c r="L794" s="336">
        <f t="shared" si="145"/>
        <v>0</v>
      </c>
      <c r="M794" s="336">
        <f t="shared" si="145"/>
        <v>0</v>
      </c>
      <c r="N794" s="336">
        <f t="shared" si="145"/>
        <v>48914391.119999997</v>
      </c>
      <c r="O794" s="336">
        <f t="shared" si="145"/>
        <v>0</v>
      </c>
      <c r="P794" s="336">
        <f t="shared" si="145"/>
        <v>0</v>
      </c>
      <c r="Q794" s="336">
        <f t="shared" si="145"/>
        <v>0</v>
      </c>
      <c r="R794" s="336">
        <f t="shared" si="145"/>
        <v>0</v>
      </c>
      <c r="S794" s="336">
        <f t="shared" si="145"/>
        <v>0</v>
      </c>
      <c r="T794" s="336">
        <f t="shared" si="145"/>
        <v>15053464.699999999</v>
      </c>
      <c r="U794" s="336">
        <f t="shared" si="145"/>
        <v>5685094.7000000002</v>
      </c>
      <c r="V794" s="336">
        <f t="shared" si="145"/>
        <v>0</v>
      </c>
      <c r="W794" s="336">
        <f t="shared" si="145"/>
        <v>0</v>
      </c>
      <c r="X794" s="336">
        <f t="shared" si="145"/>
        <v>0</v>
      </c>
      <c r="Y794" s="336">
        <f t="shared" si="145"/>
        <v>0</v>
      </c>
      <c r="Z794" s="336">
        <f t="shared" si="145"/>
        <v>7901531.21</v>
      </c>
      <c r="AA794" s="336">
        <f t="shared" si="145"/>
        <v>0</v>
      </c>
      <c r="AB794" s="336">
        <f t="shared" si="145"/>
        <v>0</v>
      </c>
      <c r="AC794" s="336">
        <f t="shared" si="145"/>
        <v>0</v>
      </c>
      <c r="AD794" s="336">
        <f t="shared" si="145"/>
        <v>0</v>
      </c>
      <c r="AE794" s="336">
        <f t="shared" si="145"/>
        <v>0</v>
      </c>
      <c r="AF794" s="336">
        <f t="shared" si="145"/>
        <v>0</v>
      </c>
      <c r="AG794" s="336">
        <f t="shared" si="145"/>
        <v>0</v>
      </c>
      <c r="AH794" s="336">
        <f t="shared" si="145"/>
        <v>0</v>
      </c>
      <c r="AI794" s="336">
        <f t="shared" si="145"/>
        <v>8009778.5800000001</v>
      </c>
      <c r="AJ794" s="336">
        <f t="shared" si="145"/>
        <v>0</v>
      </c>
      <c r="AK794" s="336">
        <f t="shared" si="145"/>
        <v>0</v>
      </c>
      <c r="AL794" s="336">
        <f t="shared" si="145"/>
        <v>0</v>
      </c>
      <c r="AM794" s="336">
        <f t="shared" si="145"/>
        <v>0</v>
      </c>
      <c r="AN794" s="336">
        <f t="shared" si="145"/>
        <v>0</v>
      </c>
      <c r="AO794" s="336">
        <f t="shared" si="145"/>
        <v>0</v>
      </c>
      <c r="AP794" s="336">
        <f t="shared" si="145"/>
        <v>0</v>
      </c>
      <c r="AQ794" s="336">
        <f t="shared" si="145"/>
        <v>0</v>
      </c>
      <c r="AR794" s="336">
        <f t="shared" si="145"/>
        <v>0</v>
      </c>
      <c r="AS794" s="336">
        <f t="shared" si="145"/>
        <v>0</v>
      </c>
      <c r="AT794" s="336">
        <f t="shared" si="145"/>
        <v>0</v>
      </c>
      <c r="AU794" s="336">
        <f t="shared" si="145"/>
        <v>3857184.62</v>
      </c>
      <c r="AV794" s="336">
        <f t="shared" si="145"/>
        <v>0</v>
      </c>
      <c r="AW794" s="336">
        <f t="shared" si="145"/>
        <v>0</v>
      </c>
      <c r="AX794" s="336">
        <f t="shared" si="145"/>
        <v>0</v>
      </c>
      <c r="AY794" s="336">
        <f t="shared" si="145"/>
        <v>0</v>
      </c>
      <c r="AZ794" s="336">
        <f t="shared" si="145"/>
        <v>0</v>
      </c>
      <c r="BA794" s="336">
        <f t="shared" si="145"/>
        <v>0</v>
      </c>
      <c r="BB794" s="336">
        <f t="shared" si="145"/>
        <v>39944451.649999999</v>
      </c>
      <c r="BC794" s="336">
        <f t="shared" si="145"/>
        <v>0</v>
      </c>
      <c r="BD794" s="336">
        <f t="shared" si="145"/>
        <v>0</v>
      </c>
      <c r="BE794" s="336">
        <f t="shared" si="145"/>
        <v>0</v>
      </c>
      <c r="BF794" s="336">
        <f t="shared" si="145"/>
        <v>0</v>
      </c>
      <c r="BG794" s="336">
        <f t="shared" si="145"/>
        <v>3069</v>
      </c>
      <c r="BH794" s="336">
        <f t="shared" si="145"/>
        <v>0</v>
      </c>
      <c r="BI794" s="336">
        <f t="shared" si="145"/>
        <v>0</v>
      </c>
      <c r="BJ794" s="336">
        <f t="shared" si="145"/>
        <v>0</v>
      </c>
      <c r="BK794" s="336">
        <f t="shared" si="145"/>
        <v>0</v>
      </c>
      <c r="BL794" s="336">
        <f t="shared" si="145"/>
        <v>0</v>
      </c>
      <c r="BM794" s="336">
        <f t="shared" si="145"/>
        <v>14194979.18</v>
      </c>
      <c r="BN794" s="336">
        <f t="shared" si="145"/>
        <v>8043553.3200000003</v>
      </c>
      <c r="BO794" s="336">
        <f t="shared" si="145"/>
        <v>0</v>
      </c>
      <c r="BP794" s="336">
        <f t="shared" si="145"/>
        <v>0</v>
      </c>
      <c r="BQ794" s="336">
        <f t="shared" si="145"/>
        <v>0</v>
      </c>
      <c r="BR794" s="336">
        <f t="shared" si="145"/>
        <v>0</v>
      </c>
      <c r="BS794" s="336">
        <f t="shared" si="145"/>
        <v>0</v>
      </c>
      <c r="BT794" s="336">
        <f t="shared" si="143"/>
        <v>2549762.58</v>
      </c>
      <c r="BU794" s="336">
        <f t="shared" si="143"/>
        <v>0</v>
      </c>
      <c r="BV794" s="336">
        <f t="shared" si="143"/>
        <v>0</v>
      </c>
      <c r="BW794" s="336">
        <f t="shared" si="143"/>
        <v>0</v>
      </c>
      <c r="BX794" s="336">
        <f t="shared" si="143"/>
        <v>0</v>
      </c>
      <c r="BY794" s="336">
        <f t="shared" si="143"/>
        <v>0</v>
      </c>
      <c r="BZ794" s="336">
        <f t="shared" si="143"/>
        <v>0</v>
      </c>
      <c r="CA794" s="336">
        <f t="shared" si="143"/>
        <v>0</v>
      </c>
      <c r="CB794" s="336">
        <f t="shared" si="143"/>
        <v>0</v>
      </c>
      <c r="CC794" s="336">
        <f t="shared" si="129"/>
        <v>170739302.41</v>
      </c>
    </row>
    <row r="795" spans="1:81" s="328" customFormat="1">
      <c r="A795" s="384"/>
      <c r="B795" s="383"/>
      <c r="C795" s="385"/>
      <c r="D795" s="385"/>
      <c r="E795" s="385"/>
      <c r="F795" s="401" t="s">
        <v>1831</v>
      </c>
      <c r="G795" s="402" t="s">
        <v>1832</v>
      </c>
      <c r="H795" s="336">
        <f t="shared" si="145"/>
        <v>2693999.44</v>
      </c>
      <c r="I795" s="336">
        <f t="shared" si="145"/>
        <v>473822</v>
      </c>
      <c r="J795" s="336">
        <f t="shared" si="145"/>
        <v>12379033</v>
      </c>
      <c r="K795" s="336">
        <f t="shared" si="145"/>
        <v>1096673</v>
      </c>
      <c r="L795" s="336">
        <f t="shared" si="145"/>
        <v>1100033</v>
      </c>
      <c r="M795" s="336">
        <f t="shared" si="145"/>
        <v>0</v>
      </c>
      <c r="N795" s="336">
        <f t="shared" si="145"/>
        <v>2691798.32</v>
      </c>
      <c r="O795" s="336">
        <f t="shared" si="145"/>
        <v>2277225</v>
      </c>
      <c r="P795" s="336">
        <f t="shared" si="145"/>
        <v>10740</v>
      </c>
      <c r="Q795" s="336">
        <f t="shared" si="145"/>
        <v>1463187</v>
      </c>
      <c r="R795" s="336">
        <f t="shared" si="145"/>
        <v>581904</v>
      </c>
      <c r="S795" s="336">
        <f t="shared" si="145"/>
        <v>720672</v>
      </c>
      <c r="T795" s="336">
        <f t="shared" si="145"/>
        <v>808920</v>
      </c>
      <c r="U795" s="336">
        <f t="shared" si="145"/>
        <v>2201304.5</v>
      </c>
      <c r="V795" s="336">
        <f t="shared" si="145"/>
        <v>3624</v>
      </c>
      <c r="W795" s="336">
        <f t="shared" si="145"/>
        <v>790457</v>
      </c>
      <c r="X795" s="336">
        <f t="shared" si="145"/>
        <v>1061280</v>
      </c>
      <c r="Y795" s="336">
        <f t="shared" si="145"/>
        <v>140470</v>
      </c>
      <c r="Z795" s="336">
        <f t="shared" si="145"/>
        <v>6997077</v>
      </c>
      <c r="AA795" s="336">
        <f t="shared" si="145"/>
        <v>4463</v>
      </c>
      <c r="AB795" s="336">
        <f t="shared" si="145"/>
        <v>62228</v>
      </c>
      <c r="AC795" s="336">
        <f t="shared" si="145"/>
        <v>101242</v>
      </c>
      <c r="AD795" s="336">
        <f t="shared" si="145"/>
        <v>829003.95</v>
      </c>
      <c r="AE795" s="336">
        <f t="shared" si="145"/>
        <v>303093.40000000002</v>
      </c>
      <c r="AF795" s="336">
        <f t="shared" si="145"/>
        <v>711747.94</v>
      </c>
      <c r="AG795" s="336">
        <f t="shared" si="145"/>
        <v>167734.6</v>
      </c>
      <c r="AH795" s="336">
        <f t="shared" si="145"/>
        <v>15527970.199999999</v>
      </c>
      <c r="AI795" s="336">
        <f t="shared" si="145"/>
        <v>31242</v>
      </c>
      <c r="AJ795" s="336">
        <f t="shared" si="145"/>
        <v>1224485.1000000001</v>
      </c>
      <c r="AK795" s="336">
        <f t="shared" si="145"/>
        <v>41028</v>
      </c>
      <c r="AL795" s="336">
        <f t="shared" si="145"/>
        <v>143853</v>
      </c>
      <c r="AM795" s="336">
        <f t="shared" si="145"/>
        <v>23880</v>
      </c>
      <c r="AN795" s="336">
        <f t="shared" si="145"/>
        <v>59426</v>
      </c>
      <c r="AO795" s="336">
        <f t="shared" si="145"/>
        <v>120974</v>
      </c>
      <c r="AP795" s="336">
        <f t="shared" si="145"/>
        <v>293</v>
      </c>
      <c r="AQ795" s="336">
        <f t="shared" si="145"/>
        <v>85986</v>
      </c>
      <c r="AR795" s="336">
        <f t="shared" si="145"/>
        <v>16914</v>
      </c>
      <c r="AS795" s="336">
        <f t="shared" si="145"/>
        <v>9169</v>
      </c>
      <c r="AT795" s="336">
        <f t="shared" si="145"/>
        <v>47774</v>
      </c>
      <c r="AU795" s="336">
        <f t="shared" si="145"/>
        <v>4503</v>
      </c>
      <c r="AV795" s="336">
        <f t="shared" si="145"/>
        <v>24305</v>
      </c>
      <c r="AW795" s="336">
        <f t="shared" si="145"/>
        <v>0</v>
      </c>
      <c r="AX795" s="336">
        <f t="shared" si="145"/>
        <v>936</v>
      </c>
      <c r="AY795" s="336">
        <f t="shared" si="145"/>
        <v>1258</v>
      </c>
      <c r="AZ795" s="336">
        <f t="shared" si="145"/>
        <v>794</v>
      </c>
      <c r="BA795" s="336">
        <f t="shared" si="145"/>
        <v>5193</v>
      </c>
      <c r="BB795" s="336">
        <f t="shared" si="145"/>
        <v>705391</v>
      </c>
      <c r="BC795" s="336">
        <f t="shared" si="145"/>
        <v>1038244</v>
      </c>
      <c r="BD795" s="336">
        <f t="shared" si="145"/>
        <v>45504</v>
      </c>
      <c r="BE795" s="336">
        <f t="shared" si="145"/>
        <v>17521</v>
      </c>
      <c r="BF795" s="336">
        <f t="shared" si="145"/>
        <v>724048</v>
      </c>
      <c r="BG795" s="336">
        <f t="shared" si="145"/>
        <v>310752</v>
      </c>
      <c r="BH795" s="336">
        <f t="shared" si="145"/>
        <v>2244561</v>
      </c>
      <c r="BI795" s="336">
        <f t="shared" si="145"/>
        <v>1292</v>
      </c>
      <c r="BJ795" s="336">
        <f t="shared" si="145"/>
        <v>281642</v>
      </c>
      <c r="BK795" s="336">
        <f t="shared" si="145"/>
        <v>34050</v>
      </c>
      <c r="BL795" s="336">
        <f t="shared" si="145"/>
        <v>1738</v>
      </c>
      <c r="BM795" s="336">
        <f t="shared" si="145"/>
        <v>19600</v>
      </c>
      <c r="BN795" s="336">
        <f t="shared" si="145"/>
        <v>10641114.109999999</v>
      </c>
      <c r="BO795" s="336">
        <f t="shared" si="145"/>
        <v>59814</v>
      </c>
      <c r="BP795" s="336">
        <f t="shared" si="145"/>
        <v>1554</v>
      </c>
      <c r="BQ795" s="336">
        <f t="shared" si="145"/>
        <v>235422.55</v>
      </c>
      <c r="BR795" s="336">
        <f t="shared" si="145"/>
        <v>2340</v>
      </c>
      <c r="BS795" s="336">
        <f t="shared" ref="BS795" si="146">BS686</f>
        <v>0</v>
      </c>
      <c r="BT795" s="336">
        <f t="shared" si="143"/>
        <v>731976</v>
      </c>
      <c r="BU795" s="336">
        <f t="shared" si="143"/>
        <v>76227</v>
      </c>
      <c r="BV795" s="336">
        <f t="shared" si="143"/>
        <v>432809.8</v>
      </c>
      <c r="BW795" s="336">
        <f t="shared" si="143"/>
        <v>442363.52</v>
      </c>
      <c r="BX795" s="336">
        <f t="shared" si="143"/>
        <v>716432</v>
      </c>
      <c r="BY795" s="336">
        <f t="shared" si="143"/>
        <v>2994544.99</v>
      </c>
      <c r="BZ795" s="336">
        <f t="shared" si="143"/>
        <v>1737027.45</v>
      </c>
      <c r="CA795" s="336">
        <f t="shared" si="143"/>
        <v>60992</v>
      </c>
      <c r="CB795" s="336">
        <f t="shared" si="143"/>
        <v>0</v>
      </c>
      <c r="CC795" s="336">
        <f t="shared" si="129"/>
        <v>80598675.86999999</v>
      </c>
    </row>
    <row r="796" spans="1:81" s="328" customFormat="1">
      <c r="A796" s="384"/>
      <c r="B796" s="383"/>
      <c r="C796" s="385"/>
      <c r="D796" s="385"/>
      <c r="E796" s="385"/>
      <c r="F796" s="401" t="s">
        <v>1833</v>
      </c>
      <c r="G796" s="402" t="s">
        <v>1834</v>
      </c>
      <c r="H796" s="336">
        <f t="shared" ref="H796:BS797" si="147">H687</f>
        <v>156683.56</v>
      </c>
      <c r="I796" s="336">
        <f t="shared" si="147"/>
        <v>1615300.79</v>
      </c>
      <c r="J796" s="336">
        <f t="shared" si="147"/>
        <v>2669155</v>
      </c>
      <c r="K796" s="336">
        <f t="shared" si="147"/>
        <v>1356222.2</v>
      </c>
      <c r="L796" s="336">
        <f t="shared" si="147"/>
        <v>2109646</v>
      </c>
      <c r="M796" s="336">
        <f t="shared" si="147"/>
        <v>0</v>
      </c>
      <c r="N796" s="336">
        <f t="shared" si="147"/>
        <v>60213.05</v>
      </c>
      <c r="O796" s="336">
        <f t="shared" si="147"/>
        <v>3148</v>
      </c>
      <c r="P796" s="336">
        <f t="shared" si="147"/>
        <v>25260</v>
      </c>
      <c r="Q796" s="336">
        <f t="shared" si="147"/>
        <v>3397791</v>
      </c>
      <c r="R796" s="336">
        <f t="shared" si="147"/>
        <v>495621</v>
      </c>
      <c r="S796" s="336">
        <f t="shared" si="147"/>
        <v>84</v>
      </c>
      <c r="T796" s="336">
        <f t="shared" si="147"/>
        <v>225661</v>
      </c>
      <c r="U796" s="336">
        <f t="shared" si="147"/>
        <v>3266874</v>
      </c>
      <c r="V796" s="336">
        <f t="shared" si="147"/>
        <v>107915</v>
      </c>
      <c r="W796" s="336">
        <f t="shared" si="147"/>
        <v>332986</v>
      </c>
      <c r="X796" s="336">
        <f t="shared" si="147"/>
        <v>636166.81000000006</v>
      </c>
      <c r="Y796" s="336">
        <f t="shared" si="147"/>
        <v>4779.5</v>
      </c>
      <c r="Z796" s="336">
        <f t="shared" si="147"/>
        <v>7854565.0199999996</v>
      </c>
      <c r="AA796" s="336">
        <f t="shared" si="147"/>
        <v>7600</v>
      </c>
      <c r="AB796" s="336">
        <f t="shared" si="147"/>
        <v>2212</v>
      </c>
      <c r="AC796" s="336">
        <f t="shared" si="147"/>
        <v>1457876.55</v>
      </c>
      <c r="AD796" s="336">
        <f t="shared" si="147"/>
        <v>1970101</v>
      </c>
      <c r="AE796" s="336">
        <f t="shared" si="147"/>
        <v>-5341</v>
      </c>
      <c r="AF796" s="336">
        <f t="shared" si="147"/>
        <v>1778760</v>
      </c>
      <c r="AG796" s="336">
        <f t="shared" si="147"/>
        <v>2576</v>
      </c>
      <c r="AH796" s="336">
        <f t="shared" si="147"/>
        <v>157936</v>
      </c>
      <c r="AI796" s="336">
        <f t="shared" si="147"/>
        <v>79562</v>
      </c>
      <c r="AJ796" s="336">
        <f t="shared" si="147"/>
        <v>766184.29</v>
      </c>
      <c r="AK796" s="336">
        <f t="shared" si="147"/>
        <v>4785</v>
      </c>
      <c r="AL796" s="336">
        <f t="shared" si="147"/>
        <v>35664</v>
      </c>
      <c r="AM796" s="336">
        <f t="shared" si="147"/>
        <v>11776</v>
      </c>
      <c r="AN796" s="336">
        <f t="shared" si="147"/>
        <v>10205</v>
      </c>
      <c r="AO796" s="336">
        <f t="shared" si="147"/>
        <v>7054</v>
      </c>
      <c r="AP796" s="336">
        <f t="shared" si="147"/>
        <v>14</v>
      </c>
      <c r="AQ796" s="336">
        <f t="shared" si="147"/>
        <v>26935</v>
      </c>
      <c r="AR796" s="336">
        <f t="shared" si="147"/>
        <v>5034</v>
      </c>
      <c r="AS796" s="336">
        <f t="shared" si="147"/>
        <v>2304</v>
      </c>
      <c r="AT796" s="336">
        <f t="shared" si="147"/>
        <v>15154</v>
      </c>
      <c r="AU796" s="336">
        <f t="shared" si="147"/>
        <v>11139</v>
      </c>
      <c r="AV796" s="336">
        <f t="shared" si="147"/>
        <v>30173</v>
      </c>
      <c r="AW796" s="336">
        <f t="shared" si="147"/>
        <v>4965</v>
      </c>
      <c r="AX796" s="336">
        <f t="shared" si="147"/>
        <v>866</v>
      </c>
      <c r="AY796" s="336">
        <f t="shared" si="147"/>
        <v>3393</v>
      </c>
      <c r="AZ796" s="336">
        <f t="shared" si="147"/>
        <v>0</v>
      </c>
      <c r="BA796" s="336">
        <f t="shared" si="147"/>
        <v>3256</v>
      </c>
      <c r="BB796" s="336">
        <f t="shared" si="147"/>
        <v>1820898</v>
      </c>
      <c r="BC796" s="336">
        <f t="shared" si="147"/>
        <v>212941.95</v>
      </c>
      <c r="BD796" s="336">
        <f t="shared" si="147"/>
        <v>121837</v>
      </c>
      <c r="BE796" s="336">
        <f t="shared" si="147"/>
        <v>52576</v>
      </c>
      <c r="BF796" s="336">
        <f t="shared" si="147"/>
        <v>4256012.0199999996</v>
      </c>
      <c r="BG796" s="336">
        <f t="shared" si="147"/>
        <v>322117</v>
      </c>
      <c r="BH796" s="336">
        <f t="shared" si="147"/>
        <v>1333467</v>
      </c>
      <c r="BI796" s="336">
        <f t="shared" si="147"/>
        <v>2898</v>
      </c>
      <c r="BJ796" s="336">
        <f t="shared" si="147"/>
        <v>614204</v>
      </c>
      <c r="BK796" s="336">
        <f t="shared" si="147"/>
        <v>32061</v>
      </c>
      <c r="BL796" s="336">
        <f t="shared" si="147"/>
        <v>4750</v>
      </c>
      <c r="BM796" s="336">
        <f t="shared" si="147"/>
        <v>53024</v>
      </c>
      <c r="BN796" s="336">
        <f t="shared" si="147"/>
        <v>153903.51999999999</v>
      </c>
      <c r="BO796" s="336">
        <f t="shared" si="147"/>
        <v>160805</v>
      </c>
      <c r="BP796" s="336">
        <f t="shared" si="147"/>
        <v>4735</v>
      </c>
      <c r="BQ796" s="336">
        <f t="shared" si="147"/>
        <v>6245</v>
      </c>
      <c r="BR796" s="336">
        <f t="shared" si="147"/>
        <v>6300</v>
      </c>
      <c r="BS796" s="336">
        <f t="shared" si="147"/>
        <v>0</v>
      </c>
      <c r="BT796" s="336">
        <f t="shared" si="143"/>
        <v>976023</v>
      </c>
      <c r="BU796" s="336">
        <f t="shared" si="143"/>
        <v>104211.04</v>
      </c>
      <c r="BV796" s="336">
        <f t="shared" si="143"/>
        <v>1051039</v>
      </c>
      <c r="BW796" s="336">
        <f t="shared" si="143"/>
        <v>553810</v>
      </c>
      <c r="BX796" s="336">
        <f t="shared" si="143"/>
        <v>924368</v>
      </c>
      <c r="BY796" s="336">
        <f t="shared" si="143"/>
        <v>3752586</v>
      </c>
      <c r="BZ796" s="336">
        <f t="shared" si="143"/>
        <v>464209.24</v>
      </c>
      <c r="CA796" s="336">
        <f t="shared" si="143"/>
        <v>24727</v>
      </c>
      <c r="CB796" s="336">
        <f t="shared" si="143"/>
        <v>0</v>
      </c>
      <c r="CC796" s="336">
        <f t="shared" si="129"/>
        <v>47718003.539999999</v>
      </c>
    </row>
    <row r="797" spans="1:81" s="328" customFormat="1">
      <c r="A797" s="384"/>
      <c r="B797" s="383"/>
      <c r="C797" s="385"/>
      <c r="D797" s="385"/>
      <c r="E797" s="385"/>
      <c r="F797" s="401" t="s">
        <v>1835</v>
      </c>
      <c r="G797" s="402" t="s">
        <v>1836</v>
      </c>
      <c r="H797" s="336">
        <f t="shared" si="147"/>
        <v>5003459.16</v>
      </c>
      <c r="I797" s="336">
        <f t="shared" si="147"/>
        <v>1171550</v>
      </c>
      <c r="J797" s="336">
        <f t="shared" si="147"/>
        <v>5725865</v>
      </c>
      <c r="K797" s="336">
        <f t="shared" si="147"/>
        <v>1089801</v>
      </c>
      <c r="L797" s="336">
        <f t="shared" si="147"/>
        <v>1381817</v>
      </c>
      <c r="M797" s="336">
        <f t="shared" si="147"/>
        <v>0</v>
      </c>
      <c r="N797" s="336">
        <f t="shared" si="147"/>
        <v>9401160.4499999993</v>
      </c>
      <c r="O797" s="336">
        <f t="shared" si="147"/>
        <v>4544421.84</v>
      </c>
      <c r="P797" s="336">
        <f t="shared" si="147"/>
        <v>1392</v>
      </c>
      <c r="Q797" s="336">
        <f t="shared" si="147"/>
        <v>5031650.47</v>
      </c>
      <c r="R797" s="336">
        <f t="shared" si="147"/>
        <v>1738861</v>
      </c>
      <c r="S797" s="336">
        <f t="shared" si="147"/>
        <v>1902841</v>
      </c>
      <c r="T797" s="336">
        <f t="shared" si="147"/>
        <v>1704298</v>
      </c>
      <c r="U797" s="336">
        <f t="shared" si="147"/>
        <v>6833383.7800000003</v>
      </c>
      <c r="V797" s="336">
        <f t="shared" si="147"/>
        <v>131451</v>
      </c>
      <c r="W797" s="336">
        <f t="shared" si="147"/>
        <v>3957905.5</v>
      </c>
      <c r="X797" s="336">
        <f t="shared" si="147"/>
        <v>2238735.52</v>
      </c>
      <c r="Y797" s="336">
        <f t="shared" si="147"/>
        <v>324897.09000000003</v>
      </c>
      <c r="Z797" s="336">
        <f t="shared" si="147"/>
        <v>6227530.5999999996</v>
      </c>
      <c r="AA797" s="336">
        <f t="shared" si="147"/>
        <v>1222685.3999999999</v>
      </c>
      <c r="AB797" s="336">
        <f t="shared" si="147"/>
        <v>194116.4</v>
      </c>
      <c r="AC797" s="336">
        <f t="shared" si="147"/>
        <v>1642263.93</v>
      </c>
      <c r="AD797" s="336">
        <f t="shared" si="147"/>
        <v>1794671.5</v>
      </c>
      <c r="AE797" s="336">
        <f t="shared" si="147"/>
        <v>990075.4</v>
      </c>
      <c r="AF797" s="336">
        <f t="shared" si="147"/>
        <v>2015233.6</v>
      </c>
      <c r="AG797" s="336">
        <f t="shared" si="147"/>
        <v>164056.93</v>
      </c>
      <c r="AH797" s="336">
        <f t="shared" si="147"/>
        <v>470749</v>
      </c>
      <c r="AI797" s="336">
        <f t="shared" si="147"/>
        <v>48786</v>
      </c>
      <c r="AJ797" s="336">
        <f t="shared" si="147"/>
        <v>186774</v>
      </c>
      <c r="AK797" s="336">
        <f t="shared" si="147"/>
        <v>6757</v>
      </c>
      <c r="AL797" s="336">
        <f t="shared" si="147"/>
        <v>187649</v>
      </c>
      <c r="AM797" s="336">
        <f t="shared" si="147"/>
        <v>4684</v>
      </c>
      <c r="AN797" s="336">
        <f t="shared" si="147"/>
        <v>7616</v>
      </c>
      <c r="AO797" s="336">
        <f t="shared" si="147"/>
        <v>23341</v>
      </c>
      <c r="AP797" s="336">
        <f t="shared" si="147"/>
        <v>58</v>
      </c>
      <c r="AQ797" s="336">
        <f t="shared" si="147"/>
        <v>17089</v>
      </c>
      <c r="AR797" s="336">
        <f t="shared" si="147"/>
        <v>3170</v>
      </c>
      <c r="AS797" s="336">
        <f t="shared" si="147"/>
        <v>1812</v>
      </c>
      <c r="AT797" s="336">
        <f t="shared" si="147"/>
        <v>9462</v>
      </c>
      <c r="AU797" s="336">
        <f t="shared" si="147"/>
        <v>6310102</v>
      </c>
      <c r="AV797" s="336">
        <f t="shared" si="147"/>
        <v>0</v>
      </c>
      <c r="AW797" s="336">
        <f t="shared" si="147"/>
        <v>5483</v>
      </c>
      <c r="AX797" s="336">
        <f t="shared" si="147"/>
        <v>0</v>
      </c>
      <c r="AY797" s="336">
        <f t="shared" si="147"/>
        <v>1995</v>
      </c>
      <c r="AZ797" s="336">
        <f t="shared" si="147"/>
        <v>0</v>
      </c>
      <c r="BA797" s="336">
        <f t="shared" si="147"/>
        <v>0</v>
      </c>
      <c r="BB797" s="336">
        <f t="shared" si="147"/>
        <v>1121306</v>
      </c>
      <c r="BC797" s="336">
        <f t="shared" si="147"/>
        <v>145753.95000000001</v>
      </c>
      <c r="BD797" s="336">
        <f t="shared" si="147"/>
        <v>72067</v>
      </c>
      <c r="BE797" s="336">
        <f t="shared" si="147"/>
        <v>30097</v>
      </c>
      <c r="BF797" s="336">
        <f t="shared" si="147"/>
        <v>1144777</v>
      </c>
      <c r="BG797" s="336">
        <f t="shared" si="147"/>
        <v>500547</v>
      </c>
      <c r="BH797" s="336">
        <f t="shared" si="147"/>
        <v>609343</v>
      </c>
      <c r="BI797" s="336">
        <f t="shared" si="147"/>
        <v>2054</v>
      </c>
      <c r="BJ797" s="336">
        <f t="shared" si="147"/>
        <v>1042663</v>
      </c>
      <c r="BK797" s="336">
        <f t="shared" si="147"/>
        <v>183239.5</v>
      </c>
      <c r="BL797" s="336">
        <f t="shared" si="147"/>
        <v>2750</v>
      </c>
      <c r="BM797" s="336">
        <f t="shared" si="147"/>
        <v>30815</v>
      </c>
      <c r="BN797" s="336">
        <f t="shared" si="147"/>
        <v>351980</v>
      </c>
      <c r="BO797" s="336">
        <f t="shared" si="147"/>
        <v>94767</v>
      </c>
      <c r="BP797" s="336">
        <f t="shared" si="147"/>
        <v>2993</v>
      </c>
      <c r="BQ797" s="336">
        <f t="shared" si="147"/>
        <v>87969.07</v>
      </c>
      <c r="BR797" s="336">
        <f t="shared" si="147"/>
        <v>3708</v>
      </c>
      <c r="BS797" s="336">
        <f t="shared" si="147"/>
        <v>0</v>
      </c>
      <c r="BT797" s="336">
        <f t="shared" si="143"/>
        <v>643799.30000000005</v>
      </c>
      <c r="BU797" s="336">
        <f t="shared" si="143"/>
        <v>0</v>
      </c>
      <c r="BV797" s="336">
        <f t="shared" si="143"/>
        <v>629535</v>
      </c>
      <c r="BW797" s="336">
        <f t="shared" si="143"/>
        <v>229084</v>
      </c>
      <c r="BX797" s="336">
        <f t="shared" si="143"/>
        <v>121313</v>
      </c>
      <c r="BY797" s="336">
        <f t="shared" si="143"/>
        <v>3525853</v>
      </c>
      <c r="BZ797" s="336">
        <f t="shared" si="143"/>
        <v>301288.24</v>
      </c>
      <c r="CA797" s="336">
        <f t="shared" si="143"/>
        <v>199648</v>
      </c>
      <c r="CB797" s="336">
        <f t="shared" si="143"/>
        <v>0</v>
      </c>
      <c r="CC797" s="336">
        <f t="shared" si="129"/>
        <v>84797000.629999995</v>
      </c>
    </row>
    <row r="798" spans="1:81" s="328" customFormat="1">
      <c r="A798" s="384"/>
      <c r="B798" s="383"/>
      <c r="C798" s="385"/>
      <c r="D798" s="385"/>
      <c r="E798" s="385"/>
      <c r="F798" s="401" t="s">
        <v>1841</v>
      </c>
      <c r="G798" s="402" t="s">
        <v>1842</v>
      </c>
      <c r="H798" s="336">
        <f t="shared" ref="H798:BS801" si="148">H691</f>
        <v>0</v>
      </c>
      <c r="I798" s="336">
        <f t="shared" si="148"/>
        <v>0</v>
      </c>
      <c r="J798" s="336">
        <f t="shared" si="148"/>
        <v>0</v>
      </c>
      <c r="K798" s="336">
        <f t="shared" si="148"/>
        <v>0</v>
      </c>
      <c r="L798" s="336">
        <f t="shared" si="148"/>
        <v>0</v>
      </c>
      <c r="M798" s="336">
        <f t="shared" si="148"/>
        <v>0</v>
      </c>
      <c r="N798" s="336">
        <f t="shared" si="148"/>
        <v>2753085.33</v>
      </c>
      <c r="O798" s="336">
        <f t="shared" si="148"/>
        <v>0</v>
      </c>
      <c r="P798" s="336">
        <f t="shared" si="148"/>
        <v>0</v>
      </c>
      <c r="Q798" s="336">
        <f t="shared" si="148"/>
        <v>0</v>
      </c>
      <c r="R798" s="336">
        <f t="shared" si="148"/>
        <v>0</v>
      </c>
      <c r="S798" s="336">
        <f t="shared" si="148"/>
        <v>0</v>
      </c>
      <c r="T798" s="336">
        <f t="shared" si="148"/>
        <v>0</v>
      </c>
      <c r="U798" s="336">
        <f t="shared" si="148"/>
        <v>0</v>
      </c>
      <c r="V798" s="336">
        <f t="shared" si="148"/>
        <v>0</v>
      </c>
      <c r="W798" s="336">
        <f t="shared" si="148"/>
        <v>0</v>
      </c>
      <c r="X798" s="336">
        <f t="shared" si="148"/>
        <v>0</v>
      </c>
      <c r="Y798" s="336">
        <f t="shared" si="148"/>
        <v>0</v>
      </c>
      <c r="Z798" s="336">
        <f t="shared" si="148"/>
        <v>656000</v>
      </c>
      <c r="AA798" s="336">
        <f t="shared" si="148"/>
        <v>0</v>
      </c>
      <c r="AB798" s="336">
        <f t="shared" si="148"/>
        <v>33000</v>
      </c>
      <c r="AC798" s="336">
        <f t="shared" si="148"/>
        <v>0</v>
      </c>
      <c r="AD798" s="336">
        <f t="shared" si="148"/>
        <v>0</v>
      </c>
      <c r="AE798" s="336">
        <f t="shared" si="148"/>
        <v>0</v>
      </c>
      <c r="AF798" s="336">
        <f t="shared" si="148"/>
        <v>0</v>
      </c>
      <c r="AG798" s="336">
        <f t="shared" si="148"/>
        <v>0</v>
      </c>
      <c r="AH798" s="336">
        <f t="shared" si="148"/>
        <v>0</v>
      </c>
      <c r="AI798" s="336">
        <f t="shared" si="148"/>
        <v>0</v>
      </c>
      <c r="AJ798" s="336">
        <f t="shared" si="148"/>
        <v>0</v>
      </c>
      <c r="AK798" s="336">
        <f t="shared" si="148"/>
        <v>0</v>
      </c>
      <c r="AL798" s="336">
        <f t="shared" si="148"/>
        <v>0</v>
      </c>
      <c r="AM798" s="336">
        <f t="shared" si="148"/>
        <v>0</v>
      </c>
      <c r="AN798" s="336">
        <f t="shared" si="148"/>
        <v>0</v>
      </c>
      <c r="AO798" s="336">
        <f t="shared" si="148"/>
        <v>0</v>
      </c>
      <c r="AP798" s="336">
        <f t="shared" si="148"/>
        <v>0</v>
      </c>
      <c r="AQ798" s="336">
        <f t="shared" si="148"/>
        <v>0</v>
      </c>
      <c r="AR798" s="336">
        <f t="shared" si="148"/>
        <v>111039</v>
      </c>
      <c r="AS798" s="336">
        <f t="shared" si="148"/>
        <v>0</v>
      </c>
      <c r="AT798" s="336">
        <f t="shared" si="148"/>
        <v>2471048.5</v>
      </c>
      <c r="AU798" s="336">
        <f t="shared" si="148"/>
        <v>0</v>
      </c>
      <c r="AV798" s="336">
        <f t="shared" si="148"/>
        <v>0</v>
      </c>
      <c r="AW798" s="336">
        <f t="shared" si="148"/>
        <v>0</v>
      </c>
      <c r="AX798" s="336">
        <f t="shared" si="148"/>
        <v>0</v>
      </c>
      <c r="AY798" s="336">
        <f t="shared" si="148"/>
        <v>0</v>
      </c>
      <c r="AZ798" s="336">
        <f t="shared" si="148"/>
        <v>0</v>
      </c>
      <c r="BA798" s="336">
        <f t="shared" si="148"/>
        <v>0</v>
      </c>
      <c r="BB798" s="336">
        <f t="shared" si="148"/>
        <v>0</v>
      </c>
      <c r="BC798" s="336">
        <f t="shared" si="148"/>
        <v>0</v>
      </c>
      <c r="BD798" s="336">
        <f t="shared" si="148"/>
        <v>0</v>
      </c>
      <c r="BE798" s="336">
        <f t="shared" si="148"/>
        <v>0</v>
      </c>
      <c r="BF798" s="336">
        <f t="shared" si="148"/>
        <v>0</v>
      </c>
      <c r="BG798" s="336">
        <f t="shared" si="148"/>
        <v>0</v>
      </c>
      <c r="BH798" s="336">
        <f t="shared" si="148"/>
        <v>0</v>
      </c>
      <c r="BI798" s="336">
        <f t="shared" si="148"/>
        <v>0</v>
      </c>
      <c r="BJ798" s="336">
        <f t="shared" si="148"/>
        <v>0</v>
      </c>
      <c r="BK798" s="336">
        <f t="shared" si="148"/>
        <v>0</v>
      </c>
      <c r="BL798" s="336">
        <f t="shared" si="148"/>
        <v>0</v>
      </c>
      <c r="BM798" s="336">
        <f t="shared" si="148"/>
        <v>0</v>
      </c>
      <c r="BN798" s="336">
        <f t="shared" si="148"/>
        <v>0</v>
      </c>
      <c r="BO798" s="336">
        <f t="shared" si="148"/>
        <v>0</v>
      </c>
      <c r="BP798" s="336">
        <f t="shared" si="148"/>
        <v>0</v>
      </c>
      <c r="BQ798" s="336">
        <f t="shared" si="148"/>
        <v>0</v>
      </c>
      <c r="BR798" s="336">
        <f t="shared" si="148"/>
        <v>0</v>
      </c>
      <c r="BS798" s="336">
        <f t="shared" si="148"/>
        <v>0</v>
      </c>
      <c r="BT798" s="336">
        <f t="shared" ref="BT798:CB801" si="149">BT691</f>
        <v>798103</v>
      </c>
      <c r="BU798" s="336">
        <f t="shared" si="149"/>
        <v>0</v>
      </c>
      <c r="BV798" s="336">
        <f t="shared" si="149"/>
        <v>0</v>
      </c>
      <c r="BW798" s="336">
        <f t="shared" si="149"/>
        <v>0</v>
      </c>
      <c r="BX798" s="336">
        <f t="shared" si="149"/>
        <v>0</v>
      </c>
      <c r="BY798" s="336">
        <f t="shared" si="149"/>
        <v>0</v>
      </c>
      <c r="BZ798" s="336">
        <f t="shared" si="149"/>
        <v>0</v>
      </c>
      <c r="CA798" s="336">
        <f t="shared" si="149"/>
        <v>0</v>
      </c>
      <c r="CB798" s="336">
        <f t="shared" si="149"/>
        <v>0</v>
      </c>
      <c r="CC798" s="336">
        <f t="shared" si="129"/>
        <v>6822275.8300000001</v>
      </c>
    </row>
    <row r="799" spans="1:81" s="328" customFormat="1">
      <c r="A799" s="384"/>
      <c r="B799" s="383"/>
      <c r="C799" s="385"/>
      <c r="D799" s="385"/>
      <c r="E799" s="385"/>
      <c r="F799" s="401" t="s">
        <v>1843</v>
      </c>
      <c r="G799" s="402" t="s">
        <v>1844</v>
      </c>
      <c r="H799" s="336">
        <f t="shared" si="148"/>
        <v>9575517</v>
      </c>
      <c r="I799" s="336">
        <f t="shared" si="148"/>
        <v>1473968.04</v>
      </c>
      <c r="J799" s="336">
        <f t="shared" si="148"/>
        <v>4811527</v>
      </c>
      <c r="K799" s="336">
        <f t="shared" si="148"/>
        <v>118453.99</v>
      </c>
      <c r="L799" s="336">
        <f t="shared" si="148"/>
        <v>0</v>
      </c>
      <c r="M799" s="336">
        <f t="shared" si="148"/>
        <v>339354.58</v>
      </c>
      <c r="N799" s="336">
        <f t="shared" si="148"/>
        <v>8666981.0199999996</v>
      </c>
      <c r="O799" s="336">
        <f t="shared" si="148"/>
        <v>1806254.23</v>
      </c>
      <c r="P799" s="336">
        <f t="shared" si="148"/>
        <v>0</v>
      </c>
      <c r="Q799" s="336">
        <f t="shared" si="148"/>
        <v>3852580</v>
      </c>
      <c r="R799" s="336">
        <f t="shared" si="148"/>
        <v>110048</v>
      </c>
      <c r="S799" s="336">
        <f t="shared" si="148"/>
        <v>602011.29</v>
      </c>
      <c r="T799" s="336">
        <f t="shared" si="148"/>
        <v>163237.99</v>
      </c>
      <c r="U799" s="336">
        <f t="shared" si="148"/>
        <v>165312.64000000001</v>
      </c>
      <c r="V799" s="336">
        <f t="shared" si="148"/>
        <v>59644.56</v>
      </c>
      <c r="W799" s="336">
        <f t="shared" si="148"/>
        <v>228745</v>
      </c>
      <c r="X799" s="336">
        <f t="shared" si="148"/>
        <v>0</v>
      </c>
      <c r="Y799" s="336">
        <f t="shared" si="148"/>
        <v>153017</v>
      </c>
      <c r="Z799" s="336">
        <f t="shared" si="148"/>
        <v>10851954.18</v>
      </c>
      <c r="AA799" s="336">
        <f t="shared" si="148"/>
        <v>849189</v>
      </c>
      <c r="AB799" s="336">
        <f t="shared" si="148"/>
        <v>960166.48</v>
      </c>
      <c r="AC799" s="336">
        <f t="shared" si="148"/>
        <v>2561786.65</v>
      </c>
      <c r="AD799" s="336">
        <f t="shared" si="148"/>
        <v>562939.5</v>
      </c>
      <c r="AE799" s="336">
        <f t="shared" si="148"/>
        <v>2899017</v>
      </c>
      <c r="AF799" s="336">
        <f t="shared" si="148"/>
        <v>0</v>
      </c>
      <c r="AG799" s="336">
        <f t="shared" si="148"/>
        <v>720278.75</v>
      </c>
      <c r="AH799" s="336">
        <f t="shared" si="148"/>
        <v>0</v>
      </c>
      <c r="AI799" s="336">
        <f t="shared" si="148"/>
        <v>6567754.96</v>
      </c>
      <c r="AJ799" s="336">
        <f t="shared" si="148"/>
        <v>0</v>
      </c>
      <c r="AK799" s="336">
        <f t="shared" si="148"/>
        <v>81565</v>
      </c>
      <c r="AL799" s="336">
        <f t="shared" si="148"/>
        <v>0</v>
      </c>
      <c r="AM799" s="336">
        <f t="shared" si="148"/>
        <v>305525</v>
      </c>
      <c r="AN799" s="336">
        <f t="shared" si="148"/>
        <v>466472</v>
      </c>
      <c r="AO799" s="336">
        <f t="shared" si="148"/>
        <v>0</v>
      </c>
      <c r="AP799" s="336">
        <f t="shared" si="148"/>
        <v>267069.59999999998</v>
      </c>
      <c r="AQ799" s="336">
        <f t="shared" si="148"/>
        <v>161405.9</v>
      </c>
      <c r="AR799" s="336">
        <f t="shared" si="148"/>
        <v>479375</v>
      </c>
      <c r="AS799" s="336">
        <f t="shared" si="148"/>
        <v>0</v>
      </c>
      <c r="AT799" s="336">
        <f t="shared" si="148"/>
        <v>330065</v>
      </c>
      <c r="AU799" s="336">
        <f t="shared" si="148"/>
        <v>1745393</v>
      </c>
      <c r="AV799" s="336">
        <f t="shared" si="148"/>
        <v>0</v>
      </c>
      <c r="AW799" s="336">
        <f t="shared" si="148"/>
        <v>0</v>
      </c>
      <c r="AX799" s="336">
        <f t="shared" si="148"/>
        <v>0</v>
      </c>
      <c r="AY799" s="336">
        <f t="shared" si="148"/>
        <v>0</v>
      </c>
      <c r="AZ799" s="336">
        <f t="shared" si="148"/>
        <v>0</v>
      </c>
      <c r="BA799" s="336">
        <f t="shared" si="148"/>
        <v>16725</v>
      </c>
      <c r="BB799" s="336">
        <f t="shared" si="148"/>
        <v>3848933.2</v>
      </c>
      <c r="BC799" s="336">
        <f t="shared" si="148"/>
        <v>83432</v>
      </c>
      <c r="BD799" s="336">
        <f t="shared" si="148"/>
        <v>309830</v>
      </c>
      <c r="BE799" s="336">
        <f t="shared" si="148"/>
        <v>380721</v>
      </c>
      <c r="BF799" s="336">
        <f t="shared" si="148"/>
        <v>0</v>
      </c>
      <c r="BG799" s="336">
        <f t="shared" si="148"/>
        <v>43665</v>
      </c>
      <c r="BH799" s="336">
        <f t="shared" si="148"/>
        <v>1527881.61</v>
      </c>
      <c r="BI799" s="336">
        <f t="shared" si="148"/>
        <v>1537610</v>
      </c>
      <c r="BJ799" s="336">
        <f t="shared" si="148"/>
        <v>347328.95</v>
      </c>
      <c r="BK799" s="336">
        <f t="shared" si="148"/>
        <v>38120</v>
      </c>
      <c r="BL799" s="336">
        <f t="shared" si="148"/>
        <v>83946</v>
      </c>
      <c r="BM799" s="336">
        <f t="shared" si="148"/>
        <v>0</v>
      </c>
      <c r="BN799" s="336">
        <f t="shared" si="148"/>
        <v>931226.49</v>
      </c>
      <c r="BO799" s="336">
        <f t="shared" si="148"/>
        <v>0</v>
      </c>
      <c r="BP799" s="336">
        <f t="shared" si="148"/>
        <v>166175</v>
      </c>
      <c r="BQ799" s="336">
        <f t="shared" si="148"/>
        <v>0</v>
      </c>
      <c r="BR799" s="336">
        <f t="shared" si="148"/>
        <v>12500</v>
      </c>
      <c r="BS799" s="336">
        <f t="shared" si="148"/>
        <v>139500</v>
      </c>
      <c r="BT799" s="336">
        <f t="shared" si="149"/>
        <v>1103217</v>
      </c>
      <c r="BU799" s="336">
        <f t="shared" si="149"/>
        <v>0</v>
      </c>
      <c r="BV799" s="336">
        <f t="shared" si="149"/>
        <v>326840.42</v>
      </c>
      <c r="BW799" s="336">
        <f t="shared" si="149"/>
        <v>0</v>
      </c>
      <c r="BX799" s="336">
        <f t="shared" si="149"/>
        <v>126727</v>
      </c>
      <c r="BY799" s="336">
        <f t="shared" si="149"/>
        <v>772722</v>
      </c>
      <c r="BZ799" s="336">
        <f t="shared" si="149"/>
        <v>221996.95</v>
      </c>
      <c r="CA799" s="336">
        <f t="shared" si="149"/>
        <v>453087.65</v>
      </c>
      <c r="CB799" s="336">
        <f t="shared" si="149"/>
        <v>0</v>
      </c>
      <c r="CC799" s="336">
        <f t="shared" si="129"/>
        <v>74408794.63000001</v>
      </c>
    </row>
    <row r="800" spans="1:81" s="328" customFormat="1">
      <c r="A800" s="384"/>
      <c r="B800" s="383"/>
      <c r="C800" s="385"/>
      <c r="D800" s="385"/>
      <c r="E800" s="385"/>
      <c r="F800" s="401" t="s">
        <v>1845</v>
      </c>
      <c r="G800" s="402" t="s">
        <v>1846</v>
      </c>
      <c r="H800" s="336">
        <f t="shared" si="148"/>
        <v>0</v>
      </c>
      <c r="I800" s="336">
        <f t="shared" si="148"/>
        <v>0</v>
      </c>
      <c r="J800" s="336">
        <f t="shared" si="148"/>
        <v>0</v>
      </c>
      <c r="K800" s="336">
        <f t="shared" si="148"/>
        <v>0</v>
      </c>
      <c r="L800" s="336">
        <f t="shared" si="148"/>
        <v>0</v>
      </c>
      <c r="M800" s="336">
        <f t="shared" si="148"/>
        <v>0</v>
      </c>
      <c r="N800" s="336">
        <f t="shared" si="148"/>
        <v>0</v>
      </c>
      <c r="O800" s="336">
        <f t="shared" si="148"/>
        <v>0</v>
      </c>
      <c r="P800" s="336">
        <f t="shared" si="148"/>
        <v>0</v>
      </c>
      <c r="Q800" s="336">
        <f t="shared" si="148"/>
        <v>0</v>
      </c>
      <c r="R800" s="336">
        <f t="shared" si="148"/>
        <v>0</v>
      </c>
      <c r="S800" s="336">
        <f t="shared" si="148"/>
        <v>0</v>
      </c>
      <c r="T800" s="336">
        <f t="shared" si="148"/>
        <v>0</v>
      </c>
      <c r="U800" s="336">
        <f t="shared" si="148"/>
        <v>0</v>
      </c>
      <c r="V800" s="336">
        <f t="shared" si="148"/>
        <v>0</v>
      </c>
      <c r="W800" s="336">
        <f t="shared" si="148"/>
        <v>0</v>
      </c>
      <c r="X800" s="336">
        <f t="shared" si="148"/>
        <v>0</v>
      </c>
      <c r="Y800" s="336">
        <f t="shared" si="148"/>
        <v>0</v>
      </c>
      <c r="Z800" s="336">
        <f t="shared" si="148"/>
        <v>0</v>
      </c>
      <c r="AA800" s="336">
        <f t="shared" si="148"/>
        <v>0</v>
      </c>
      <c r="AB800" s="336">
        <f t="shared" si="148"/>
        <v>0</v>
      </c>
      <c r="AC800" s="336">
        <f t="shared" si="148"/>
        <v>0</v>
      </c>
      <c r="AD800" s="336">
        <f t="shared" si="148"/>
        <v>0</v>
      </c>
      <c r="AE800" s="336">
        <f t="shared" si="148"/>
        <v>0</v>
      </c>
      <c r="AF800" s="336">
        <f t="shared" si="148"/>
        <v>0</v>
      </c>
      <c r="AG800" s="336">
        <f t="shared" si="148"/>
        <v>0</v>
      </c>
      <c r="AH800" s="336">
        <f t="shared" si="148"/>
        <v>0</v>
      </c>
      <c r="AI800" s="336">
        <f t="shared" si="148"/>
        <v>0</v>
      </c>
      <c r="AJ800" s="336">
        <f t="shared" si="148"/>
        <v>0</v>
      </c>
      <c r="AK800" s="336">
        <f t="shared" si="148"/>
        <v>0</v>
      </c>
      <c r="AL800" s="336">
        <f t="shared" si="148"/>
        <v>0</v>
      </c>
      <c r="AM800" s="336">
        <f t="shared" si="148"/>
        <v>0</v>
      </c>
      <c r="AN800" s="336">
        <f t="shared" si="148"/>
        <v>0</v>
      </c>
      <c r="AO800" s="336">
        <f t="shared" si="148"/>
        <v>0</v>
      </c>
      <c r="AP800" s="336">
        <f t="shared" si="148"/>
        <v>0</v>
      </c>
      <c r="AQ800" s="336">
        <f t="shared" si="148"/>
        <v>0</v>
      </c>
      <c r="AR800" s="336">
        <f t="shared" si="148"/>
        <v>0</v>
      </c>
      <c r="AS800" s="336">
        <f t="shared" si="148"/>
        <v>0</v>
      </c>
      <c r="AT800" s="336">
        <f t="shared" si="148"/>
        <v>0</v>
      </c>
      <c r="AU800" s="336">
        <f t="shared" si="148"/>
        <v>347278</v>
      </c>
      <c r="AV800" s="336">
        <f t="shared" si="148"/>
        <v>0</v>
      </c>
      <c r="AW800" s="336">
        <f t="shared" si="148"/>
        <v>0</v>
      </c>
      <c r="AX800" s="336">
        <f t="shared" si="148"/>
        <v>0</v>
      </c>
      <c r="AY800" s="336">
        <f t="shared" si="148"/>
        <v>0</v>
      </c>
      <c r="AZ800" s="336">
        <f t="shared" si="148"/>
        <v>0</v>
      </c>
      <c r="BA800" s="336">
        <f t="shared" si="148"/>
        <v>0</v>
      </c>
      <c r="BB800" s="336">
        <f t="shared" si="148"/>
        <v>0</v>
      </c>
      <c r="BC800" s="336">
        <f t="shared" si="148"/>
        <v>0</v>
      </c>
      <c r="BD800" s="336">
        <f t="shared" si="148"/>
        <v>0</v>
      </c>
      <c r="BE800" s="336">
        <f t="shared" si="148"/>
        <v>0</v>
      </c>
      <c r="BF800" s="336">
        <f t="shared" si="148"/>
        <v>0</v>
      </c>
      <c r="BG800" s="336">
        <f t="shared" si="148"/>
        <v>0</v>
      </c>
      <c r="BH800" s="336">
        <f t="shared" si="148"/>
        <v>0</v>
      </c>
      <c r="BI800" s="336">
        <f t="shared" si="148"/>
        <v>0</v>
      </c>
      <c r="BJ800" s="336">
        <f t="shared" si="148"/>
        <v>0</v>
      </c>
      <c r="BK800" s="336">
        <f t="shared" si="148"/>
        <v>0</v>
      </c>
      <c r="BL800" s="336">
        <f t="shared" si="148"/>
        <v>0</v>
      </c>
      <c r="BM800" s="336">
        <f t="shared" si="148"/>
        <v>0</v>
      </c>
      <c r="BN800" s="336">
        <f t="shared" si="148"/>
        <v>0</v>
      </c>
      <c r="BO800" s="336">
        <f t="shared" si="148"/>
        <v>0</v>
      </c>
      <c r="BP800" s="336">
        <f t="shared" si="148"/>
        <v>0</v>
      </c>
      <c r="BQ800" s="336">
        <f t="shared" si="148"/>
        <v>0</v>
      </c>
      <c r="BR800" s="336">
        <f t="shared" si="148"/>
        <v>0</v>
      </c>
      <c r="BS800" s="336">
        <f t="shared" si="148"/>
        <v>0</v>
      </c>
      <c r="BT800" s="336">
        <f t="shared" si="149"/>
        <v>736820</v>
      </c>
      <c r="BU800" s="336">
        <f t="shared" si="149"/>
        <v>0</v>
      </c>
      <c r="BV800" s="336">
        <f t="shared" si="149"/>
        <v>0</v>
      </c>
      <c r="BW800" s="336">
        <f t="shared" si="149"/>
        <v>0</v>
      </c>
      <c r="BX800" s="336">
        <f t="shared" si="149"/>
        <v>0</v>
      </c>
      <c r="BY800" s="336">
        <f t="shared" si="149"/>
        <v>0</v>
      </c>
      <c r="BZ800" s="336">
        <f t="shared" si="149"/>
        <v>0</v>
      </c>
      <c r="CA800" s="336">
        <f t="shared" si="149"/>
        <v>0</v>
      </c>
      <c r="CB800" s="336">
        <f t="shared" si="149"/>
        <v>0</v>
      </c>
      <c r="CC800" s="336">
        <f t="shared" si="129"/>
        <v>1084098</v>
      </c>
    </row>
    <row r="801" spans="1:81" s="328" customFormat="1">
      <c r="A801" s="384"/>
      <c r="B801" s="383"/>
      <c r="C801" s="385"/>
      <c r="D801" s="385"/>
      <c r="E801" s="385"/>
      <c r="F801" s="401" t="s">
        <v>1847</v>
      </c>
      <c r="G801" s="402" t="s">
        <v>1848</v>
      </c>
      <c r="H801" s="336">
        <f t="shared" si="148"/>
        <v>0</v>
      </c>
      <c r="I801" s="336">
        <f t="shared" si="148"/>
        <v>0</v>
      </c>
      <c r="J801" s="336">
        <f t="shared" si="148"/>
        <v>0</v>
      </c>
      <c r="K801" s="336">
        <f t="shared" si="148"/>
        <v>0</v>
      </c>
      <c r="L801" s="336">
        <f t="shared" si="148"/>
        <v>0</v>
      </c>
      <c r="M801" s="336">
        <f t="shared" si="148"/>
        <v>0</v>
      </c>
      <c r="N801" s="336">
        <f t="shared" si="148"/>
        <v>9600</v>
      </c>
      <c r="O801" s="336">
        <f t="shared" si="148"/>
        <v>0</v>
      </c>
      <c r="P801" s="336">
        <f t="shared" si="148"/>
        <v>0</v>
      </c>
      <c r="Q801" s="336">
        <f t="shared" si="148"/>
        <v>0</v>
      </c>
      <c r="R801" s="336">
        <f t="shared" si="148"/>
        <v>0</v>
      </c>
      <c r="S801" s="336">
        <f t="shared" si="148"/>
        <v>0</v>
      </c>
      <c r="T801" s="336">
        <f t="shared" si="148"/>
        <v>0</v>
      </c>
      <c r="U801" s="336">
        <f t="shared" si="148"/>
        <v>0</v>
      </c>
      <c r="V801" s="336">
        <f t="shared" si="148"/>
        <v>0</v>
      </c>
      <c r="W801" s="336">
        <f t="shared" si="148"/>
        <v>0</v>
      </c>
      <c r="X801" s="336">
        <f t="shared" si="148"/>
        <v>0</v>
      </c>
      <c r="Y801" s="336">
        <f t="shared" si="148"/>
        <v>0</v>
      </c>
      <c r="Z801" s="336">
        <f t="shared" si="148"/>
        <v>132000</v>
      </c>
      <c r="AA801" s="336">
        <f t="shared" si="148"/>
        <v>0</v>
      </c>
      <c r="AB801" s="336">
        <f t="shared" si="148"/>
        <v>0</v>
      </c>
      <c r="AC801" s="336">
        <f t="shared" si="148"/>
        <v>0</v>
      </c>
      <c r="AD801" s="336">
        <f t="shared" si="148"/>
        <v>0</v>
      </c>
      <c r="AE801" s="336">
        <f t="shared" si="148"/>
        <v>0</v>
      </c>
      <c r="AF801" s="336">
        <f t="shared" si="148"/>
        <v>0</v>
      </c>
      <c r="AG801" s="336">
        <f t="shared" si="148"/>
        <v>0</v>
      </c>
      <c r="AH801" s="336">
        <f t="shared" si="148"/>
        <v>0</v>
      </c>
      <c r="AI801" s="336">
        <f t="shared" si="148"/>
        <v>0</v>
      </c>
      <c r="AJ801" s="336">
        <f t="shared" si="148"/>
        <v>0</v>
      </c>
      <c r="AK801" s="336">
        <f t="shared" si="148"/>
        <v>0</v>
      </c>
      <c r="AL801" s="336">
        <f t="shared" si="148"/>
        <v>0</v>
      </c>
      <c r="AM801" s="336">
        <f t="shared" si="148"/>
        <v>0</v>
      </c>
      <c r="AN801" s="336">
        <f t="shared" si="148"/>
        <v>0</v>
      </c>
      <c r="AO801" s="336">
        <f t="shared" si="148"/>
        <v>0</v>
      </c>
      <c r="AP801" s="336">
        <f t="shared" si="148"/>
        <v>0</v>
      </c>
      <c r="AQ801" s="336">
        <f t="shared" si="148"/>
        <v>0</v>
      </c>
      <c r="AR801" s="336">
        <f t="shared" si="148"/>
        <v>0</v>
      </c>
      <c r="AS801" s="336">
        <f t="shared" si="148"/>
        <v>0</v>
      </c>
      <c r="AT801" s="336">
        <f t="shared" si="148"/>
        <v>0</v>
      </c>
      <c r="AU801" s="336">
        <f t="shared" si="148"/>
        <v>0</v>
      </c>
      <c r="AV801" s="336">
        <f t="shared" si="148"/>
        <v>0</v>
      </c>
      <c r="AW801" s="336">
        <f t="shared" si="148"/>
        <v>0</v>
      </c>
      <c r="AX801" s="336">
        <f t="shared" si="148"/>
        <v>0</v>
      </c>
      <c r="AY801" s="336">
        <f t="shared" si="148"/>
        <v>0</v>
      </c>
      <c r="AZ801" s="336">
        <f t="shared" si="148"/>
        <v>0</v>
      </c>
      <c r="BA801" s="336">
        <f t="shared" si="148"/>
        <v>0</v>
      </c>
      <c r="BB801" s="336">
        <f t="shared" si="148"/>
        <v>0</v>
      </c>
      <c r="BC801" s="336">
        <f t="shared" si="148"/>
        <v>0</v>
      </c>
      <c r="BD801" s="336">
        <f t="shared" si="148"/>
        <v>0</v>
      </c>
      <c r="BE801" s="336">
        <f t="shared" si="148"/>
        <v>0</v>
      </c>
      <c r="BF801" s="336">
        <f t="shared" si="148"/>
        <v>0</v>
      </c>
      <c r="BG801" s="336">
        <f t="shared" si="148"/>
        <v>0</v>
      </c>
      <c r="BH801" s="336">
        <f t="shared" si="148"/>
        <v>0</v>
      </c>
      <c r="BI801" s="336">
        <f t="shared" si="148"/>
        <v>0</v>
      </c>
      <c r="BJ801" s="336">
        <f t="shared" si="148"/>
        <v>0</v>
      </c>
      <c r="BK801" s="336">
        <f t="shared" si="148"/>
        <v>0</v>
      </c>
      <c r="BL801" s="336">
        <f t="shared" si="148"/>
        <v>0</v>
      </c>
      <c r="BM801" s="336">
        <f t="shared" si="148"/>
        <v>0</v>
      </c>
      <c r="BN801" s="336">
        <f t="shared" si="148"/>
        <v>0</v>
      </c>
      <c r="BO801" s="336">
        <f t="shared" si="148"/>
        <v>0</v>
      </c>
      <c r="BP801" s="336">
        <f t="shared" si="148"/>
        <v>0</v>
      </c>
      <c r="BQ801" s="336">
        <f t="shared" si="148"/>
        <v>0</v>
      </c>
      <c r="BR801" s="336">
        <f t="shared" si="148"/>
        <v>0</v>
      </c>
      <c r="BS801" s="336">
        <f t="shared" ref="BS801" si="150">BS694</f>
        <v>0</v>
      </c>
      <c r="BT801" s="336">
        <f t="shared" si="149"/>
        <v>0</v>
      </c>
      <c r="BU801" s="336">
        <f t="shared" si="149"/>
        <v>0</v>
      </c>
      <c r="BV801" s="336">
        <f t="shared" si="149"/>
        <v>0</v>
      </c>
      <c r="BW801" s="336">
        <f t="shared" si="149"/>
        <v>0</v>
      </c>
      <c r="BX801" s="336">
        <f t="shared" si="149"/>
        <v>0</v>
      </c>
      <c r="BY801" s="336">
        <f t="shared" si="149"/>
        <v>0</v>
      </c>
      <c r="BZ801" s="336">
        <f t="shared" si="149"/>
        <v>0</v>
      </c>
      <c r="CA801" s="336">
        <f t="shared" si="149"/>
        <v>0</v>
      </c>
      <c r="CB801" s="336">
        <f t="shared" si="149"/>
        <v>0</v>
      </c>
      <c r="CC801" s="336">
        <f t="shared" si="129"/>
        <v>141600</v>
      </c>
    </row>
    <row r="802" spans="1:81" s="328" customFormat="1">
      <c r="A802" s="384"/>
      <c r="B802" s="383"/>
      <c r="C802" s="385"/>
      <c r="D802" s="385"/>
      <c r="E802" s="385"/>
      <c r="F802" s="425" t="s">
        <v>1862</v>
      </c>
      <c r="G802" s="426" t="s">
        <v>1863</v>
      </c>
      <c r="H802" s="427">
        <v>0</v>
      </c>
      <c r="I802" s="427">
        <v>0</v>
      </c>
      <c r="J802" s="427">
        <v>0</v>
      </c>
      <c r="K802" s="427">
        <v>0</v>
      </c>
      <c r="L802" s="427">
        <v>0</v>
      </c>
      <c r="M802" s="427">
        <v>0</v>
      </c>
      <c r="N802" s="427">
        <v>0</v>
      </c>
      <c r="O802" s="427">
        <v>0</v>
      </c>
      <c r="P802" s="427">
        <v>0</v>
      </c>
      <c r="Q802" s="427">
        <v>0</v>
      </c>
      <c r="R802" s="427">
        <v>0</v>
      </c>
      <c r="S802" s="427">
        <v>0</v>
      </c>
      <c r="T802" s="427">
        <v>0</v>
      </c>
      <c r="U802" s="427">
        <v>0</v>
      </c>
      <c r="V802" s="427">
        <v>0</v>
      </c>
      <c r="W802" s="427">
        <v>0</v>
      </c>
      <c r="X802" s="427">
        <v>0</v>
      </c>
      <c r="Y802" s="427">
        <v>0</v>
      </c>
      <c r="Z802" s="427">
        <v>0</v>
      </c>
      <c r="AA802" s="427">
        <v>0</v>
      </c>
      <c r="AB802" s="427">
        <v>0</v>
      </c>
      <c r="AC802" s="427">
        <v>0</v>
      </c>
      <c r="AD802" s="427">
        <v>0</v>
      </c>
      <c r="AE802" s="427">
        <v>0</v>
      </c>
      <c r="AF802" s="427">
        <v>0</v>
      </c>
      <c r="AG802" s="427">
        <v>0</v>
      </c>
      <c r="AH802" s="427">
        <v>0</v>
      </c>
      <c r="AI802" s="427">
        <v>0</v>
      </c>
      <c r="AJ802" s="427">
        <v>0</v>
      </c>
      <c r="AK802" s="427">
        <v>0</v>
      </c>
      <c r="AL802" s="427">
        <v>0</v>
      </c>
      <c r="AM802" s="427">
        <v>0</v>
      </c>
      <c r="AN802" s="427">
        <v>0</v>
      </c>
      <c r="AO802" s="427">
        <v>0</v>
      </c>
      <c r="AP802" s="427">
        <v>0</v>
      </c>
      <c r="AQ802" s="427">
        <v>0</v>
      </c>
      <c r="AR802" s="427">
        <v>0</v>
      </c>
      <c r="AS802" s="427">
        <v>0</v>
      </c>
      <c r="AT802" s="427">
        <v>0</v>
      </c>
      <c r="AU802" s="427">
        <v>0</v>
      </c>
      <c r="AV802" s="427">
        <v>0</v>
      </c>
      <c r="AW802" s="427">
        <v>0</v>
      </c>
      <c r="AX802" s="427">
        <v>0</v>
      </c>
      <c r="AY802" s="427">
        <v>0</v>
      </c>
      <c r="AZ802" s="427">
        <v>0</v>
      </c>
      <c r="BA802" s="427">
        <v>0</v>
      </c>
      <c r="BB802" s="427">
        <v>0</v>
      </c>
      <c r="BC802" s="427">
        <v>0</v>
      </c>
      <c r="BD802" s="427">
        <v>0</v>
      </c>
      <c r="BE802" s="427">
        <v>0</v>
      </c>
      <c r="BF802" s="427">
        <v>0</v>
      </c>
      <c r="BG802" s="427">
        <v>0</v>
      </c>
      <c r="BH802" s="427">
        <v>0</v>
      </c>
      <c r="BI802" s="427">
        <v>0</v>
      </c>
      <c r="BJ802" s="427">
        <v>0</v>
      </c>
      <c r="BK802" s="427">
        <v>0</v>
      </c>
      <c r="BL802" s="427">
        <v>0</v>
      </c>
      <c r="BM802" s="427">
        <v>0</v>
      </c>
      <c r="BN802" s="427">
        <v>0</v>
      </c>
      <c r="BO802" s="427">
        <v>0</v>
      </c>
      <c r="BP802" s="427">
        <v>0</v>
      </c>
      <c r="BQ802" s="427">
        <v>0</v>
      </c>
      <c r="BR802" s="427">
        <v>0</v>
      </c>
      <c r="BS802" s="427">
        <v>0</v>
      </c>
      <c r="BT802" s="427">
        <v>0</v>
      </c>
      <c r="BU802" s="427">
        <v>0</v>
      </c>
      <c r="BV802" s="427">
        <v>0</v>
      </c>
      <c r="BW802" s="427">
        <v>0</v>
      </c>
      <c r="BX802" s="427">
        <v>0</v>
      </c>
      <c r="BY802" s="427">
        <v>0</v>
      </c>
      <c r="BZ802" s="427">
        <v>0</v>
      </c>
      <c r="CA802" s="427">
        <v>0</v>
      </c>
      <c r="CB802" s="427">
        <v>0</v>
      </c>
      <c r="CC802" s="336">
        <f t="shared" si="129"/>
        <v>0</v>
      </c>
    </row>
    <row r="803" spans="1:81" s="328" customFormat="1">
      <c r="A803" s="384"/>
      <c r="B803" s="383"/>
      <c r="C803" s="385"/>
      <c r="D803" s="385"/>
      <c r="E803" s="385"/>
      <c r="F803" s="425" t="s">
        <v>1864</v>
      </c>
      <c r="G803" s="426" t="s">
        <v>1865</v>
      </c>
      <c r="H803" s="427">
        <v>0</v>
      </c>
      <c r="I803" s="427">
        <v>0</v>
      </c>
      <c r="J803" s="427">
        <v>0</v>
      </c>
      <c r="K803" s="427">
        <v>0</v>
      </c>
      <c r="L803" s="427">
        <v>0</v>
      </c>
      <c r="M803" s="427">
        <v>0</v>
      </c>
      <c r="N803" s="427">
        <v>0</v>
      </c>
      <c r="O803" s="427">
        <v>0</v>
      </c>
      <c r="P803" s="427">
        <v>0</v>
      </c>
      <c r="Q803" s="427">
        <v>0</v>
      </c>
      <c r="R803" s="427">
        <v>0</v>
      </c>
      <c r="S803" s="427">
        <v>0</v>
      </c>
      <c r="T803" s="427">
        <v>0</v>
      </c>
      <c r="U803" s="427">
        <v>0</v>
      </c>
      <c r="V803" s="427">
        <v>0</v>
      </c>
      <c r="W803" s="427">
        <v>0</v>
      </c>
      <c r="X803" s="427">
        <v>0</v>
      </c>
      <c r="Y803" s="427">
        <v>0</v>
      </c>
      <c r="Z803" s="427">
        <v>0</v>
      </c>
      <c r="AA803" s="427">
        <v>0</v>
      </c>
      <c r="AB803" s="427">
        <v>0</v>
      </c>
      <c r="AC803" s="427">
        <v>0</v>
      </c>
      <c r="AD803" s="427">
        <v>0</v>
      </c>
      <c r="AE803" s="427">
        <v>0</v>
      </c>
      <c r="AF803" s="427">
        <v>0</v>
      </c>
      <c r="AG803" s="427">
        <v>0</v>
      </c>
      <c r="AH803" s="427">
        <v>0</v>
      </c>
      <c r="AI803" s="427">
        <v>0</v>
      </c>
      <c r="AJ803" s="427">
        <v>0</v>
      </c>
      <c r="AK803" s="427">
        <v>0</v>
      </c>
      <c r="AL803" s="427">
        <v>0</v>
      </c>
      <c r="AM803" s="427">
        <v>0</v>
      </c>
      <c r="AN803" s="427">
        <v>0</v>
      </c>
      <c r="AO803" s="427">
        <v>0</v>
      </c>
      <c r="AP803" s="427">
        <v>0</v>
      </c>
      <c r="AQ803" s="427">
        <v>0</v>
      </c>
      <c r="AR803" s="427">
        <v>0</v>
      </c>
      <c r="AS803" s="427">
        <v>0</v>
      </c>
      <c r="AT803" s="427">
        <v>0</v>
      </c>
      <c r="AU803" s="427">
        <v>0</v>
      </c>
      <c r="AV803" s="427">
        <v>0</v>
      </c>
      <c r="AW803" s="427">
        <v>0</v>
      </c>
      <c r="AX803" s="427">
        <v>0</v>
      </c>
      <c r="AY803" s="427">
        <v>0</v>
      </c>
      <c r="AZ803" s="427">
        <v>0</v>
      </c>
      <c r="BA803" s="427">
        <v>0</v>
      </c>
      <c r="BB803" s="427">
        <v>0</v>
      </c>
      <c r="BC803" s="427">
        <v>0</v>
      </c>
      <c r="BD803" s="427">
        <v>0</v>
      </c>
      <c r="BE803" s="427">
        <v>0</v>
      </c>
      <c r="BF803" s="427">
        <v>0</v>
      </c>
      <c r="BG803" s="427">
        <v>0</v>
      </c>
      <c r="BH803" s="427">
        <v>0</v>
      </c>
      <c r="BI803" s="427">
        <v>0</v>
      </c>
      <c r="BJ803" s="427">
        <v>0</v>
      </c>
      <c r="BK803" s="427">
        <v>0</v>
      </c>
      <c r="BL803" s="427">
        <v>0</v>
      </c>
      <c r="BM803" s="427">
        <v>0</v>
      </c>
      <c r="BN803" s="427">
        <v>0</v>
      </c>
      <c r="BO803" s="427">
        <v>0</v>
      </c>
      <c r="BP803" s="427">
        <v>0</v>
      </c>
      <c r="BQ803" s="427">
        <v>0</v>
      </c>
      <c r="BR803" s="427">
        <v>0</v>
      </c>
      <c r="BS803" s="427">
        <v>0</v>
      </c>
      <c r="BT803" s="427">
        <v>0</v>
      </c>
      <c r="BU803" s="427">
        <v>0</v>
      </c>
      <c r="BV803" s="427">
        <v>0</v>
      </c>
      <c r="BW803" s="427">
        <v>0</v>
      </c>
      <c r="BX803" s="427">
        <v>0</v>
      </c>
      <c r="BY803" s="427">
        <v>0</v>
      </c>
      <c r="BZ803" s="427">
        <v>0</v>
      </c>
      <c r="CA803" s="427">
        <v>0</v>
      </c>
      <c r="CB803" s="427">
        <v>0</v>
      </c>
      <c r="CC803" s="336">
        <f t="shared" si="129"/>
        <v>0</v>
      </c>
    </row>
    <row r="804" spans="1:81" s="328" customFormat="1">
      <c r="A804" s="384"/>
      <c r="B804" s="383"/>
      <c r="C804" s="385"/>
      <c r="D804" s="385"/>
      <c r="E804" s="385"/>
      <c r="F804" s="425" t="s">
        <v>1866</v>
      </c>
      <c r="G804" s="426" t="s">
        <v>1867</v>
      </c>
      <c r="H804" s="427">
        <v>0</v>
      </c>
      <c r="I804" s="427">
        <v>0</v>
      </c>
      <c r="J804" s="427">
        <v>0</v>
      </c>
      <c r="K804" s="427">
        <v>0</v>
      </c>
      <c r="L804" s="427">
        <v>0</v>
      </c>
      <c r="M804" s="427">
        <v>0</v>
      </c>
      <c r="N804" s="427">
        <v>0</v>
      </c>
      <c r="O804" s="427">
        <v>0</v>
      </c>
      <c r="P804" s="427">
        <v>0</v>
      </c>
      <c r="Q804" s="427">
        <v>0</v>
      </c>
      <c r="R804" s="427">
        <v>0</v>
      </c>
      <c r="S804" s="427">
        <v>0</v>
      </c>
      <c r="T804" s="427">
        <v>0</v>
      </c>
      <c r="U804" s="427">
        <v>0</v>
      </c>
      <c r="V804" s="427">
        <v>0</v>
      </c>
      <c r="W804" s="427">
        <v>0</v>
      </c>
      <c r="X804" s="427">
        <v>0</v>
      </c>
      <c r="Y804" s="427">
        <v>0</v>
      </c>
      <c r="Z804" s="427">
        <v>0</v>
      </c>
      <c r="AA804" s="427">
        <v>0</v>
      </c>
      <c r="AB804" s="427">
        <v>0</v>
      </c>
      <c r="AC804" s="427">
        <v>0</v>
      </c>
      <c r="AD804" s="427">
        <v>0</v>
      </c>
      <c r="AE804" s="427">
        <v>0</v>
      </c>
      <c r="AF804" s="427">
        <v>0</v>
      </c>
      <c r="AG804" s="427">
        <v>0</v>
      </c>
      <c r="AH804" s="427">
        <v>0</v>
      </c>
      <c r="AI804" s="427">
        <v>0</v>
      </c>
      <c r="AJ804" s="427">
        <v>0</v>
      </c>
      <c r="AK804" s="427">
        <v>0</v>
      </c>
      <c r="AL804" s="427">
        <v>0</v>
      </c>
      <c r="AM804" s="427">
        <v>0</v>
      </c>
      <c r="AN804" s="427">
        <v>0</v>
      </c>
      <c r="AO804" s="427">
        <v>0</v>
      </c>
      <c r="AP804" s="427">
        <v>0</v>
      </c>
      <c r="AQ804" s="427">
        <v>0</v>
      </c>
      <c r="AR804" s="427">
        <v>0</v>
      </c>
      <c r="AS804" s="427">
        <v>0</v>
      </c>
      <c r="AT804" s="427">
        <v>0</v>
      </c>
      <c r="AU804" s="427">
        <v>0</v>
      </c>
      <c r="AV804" s="427">
        <v>0</v>
      </c>
      <c r="AW804" s="427">
        <v>0</v>
      </c>
      <c r="AX804" s="427">
        <v>0</v>
      </c>
      <c r="AY804" s="427">
        <v>0</v>
      </c>
      <c r="AZ804" s="427">
        <v>0</v>
      </c>
      <c r="BA804" s="427">
        <v>0</v>
      </c>
      <c r="BB804" s="427">
        <v>0</v>
      </c>
      <c r="BC804" s="427">
        <v>0</v>
      </c>
      <c r="BD804" s="427">
        <v>0</v>
      </c>
      <c r="BE804" s="427">
        <v>0</v>
      </c>
      <c r="BF804" s="427">
        <v>0</v>
      </c>
      <c r="BG804" s="427">
        <v>0</v>
      </c>
      <c r="BH804" s="427">
        <v>0</v>
      </c>
      <c r="BI804" s="427">
        <v>0</v>
      </c>
      <c r="BJ804" s="427">
        <v>0</v>
      </c>
      <c r="BK804" s="427">
        <v>0</v>
      </c>
      <c r="BL804" s="427">
        <v>0</v>
      </c>
      <c r="BM804" s="427">
        <v>0</v>
      </c>
      <c r="BN804" s="427">
        <v>0</v>
      </c>
      <c r="BO804" s="427">
        <v>0</v>
      </c>
      <c r="BP804" s="427">
        <v>0</v>
      </c>
      <c r="BQ804" s="427">
        <v>0</v>
      </c>
      <c r="BR804" s="427">
        <v>0</v>
      </c>
      <c r="BS804" s="427">
        <v>0</v>
      </c>
      <c r="BT804" s="427">
        <v>0</v>
      </c>
      <c r="BU804" s="427">
        <v>0</v>
      </c>
      <c r="BV804" s="427">
        <v>0</v>
      </c>
      <c r="BW804" s="427">
        <v>0</v>
      </c>
      <c r="BX804" s="427">
        <v>0</v>
      </c>
      <c r="BY804" s="427">
        <v>0</v>
      </c>
      <c r="BZ804" s="427">
        <v>0</v>
      </c>
      <c r="CA804" s="427">
        <v>0</v>
      </c>
      <c r="CB804" s="427">
        <v>0</v>
      </c>
      <c r="CC804" s="336">
        <f t="shared" si="129"/>
        <v>0</v>
      </c>
    </row>
    <row r="805" spans="1:81" s="393" customFormat="1">
      <c r="A805" s="390"/>
      <c r="B805" s="419" t="s">
        <v>70</v>
      </c>
      <c r="C805" s="519" t="s">
        <v>1868</v>
      </c>
      <c r="D805" s="520"/>
      <c r="E805" s="520"/>
      <c r="F805" s="520"/>
      <c r="G805" s="428"/>
      <c r="H805" s="382">
        <f>SUM(H715:H804)</f>
        <v>310051211.38000005</v>
      </c>
      <c r="I805" s="382">
        <f t="shared" ref="I805:BT805" si="151">SUM(I715:I804)</f>
        <v>102909450.01000001</v>
      </c>
      <c r="J805" s="382">
        <f t="shared" si="151"/>
        <v>229796601.07999995</v>
      </c>
      <c r="K805" s="382">
        <f t="shared" si="151"/>
        <v>53141637.559999995</v>
      </c>
      <c r="L805" s="382">
        <f t="shared" si="151"/>
        <v>54816534.479999997</v>
      </c>
      <c r="M805" s="382">
        <f t="shared" si="151"/>
        <v>51455953.460000001</v>
      </c>
      <c r="N805" s="382">
        <f t="shared" si="151"/>
        <v>557012537.40999997</v>
      </c>
      <c r="O805" s="382">
        <f t="shared" si="151"/>
        <v>54645997.239999987</v>
      </c>
      <c r="P805" s="382">
        <f t="shared" si="151"/>
        <v>20335222.080000002</v>
      </c>
      <c r="Q805" s="382">
        <f t="shared" si="151"/>
        <v>396842692.56000018</v>
      </c>
      <c r="R805" s="382">
        <f t="shared" si="151"/>
        <v>26167607.309999995</v>
      </c>
      <c r="S805" s="382">
        <f t="shared" si="151"/>
        <v>42763546.990000002</v>
      </c>
      <c r="T805" s="382">
        <f t="shared" si="151"/>
        <v>128427167.90000001</v>
      </c>
      <c r="U805" s="382">
        <f t="shared" si="151"/>
        <v>120403255.81000002</v>
      </c>
      <c r="V805" s="382">
        <f t="shared" si="151"/>
        <v>6166851.0599999996</v>
      </c>
      <c r="W805" s="382">
        <f t="shared" si="151"/>
        <v>48802077.649999991</v>
      </c>
      <c r="X805" s="382">
        <f t="shared" si="151"/>
        <v>23400236.379999999</v>
      </c>
      <c r="Y805" s="382">
        <f t="shared" si="151"/>
        <v>20270200.361000001</v>
      </c>
      <c r="Z805" s="382">
        <f t="shared" si="151"/>
        <v>543326067.25999999</v>
      </c>
      <c r="AA805" s="382">
        <f t="shared" si="151"/>
        <v>140790842.29000005</v>
      </c>
      <c r="AB805" s="382">
        <f t="shared" si="151"/>
        <v>25190918.449999999</v>
      </c>
      <c r="AC805" s="382">
        <f t="shared" si="151"/>
        <v>117339490.66000003</v>
      </c>
      <c r="AD805" s="382">
        <f t="shared" si="151"/>
        <v>35554969.489999995</v>
      </c>
      <c r="AE805" s="382">
        <f t="shared" si="151"/>
        <v>32172397.899999999</v>
      </c>
      <c r="AF805" s="382">
        <f t="shared" si="151"/>
        <v>91037625.150000006</v>
      </c>
      <c r="AG805" s="382">
        <f t="shared" si="151"/>
        <v>15238729.92</v>
      </c>
      <c r="AH805" s="382">
        <f t="shared" si="151"/>
        <v>41088183.880000003</v>
      </c>
      <c r="AI805" s="382">
        <f t="shared" si="151"/>
        <v>479438115.65999991</v>
      </c>
      <c r="AJ805" s="382">
        <f t="shared" si="151"/>
        <v>23491819.170000002</v>
      </c>
      <c r="AK805" s="382">
        <f t="shared" si="151"/>
        <v>11273908.84</v>
      </c>
      <c r="AL805" s="382">
        <f t="shared" si="151"/>
        <v>7929651.0199999996</v>
      </c>
      <c r="AM805" s="382">
        <f t="shared" si="151"/>
        <v>9880724.8599999994</v>
      </c>
      <c r="AN805" s="382">
        <f t="shared" si="151"/>
        <v>17346690.989999998</v>
      </c>
      <c r="AO805" s="382">
        <f t="shared" si="151"/>
        <v>17508218.740000002</v>
      </c>
      <c r="AP805" s="382">
        <f t="shared" si="151"/>
        <v>11708043.459999997</v>
      </c>
      <c r="AQ805" s="382">
        <f t="shared" si="151"/>
        <v>32507268.120000001</v>
      </c>
      <c r="AR805" s="382">
        <f t="shared" si="151"/>
        <v>14911942.850000001</v>
      </c>
      <c r="AS805" s="382">
        <f t="shared" si="151"/>
        <v>18391575.52</v>
      </c>
      <c r="AT805" s="382">
        <f t="shared" si="151"/>
        <v>13572208.810000001</v>
      </c>
      <c r="AU805" s="382">
        <f t="shared" si="151"/>
        <v>89551494.26000002</v>
      </c>
      <c r="AV805" s="382">
        <f t="shared" si="151"/>
        <v>9590643.9800000004</v>
      </c>
      <c r="AW805" s="382">
        <f t="shared" si="151"/>
        <v>18598450.189999998</v>
      </c>
      <c r="AX805" s="382">
        <f t="shared" si="151"/>
        <v>12547392.129999999</v>
      </c>
      <c r="AY805" s="382">
        <f t="shared" si="151"/>
        <v>6242319.8999999994</v>
      </c>
      <c r="AZ805" s="382">
        <f t="shared" si="151"/>
        <v>2373410.9</v>
      </c>
      <c r="BA805" s="382">
        <f t="shared" si="151"/>
        <v>4202459.95</v>
      </c>
      <c r="BB805" s="382">
        <f t="shared" si="151"/>
        <v>341731388.69</v>
      </c>
      <c r="BC805" s="382">
        <f t="shared" si="151"/>
        <v>28789278.669999998</v>
      </c>
      <c r="BD805" s="382">
        <f t="shared" si="151"/>
        <v>31629452.18</v>
      </c>
      <c r="BE805" s="382">
        <f t="shared" si="151"/>
        <v>44098106.549999997</v>
      </c>
      <c r="BF805" s="382">
        <f t="shared" si="151"/>
        <v>58757104.609999999</v>
      </c>
      <c r="BG805" s="382">
        <f t="shared" si="151"/>
        <v>26322110.759999998</v>
      </c>
      <c r="BH805" s="382">
        <f t="shared" si="151"/>
        <v>70459291.818199977</v>
      </c>
      <c r="BI805" s="382">
        <f t="shared" si="151"/>
        <v>63466681.610000014</v>
      </c>
      <c r="BJ805" s="382">
        <f t="shared" si="151"/>
        <v>32359589.219999995</v>
      </c>
      <c r="BK805" s="382">
        <f t="shared" si="151"/>
        <v>15558557.559999999</v>
      </c>
      <c r="BL805" s="382">
        <f t="shared" si="151"/>
        <v>5226361.33</v>
      </c>
      <c r="BM805" s="382">
        <f t="shared" si="151"/>
        <v>368990909.91999996</v>
      </c>
      <c r="BN805" s="382">
        <f t="shared" si="151"/>
        <v>140663094.30999997</v>
      </c>
      <c r="BO805" s="382">
        <f t="shared" si="151"/>
        <v>20120338.969999999</v>
      </c>
      <c r="BP805" s="382">
        <f t="shared" si="151"/>
        <v>20896572.769999996</v>
      </c>
      <c r="BQ805" s="382">
        <f t="shared" si="151"/>
        <v>17652659.899999999</v>
      </c>
      <c r="BR805" s="382">
        <f t="shared" si="151"/>
        <v>39116734.710000008</v>
      </c>
      <c r="BS805" s="382">
        <f t="shared" si="151"/>
        <v>19665905.269999996</v>
      </c>
      <c r="BT805" s="382">
        <f t="shared" si="151"/>
        <v>133319172.26000001</v>
      </c>
      <c r="BU805" s="382">
        <f t="shared" ref="BU805:CC805" si="152">SUM(BU715:BU804)</f>
        <v>19870501.049999997</v>
      </c>
      <c r="BV805" s="382">
        <f t="shared" si="152"/>
        <v>20654007.090000004</v>
      </c>
      <c r="BW805" s="382">
        <f t="shared" si="152"/>
        <v>15376887.539999999</v>
      </c>
      <c r="BX805" s="382">
        <f t="shared" si="152"/>
        <v>23909125.540000003</v>
      </c>
      <c r="BY805" s="382">
        <f t="shared" si="152"/>
        <v>96408938.539999962</v>
      </c>
      <c r="BZ805" s="382">
        <f t="shared" si="152"/>
        <v>20433938.18</v>
      </c>
      <c r="CA805" s="382">
        <f t="shared" si="152"/>
        <v>12586780.560000001</v>
      </c>
      <c r="CB805" s="382">
        <f t="shared" si="152"/>
        <v>14113505.409999996</v>
      </c>
      <c r="CC805" s="382">
        <f t="shared" si="152"/>
        <v>5792391340.0891981</v>
      </c>
    </row>
    <row r="806" spans="1:81" s="429" customFormat="1">
      <c r="B806" s="430"/>
      <c r="C806" s="521" t="s">
        <v>1869</v>
      </c>
      <c r="D806" s="522"/>
      <c r="E806" s="522"/>
      <c r="F806" s="522"/>
      <c r="G806" s="523"/>
      <c r="H806" s="431">
        <f t="shared" ref="H806:BS806" si="153">H714-H805</f>
        <v>179745992.48999989</v>
      </c>
      <c r="I806" s="431">
        <f t="shared" si="153"/>
        <v>43514226.439999983</v>
      </c>
      <c r="J806" s="431">
        <f t="shared" si="153"/>
        <v>551496086.51999998</v>
      </c>
      <c r="K806" s="431">
        <f t="shared" si="153"/>
        <v>14610322.160000004</v>
      </c>
      <c r="L806" s="431">
        <f t="shared" si="153"/>
        <v>-4220395.9499999955</v>
      </c>
      <c r="M806" s="431">
        <f t="shared" si="153"/>
        <v>71709637.519999981</v>
      </c>
      <c r="N806" s="431">
        <f t="shared" si="153"/>
        <v>884496206.0200001</v>
      </c>
      <c r="O806" s="431">
        <f t="shared" si="153"/>
        <v>202372797.13</v>
      </c>
      <c r="P806" s="431">
        <f t="shared" si="153"/>
        <v>18629567.580000002</v>
      </c>
      <c r="Q806" s="431">
        <f t="shared" si="153"/>
        <v>214806979.62999988</v>
      </c>
      <c r="R806" s="431">
        <f t="shared" si="153"/>
        <v>4233344.6600000039</v>
      </c>
      <c r="S806" s="431">
        <f t="shared" si="153"/>
        <v>47728300.539999999</v>
      </c>
      <c r="T806" s="431">
        <f t="shared" si="153"/>
        <v>180064607.45000002</v>
      </c>
      <c r="U806" s="431">
        <f t="shared" si="153"/>
        <v>132159343.80999999</v>
      </c>
      <c r="V806" s="431">
        <f t="shared" si="153"/>
        <v>25330403.030000005</v>
      </c>
      <c r="W806" s="431">
        <f t="shared" si="153"/>
        <v>143603460.03999996</v>
      </c>
      <c r="X806" s="431">
        <f t="shared" si="153"/>
        <v>74022177.350000009</v>
      </c>
      <c r="Y806" s="431">
        <f t="shared" si="153"/>
        <v>36382445.348999992</v>
      </c>
      <c r="Z806" s="431">
        <f t="shared" si="153"/>
        <v>538214366.47000003</v>
      </c>
      <c r="AA806" s="431">
        <f t="shared" si="153"/>
        <v>-104739758.54000005</v>
      </c>
      <c r="AB806" s="431">
        <f t="shared" si="153"/>
        <v>19531318.010000002</v>
      </c>
      <c r="AC806" s="431">
        <f t="shared" si="153"/>
        <v>-51471874.470000029</v>
      </c>
      <c r="AD806" s="431">
        <f t="shared" si="153"/>
        <v>-13950191.929999992</v>
      </c>
      <c r="AE806" s="431">
        <f t="shared" si="153"/>
        <v>52629393.359999992</v>
      </c>
      <c r="AF806" s="431">
        <f t="shared" si="153"/>
        <v>-39316797.080000006</v>
      </c>
      <c r="AG806" s="431">
        <f t="shared" si="153"/>
        <v>-1497450.5399999991</v>
      </c>
      <c r="AH806" s="431">
        <f t="shared" si="153"/>
        <v>79322941.819999993</v>
      </c>
      <c r="AI806" s="431">
        <f t="shared" si="153"/>
        <v>-178080230.61999989</v>
      </c>
      <c r="AJ806" s="431">
        <f t="shared" si="153"/>
        <v>13637995.600000001</v>
      </c>
      <c r="AK806" s="431">
        <f t="shared" si="153"/>
        <v>32986319.390000004</v>
      </c>
      <c r="AL806" s="431">
        <f t="shared" si="153"/>
        <v>20288527.670000002</v>
      </c>
      <c r="AM806" s="431">
        <f t="shared" si="153"/>
        <v>27548142.469999999</v>
      </c>
      <c r="AN806" s="431">
        <f t="shared" si="153"/>
        <v>12369138.75</v>
      </c>
      <c r="AO806" s="431">
        <f t="shared" si="153"/>
        <v>-3926458.1000000015</v>
      </c>
      <c r="AP806" s="431">
        <f t="shared" si="153"/>
        <v>14318626.600000005</v>
      </c>
      <c r="AQ806" s="431">
        <f t="shared" si="153"/>
        <v>4382924.929999996</v>
      </c>
      <c r="AR806" s="431">
        <f t="shared" si="153"/>
        <v>19641836.789999999</v>
      </c>
      <c r="AS806" s="431">
        <f t="shared" si="153"/>
        <v>3480282.7100000009</v>
      </c>
      <c r="AT806" s="431">
        <f t="shared" si="153"/>
        <v>25135709.209999993</v>
      </c>
      <c r="AU806" s="431">
        <f t="shared" si="153"/>
        <v>89947257.610000014</v>
      </c>
      <c r="AV806" s="431">
        <f t="shared" si="153"/>
        <v>10674828.719999999</v>
      </c>
      <c r="AW806" s="431">
        <f t="shared" si="153"/>
        <v>3501252.5800000019</v>
      </c>
      <c r="AX806" s="431">
        <f t="shared" si="153"/>
        <v>15670543.32</v>
      </c>
      <c r="AY806" s="431">
        <f t="shared" si="153"/>
        <v>15780587.579999998</v>
      </c>
      <c r="AZ806" s="431">
        <f t="shared" si="153"/>
        <v>8431586.2599999998</v>
      </c>
      <c r="BA806" s="431">
        <f t="shared" si="153"/>
        <v>11784363.059999999</v>
      </c>
      <c r="BB806" s="431">
        <f t="shared" si="153"/>
        <v>228815253.62999994</v>
      </c>
      <c r="BC806" s="431">
        <f t="shared" si="153"/>
        <v>8602653.1900000013</v>
      </c>
      <c r="BD806" s="431">
        <f t="shared" si="153"/>
        <v>50645979.350000001</v>
      </c>
      <c r="BE806" s="431">
        <f t="shared" si="153"/>
        <v>-7111033.75</v>
      </c>
      <c r="BF806" s="431">
        <f t="shared" si="153"/>
        <v>23356564.120000005</v>
      </c>
      <c r="BG806" s="431">
        <f t="shared" si="153"/>
        <v>17254554.850000001</v>
      </c>
      <c r="BH806" s="431">
        <f t="shared" si="153"/>
        <v>55296290.221900031</v>
      </c>
      <c r="BI806" s="431">
        <f t="shared" si="153"/>
        <v>-27166889.620000012</v>
      </c>
      <c r="BJ806" s="431">
        <f t="shared" si="153"/>
        <v>-7339460.5699999966</v>
      </c>
      <c r="BK806" s="431">
        <f t="shared" si="153"/>
        <v>-5649302.4299999997</v>
      </c>
      <c r="BL806" s="431">
        <f t="shared" si="153"/>
        <v>30712741.56000001</v>
      </c>
      <c r="BM806" s="431">
        <f t="shared" si="153"/>
        <v>116677592.08000004</v>
      </c>
      <c r="BN806" s="431">
        <f t="shared" si="153"/>
        <v>26444606.620000035</v>
      </c>
      <c r="BO806" s="431">
        <f t="shared" si="153"/>
        <v>9977563.5599999987</v>
      </c>
      <c r="BP806" s="431">
        <f t="shared" si="153"/>
        <v>-10452212.899999997</v>
      </c>
      <c r="BQ806" s="431">
        <f t="shared" si="153"/>
        <v>8986678.4600000009</v>
      </c>
      <c r="BR806" s="431">
        <f t="shared" si="153"/>
        <v>-27400301.980000008</v>
      </c>
      <c r="BS806" s="431">
        <f t="shared" si="153"/>
        <v>-9095391.1199999973</v>
      </c>
      <c r="BT806" s="431">
        <f t="shared" ref="BT806:CC806" si="154">BT714-BT805</f>
        <v>369293820.23000002</v>
      </c>
      <c r="BU806" s="431">
        <f t="shared" si="154"/>
        <v>13616356.870000001</v>
      </c>
      <c r="BV806" s="431">
        <f t="shared" si="154"/>
        <v>56840184.709999993</v>
      </c>
      <c r="BW806" s="431">
        <f t="shared" si="154"/>
        <v>30348810.379999995</v>
      </c>
      <c r="BX806" s="431">
        <f t="shared" si="154"/>
        <v>37663864.339999989</v>
      </c>
      <c r="BY806" s="431">
        <f t="shared" si="154"/>
        <v>40715644.790000051</v>
      </c>
      <c r="BZ806" s="431">
        <f t="shared" si="154"/>
        <v>24825007.150000006</v>
      </c>
      <c r="CA806" s="431">
        <f t="shared" si="154"/>
        <v>29846824.909999996</v>
      </c>
      <c r="CB806" s="431">
        <f t="shared" si="154"/>
        <v>24043812.480000004</v>
      </c>
      <c r="CC806" s="431">
        <f t="shared" si="154"/>
        <v>4556730894.5309</v>
      </c>
    </row>
    <row r="807" spans="1:81">
      <c r="B807" s="432"/>
      <c r="C807" s="433"/>
      <c r="D807" s="434"/>
      <c r="E807" s="435"/>
      <c r="H807" s="438"/>
      <c r="I807" s="438"/>
      <c r="J807" s="438"/>
      <c r="K807" s="438"/>
      <c r="L807" s="438"/>
      <c r="M807" s="438"/>
      <c r="N807" s="438"/>
      <c r="O807" s="438"/>
      <c r="P807" s="438"/>
      <c r="Q807" s="438"/>
      <c r="R807" s="438"/>
      <c r="S807" s="438"/>
      <c r="T807" s="438"/>
      <c r="U807" s="438"/>
      <c r="V807" s="438"/>
      <c r="W807" s="438"/>
      <c r="X807" s="438"/>
      <c r="Y807" s="438"/>
      <c r="Z807" s="438"/>
      <c r="AA807" s="438"/>
      <c r="AB807" s="438"/>
      <c r="AC807" s="438"/>
      <c r="AD807" s="438"/>
      <c r="AE807" s="438"/>
      <c r="AF807" s="438"/>
      <c r="AG807" s="438"/>
      <c r="AH807" s="438"/>
      <c r="AI807" s="438"/>
      <c r="AJ807" s="438"/>
      <c r="AK807" s="438"/>
      <c r="AL807" s="438"/>
      <c r="AM807" s="438"/>
      <c r="AN807" s="438"/>
      <c r="AO807" s="438"/>
      <c r="AP807" s="438"/>
      <c r="AQ807" s="438"/>
      <c r="AR807" s="438"/>
      <c r="AS807" s="438"/>
      <c r="AT807" s="438"/>
      <c r="AU807" s="438"/>
      <c r="AV807" s="438"/>
      <c r="AW807" s="438"/>
      <c r="AX807" s="438"/>
      <c r="AY807" s="438"/>
      <c r="AZ807" s="438"/>
      <c r="BA807" s="438"/>
      <c r="BB807" s="438"/>
      <c r="BC807" s="438"/>
      <c r="BD807" s="438"/>
      <c r="BE807" s="438"/>
      <c r="BF807" s="438"/>
      <c r="BG807" s="438"/>
      <c r="BH807" s="438"/>
      <c r="BI807" s="438"/>
      <c r="BJ807" s="438"/>
      <c r="BK807" s="438"/>
      <c r="BL807" s="438"/>
      <c r="BM807" s="438"/>
      <c r="BN807" s="438"/>
      <c r="BO807" s="438"/>
      <c r="BP807" s="438"/>
      <c r="BQ807" s="438"/>
      <c r="BR807" s="438"/>
      <c r="BS807" s="438"/>
      <c r="BT807" s="438"/>
      <c r="BU807" s="438"/>
      <c r="BV807" s="438"/>
      <c r="BW807" s="438"/>
      <c r="BX807" s="438"/>
      <c r="BY807" s="438"/>
      <c r="BZ807" s="438"/>
      <c r="CA807" s="438"/>
      <c r="CB807" s="438"/>
      <c r="CC807" s="439"/>
    </row>
  </sheetData>
  <autoFilter ref="A3:CC806"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</autoFilter>
  <mergeCells count="54">
    <mergeCell ref="CC4:CC5"/>
    <mergeCell ref="B38:G38"/>
    <mergeCell ref="B1:G1"/>
    <mergeCell ref="B2:G2"/>
    <mergeCell ref="H3:M3"/>
    <mergeCell ref="N3:Y3"/>
    <mergeCell ref="Z3:AH3"/>
    <mergeCell ref="AI3:AT3"/>
    <mergeCell ref="B97:G97"/>
    <mergeCell ref="AU3:BA3"/>
    <mergeCell ref="BB3:BL3"/>
    <mergeCell ref="BM3:BS3"/>
    <mergeCell ref="BT3:CB3"/>
    <mergeCell ref="B40:G40"/>
    <mergeCell ref="B47:G47"/>
    <mergeCell ref="B56:G56"/>
    <mergeCell ref="B62:G62"/>
    <mergeCell ref="B80:G80"/>
    <mergeCell ref="B224:G224"/>
    <mergeCell ref="B123:G123"/>
    <mergeCell ref="B125:G125"/>
    <mergeCell ref="B169:G169"/>
    <mergeCell ref="B178:G178"/>
    <mergeCell ref="B184:G184"/>
    <mergeCell ref="B185:G185"/>
    <mergeCell ref="B187:G187"/>
    <mergeCell ref="B191:G191"/>
    <mergeCell ref="B193:G193"/>
    <mergeCell ref="B195:G195"/>
    <mergeCell ref="B217:G217"/>
    <mergeCell ref="C473:F473"/>
    <mergeCell ref="B251:G251"/>
    <mergeCell ref="B283:G283"/>
    <mergeCell ref="B325:G325"/>
    <mergeCell ref="B331:G331"/>
    <mergeCell ref="B345:G345"/>
    <mergeCell ref="B396:G396"/>
    <mergeCell ref="B412:G412"/>
    <mergeCell ref="B461:G461"/>
    <mergeCell ref="B470:G470"/>
    <mergeCell ref="B471:G471"/>
    <mergeCell ref="C472:F472"/>
    <mergeCell ref="C806:G806"/>
    <mergeCell ref="B474:G474"/>
    <mergeCell ref="C475:G475"/>
    <mergeCell ref="C476:G476"/>
    <mergeCell ref="C477:G477"/>
    <mergeCell ref="C478:C479"/>
    <mergeCell ref="C601:G601"/>
    <mergeCell ref="C698:G698"/>
    <mergeCell ref="C699:G699"/>
    <mergeCell ref="C700:C702"/>
    <mergeCell ref="C716:C718"/>
    <mergeCell ref="C805:F805"/>
  </mergeCells>
  <pageMargins left="0.23622047244094491" right="0.15748031496062992" top="0.31" bottom="0.35433070866141736" header="0.31496062992125984" footer="0.15748031496062992"/>
  <pageSetup paperSize="5" scale="70" orientation="landscape" horizontalDpi="300" verticalDpi="300" r:id="rId1"/>
  <headerFoot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60"/>
  <sheetViews>
    <sheetView showGridLines="0" zoomScale="90" zoomScaleNormal="9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B51" sqref="B51:C51"/>
    </sheetView>
  </sheetViews>
  <sheetFormatPr defaultRowHeight="12.75"/>
  <cols>
    <col min="1" max="1" width="7.125" style="33" customWidth="1"/>
    <col min="2" max="2" width="41.375" style="1" customWidth="1"/>
    <col min="3" max="3" width="18.75" style="1" customWidth="1"/>
    <col min="4" max="4" width="16.75" style="1" bestFit="1" customWidth="1"/>
    <col min="5" max="9" width="18" style="1" bestFit="1" customWidth="1"/>
    <col min="10" max="10" width="18.75" style="1" customWidth="1"/>
    <col min="11" max="11" width="17.75" style="1" customWidth="1"/>
    <col min="12" max="12" width="21.75" style="1" customWidth="1"/>
    <col min="13" max="14" width="9" style="1"/>
    <col min="15" max="15" width="14.625" style="1" bestFit="1" customWidth="1"/>
    <col min="16" max="16384" width="9" style="1"/>
  </cols>
  <sheetData>
    <row r="1" spans="1:15">
      <c r="B1" s="476" t="s">
        <v>139</v>
      </c>
      <c r="C1" s="476"/>
      <c r="D1" s="476"/>
      <c r="E1" s="476"/>
      <c r="F1" s="476"/>
      <c r="G1" s="476"/>
      <c r="H1" s="476"/>
      <c r="I1" s="476"/>
      <c r="J1" s="476"/>
      <c r="K1" s="476"/>
      <c r="L1" s="476"/>
    </row>
    <row r="2" spans="1:15" ht="12.75" customHeight="1">
      <c r="B2" s="553" t="s">
        <v>1880</v>
      </c>
      <c r="C2" s="553"/>
      <c r="D2" s="553"/>
      <c r="E2" s="553"/>
      <c r="F2" s="553"/>
      <c r="G2" s="553"/>
      <c r="H2" s="553"/>
      <c r="I2" s="553"/>
      <c r="J2" s="553"/>
      <c r="K2" s="553"/>
      <c r="L2" s="553"/>
    </row>
    <row r="3" spans="1:15">
      <c r="B3" s="554"/>
      <c r="C3" s="555"/>
    </row>
    <row r="4" spans="1:15" s="32" customFormat="1" ht="25.5">
      <c r="A4" s="10" t="s">
        <v>1</v>
      </c>
      <c r="B4" s="10" t="s">
        <v>2</v>
      </c>
      <c r="C4" s="10" t="s">
        <v>140</v>
      </c>
      <c r="D4" s="10" t="s">
        <v>113</v>
      </c>
      <c r="E4" s="34" t="s">
        <v>114</v>
      </c>
      <c r="F4" s="34" t="s">
        <v>115</v>
      </c>
      <c r="G4" s="34" t="s">
        <v>116</v>
      </c>
      <c r="H4" s="34" t="s">
        <v>141</v>
      </c>
      <c r="I4" s="34" t="s">
        <v>118</v>
      </c>
      <c r="J4" s="296" t="s">
        <v>184</v>
      </c>
      <c r="K4" s="296" t="s">
        <v>185</v>
      </c>
      <c r="L4" s="10" t="s">
        <v>142</v>
      </c>
    </row>
    <row r="5" spans="1:15">
      <c r="A5" s="481" t="s">
        <v>5</v>
      </c>
      <c r="B5" s="483"/>
      <c r="C5" s="69"/>
      <c r="D5" s="70"/>
      <c r="E5" s="71"/>
      <c r="F5" s="71"/>
      <c r="G5" s="71"/>
      <c r="H5" s="71"/>
      <c r="I5" s="71"/>
      <c r="J5" s="71"/>
      <c r="K5" s="71"/>
      <c r="L5" s="72"/>
    </row>
    <row r="6" spans="1:15">
      <c r="A6" s="35" t="s">
        <v>6</v>
      </c>
      <c r="B6" s="85" t="s">
        <v>7</v>
      </c>
      <c r="C6" s="75">
        <v>424199109.58000028</v>
      </c>
      <c r="D6" s="76">
        <v>39363813.459999993</v>
      </c>
      <c r="E6" s="76">
        <v>50400299.810000025</v>
      </c>
      <c r="F6" s="76">
        <v>98550809.859999999</v>
      </c>
      <c r="G6" s="76">
        <v>93709723.75</v>
      </c>
      <c r="H6" s="76">
        <v>212983918.69</v>
      </c>
      <c r="I6" s="76">
        <v>57511758.639999986</v>
      </c>
      <c r="J6" s="76">
        <v>37177918.890000008</v>
      </c>
      <c r="K6" s="76">
        <v>44403756.599999994</v>
      </c>
      <c r="L6" s="217">
        <f t="shared" ref="L6:L17" si="0">SUM(C6:K6)</f>
        <v>1058301109.2800003</v>
      </c>
    </row>
    <row r="7" spans="1:15">
      <c r="A7" s="35" t="s">
        <v>8</v>
      </c>
      <c r="B7" s="85" t="s">
        <v>9</v>
      </c>
      <c r="C7" s="76">
        <v>653000</v>
      </c>
      <c r="D7" s="76">
        <v>145900</v>
      </c>
      <c r="E7" s="76">
        <v>452950</v>
      </c>
      <c r="F7" s="76">
        <v>444650</v>
      </c>
      <c r="G7" s="76">
        <v>499050</v>
      </c>
      <c r="H7" s="76">
        <v>444400</v>
      </c>
      <c r="I7" s="76">
        <v>298450</v>
      </c>
      <c r="J7" s="76">
        <v>167350</v>
      </c>
      <c r="K7" s="76">
        <v>108200</v>
      </c>
      <c r="L7" s="217">
        <f t="shared" si="0"/>
        <v>3213950</v>
      </c>
    </row>
    <row r="8" spans="1:15">
      <c r="A8" s="35" t="s">
        <v>10</v>
      </c>
      <c r="B8" s="85" t="s">
        <v>11</v>
      </c>
      <c r="C8" s="76">
        <v>3261436.72</v>
      </c>
      <c r="D8" s="76">
        <v>91080.5</v>
      </c>
      <c r="E8" s="76">
        <v>0</v>
      </c>
      <c r="F8" s="76">
        <v>64543</v>
      </c>
      <c r="G8" s="76">
        <v>75992</v>
      </c>
      <c r="H8" s="76">
        <v>3213549.6999999997</v>
      </c>
      <c r="I8" s="76">
        <v>38278</v>
      </c>
      <c r="J8" s="76">
        <v>28792</v>
      </c>
      <c r="K8" s="76">
        <v>0</v>
      </c>
      <c r="L8" s="217">
        <f t="shared" si="0"/>
        <v>6773671.9199999999</v>
      </c>
    </row>
    <row r="9" spans="1:15">
      <c r="A9" s="35" t="s">
        <v>12</v>
      </c>
      <c r="B9" s="85" t="s">
        <v>13</v>
      </c>
      <c r="C9" s="76">
        <v>13567423.699999997</v>
      </c>
      <c r="D9" s="76">
        <v>222696.9</v>
      </c>
      <c r="E9" s="76">
        <v>306752.7</v>
      </c>
      <c r="F9" s="76">
        <v>784075.52</v>
      </c>
      <c r="G9" s="76">
        <v>1090761.0199999998</v>
      </c>
      <c r="H9" s="76">
        <v>5281692.9699999988</v>
      </c>
      <c r="I9" s="76">
        <v>458351.5</v>
      </c>
      <c r="J9" s="76">
        <v>270661.14999999997</v>
      </c>
      <c r="K9" s="76">
        <v>295400.88</v>
      </c>
      <c r="L9" s="217">
        <f t="shared" si="0"/>
        <v>22277816.339999992</v>
      </c>
    </row>
    <row r="10" spans="1:15">
      <c r="A10" s="35" t="s">
        <v>14</v>
      </c>
      <c r="B10" s="85" t="s">
        <v>15</v>
      </c>
      <c r="C10" s="76">
        <v>97616182.00999999</v>
      </c>
      <c r="D10" s="76">
        <v>2461388.64</v>
      </c>
      <c r="E10" s="76">
        <v>3447804.3200000003</v>
      </c>
      <c r="F10" s="76">
        <v>4486203.8100000005</v>
      </c>
      <c r="G10" s="76">
        <v>9814349.5999999996</v>
      </c>
      <c r="H10" s="76">
        <v>44315363.899999991</v>
      </c>
      <c r="I10" s="76">
        <v>2730116.6999999997</v>
      </c>
      <c r="J10" s="76">
        <v>1630324.15</v>
      </c>
      <c r="K10" s="76">
        <v>3290570.31</v>
      </c>
      <c r="L10" s="217">
        <f t="shared" si="0"/>
        <v>169792303.43999997</v>
      </c>
    </row>
    <row r="11" spans="1:15">
      <c r="A11" s="35" t="s">
        <v>16</v>
      </c>
      <c r="B11" s="85" t="s">
        <v>17</v>
      </c>
      <c r="C11" s="76">
        <v>116121483.64999999</v>
      </c>
      <c r="D11" s="76">
        <v>3242685.27</v>
      </c>
      <c r="E11" s="76">
        <v>1689247.3199999998</v>
      </c>
      <c r="F11" s="76">
        <v>4325876.32</v>
      </c>
      <c r="G11" s="76">
        <v>9476128.5199999996</v>
      </c>
      <c r="H11" s="76">
        <v>27791739.340000004</v>
      </c>
      <c r="I11" s="76">
        <v>3024052.1100000003</v>
      </c>
      <c r="J11" s="76">
        <v>4902328.3100000005</v>
      </c>
      <c r="K11" s="76">
        <v>10641030.579999998</v>
      </c>
      <c r="L11" s="217">
        <f t="shared" si="0"/>
        <v>181214571.42000002</v>
      </c>
    </row>
    <row r="12" spans="1:15">
      <c r="A12" s="35" t="s">
        <v>18</v>
      </c>
      <c r="B12" s="85" t="s">
        <v>19</v>
      </c>
      <c r="C12" s="76">
        <v>9992574.7799999993</v>
      </c>
      <c r="D12" s="76">
        <v>673762.5</v>
      </c>
      <c r="E12" s="76">
        <v>335200</v>
      </c>
      <c r="F12" s="76">
        <v>2627245.4</v>
      </c>
      <c r="G12" s="76">
        <v>3091124.76</v>
      </c>
      <c r="H12" s="76">
        <v>6429032.5999999996</v>
      </c>
      <c r="I12" s="76">
        <v>964645</v>
      </c>
      <c r="J12" s="76">
        <v>355875</v>
      </c>
      <c r="K12" s="76">
        <v>1057155.74</v>
      </c>
      <c r="L12" s="217">
        <f t="shared" si="0"/>
        <v>25526615.779999997</v>
      </c>
      <c r="O12" s="36"/>
    </row>
    <row r="13" spans="1:15">
      <c r="A13" s="35" t="s">
        <v>20</v>
      </c>
      <c r="B13" s="85" t="s">
        <v>21</v>
      </c>
      <c r="C13" s="76">
        <v>207506629.63</v>
      </c>
      <c r="D13" s="76">
        <v>13113907</v>
      </c>
      <c r="E13" s="76">
        <v>23349411.030000001</v>
      </c>
      <c r="F13" s="76">
        <v>17491122.890000001</v>
      </c>
      <c r="G13" s="76">
        <v>17299649.210000001</v>
      </c>
      <c r="H13" s="76">
        <v>117326983.71999998</v>
      </c>
      <c r="I13" s="76">
        <v>6464367.4800000004</v>
      </c>
      <c r="J13" s="76">
        <v>19403509.620000001</v>
      </c>
      <c r="K13" s="76">
        <v>5514679.29</v>
      </c>
      <c r="L13" s="217">
        <f t="shared" si="0"/>
        <v>427470259.87</v>
      </c>
      <c r="O13" s="36"/>
    </row>
    <row r="14" spans="1:15">
      <c r="A14" s="35" t="s">
        <v>22</v>
      </c>
      <c r="B14" s="85" t="s">
        <v>23</v>
      </c>
      <c r="C14" s="76">
        <v>207994676.66999999</v>
      </c>
      <c r="D14" s="76">
        <v>28383549.09</v>
      </c>
      <c r="E14" s="76">
        <v>28534413.879999999</v>
      </c>
      <c r="F14" s="76">
        <v>46488483.530000001</v>
      </c>
      <c r="G14" s="76">
        <v>51121993.560000002</v>
      </c>
      <c r="H14" s="76">
        <v>89754804.920000002</v>
      </c>
      <c r="I14" s="76">
        <v>31720573.879999999</v>
      </c>
      <c r="J14" s="76">
        <v>12329819.52</v>
      </c>
      <c r="K14" s="76">
        <v>13535957.42</v>
      </c>
      <c r="L14" s="217">
        <f t="shared" si="0"/>
        <v>509864272.46999997</v>
      </c>
      <c r="O14" s="37"/>
    </row>
    <row r="15" spans="1:15">
      <c r="A15" s="35" t="s">
        <v>24</v>
      </c>
      <c r="B15" s="85" t="s">
        <v>25</v>
      </c>
      <c r="C15" s="76">
        <v>63531122.630000003</v>
      </c>
      <c r="D15" s="76">
        <v>5568125.9500000002</v>
      </c>
      <c r="E15" s="76">
        <v>5463924.1299999999</v>
      </c>
      <c r="F15" s="76">
        <v>10319848.140000001</v>
      </c>
      <c r="G15" s="76">
        <v>12095972.550000001</v>
      </c>
      <c r="H15" s="76">
        <v>106179059.78</v>
      </c>
      <c r="I15" s="76">
        <v>6445384.3900000006</v>
      </c>
      <c r="J15" s="76">
        <v>11221685.520000001</v>
      </c>
      <c r="K15" s="76">
        <v>21125419.52</v>
      </c>
      <c r="L15" s="217">
        <f t="shared" si="0"/>
        <v>241950542.61000001</v>
      </c>
    </row>
    <row r="16" spans="1:15">
      <c r="A16" s="142" t="s">
        <v>192</v>
      </c>
      <c r="B16" s="143" t="s">
        <v>193</v>
      </c>
      <c r="C16" s="76">
        <v>261725</v>
      </c>
      <c r="D16" s="76">
        <v>0</v>
      </c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217">
        <f t="shared" si="0"/>
        <v>261725</v>
      </c>
    </row>
    <row r="17" spans="1:12">
      <c r="A17" s="35" t="s">
        <v>26</v>
      </c>
      <c r="B17" s="85" t="s">
        <v>27</v>
      </c>
      <c r="C17" s="76">
        <v>132210842.25</v>
      </c>
      <c r="D17" s="76">
        <v>1731199.35</v>
      </c>
      <c r="E17" s="76">
        <v>2419625.1800000002</v>
      </c>
      <c r="F17" s="76">
        <v>4069062.34</v>
      </c>
      <c r="G17" s="76">
        <v>4109199.44</v>
      </c>
      <c r="H17" s="76">
        <v>43282850.380000003</v>
      </c>
      <c r="I17" s="76">
        <v>2022723.45</v>
      </c>
      <c r="J17" s="76">
        <v>1454158.04</v>
      </c>
      <c r="K17" s="76">
        <v>1802724.12</v>
      </c>
      <c r="L17" s="217">
        <f t="shared" si="0"/>
        <v>193102384.54999998</v>
      </c>
    </row>
    <row r="18" spans="1:12" s="40" customFormat="1">
      <c r="A18" s="38" t="s">
        <v>28</v>
      </c>
      <c r="B18" s="39" t="s">
        <v>29</v>
      </c>
      <c r="C18" s="218">
        <f>SUM(C6:C17)</f>
        <v>1276916206.6200004</v>
      </c>
      <c r="D18" s="218">
        <f>SUM(D6:D17)</f>
        <v>94998108.659999996</v>
      </c>
      <c r="E18" s="218">
        <f t="shared" ref="E18:K18" si="1">SUM(E6:E17)</f>
        <v>116399628.37000003</v>
      </c>
      <c r="F18" s="218">
        <f t="shared" si="1"/>
        <v>189651920.80999997</v>
      </c>
      <c r="G18" s="218">
        <f t="shared" si="1"/>
        <v>202383944.41</v>
      </c>
      <c r="H18" s="218">
        <f>SUM(H6:H17)</f>
        <v>657003396</v>
      </c>
      <c r="I18" s="218">
        <f t="shared" si="1"/>
        <v>111678701.14999999</v>
      </c>
      <c r="J18" s="218">
        <f t="shared" ref="J18" si="2">SUM(J6:J17)</f>
        <v>88942422.200000003</v>
      </c>
      <c r="K18" s="218">
        <f t="shared" si="1"/>
        <v>101774894.45999999</v>
      </c>
      <c r="L18" s="218">
        <f>SUM(L6:L17)</f>
        <v>2839749222.6800003</v>
      </c>
    </row>
    <row r="19" spans="1:12" s="40" customFormat="1">
      <c r="A19" s="215" t="s">
        <v>188</v>
      </c>
      <c r="B19" s="39" t="s">
        <v>155</v>
      </c>
      <c r="C19" s="219">
        <f>C18-C17</f>
        <v>1144705364.3700004</v>
      </c>
      <c r="D19" s="219">
        <f t="shared" ref="D19:L19" si="3">D18-D17</f>
        <v>93266909.310000002</v>
      </c>
      <c r="E19" s="219">
        <f t="shared" si="3"/>
        <v>113980003.19000003</v>
      </c>
      <c r="F19" s="219">
        <f t="shared" si="3"/>
        <v>185582858.46999997</v>
      </c>
      <c r="G19" s="219">
        <f t="shared" si="3"/>
        <v>198274744.97</v>
      </c>
      <c r="H19" s="219">
        <f t="shared" si="3"/>
        <v>613720545.62</v>
      </c>
      <c r="I19" s="219">
        <f t="shared" si="3"/>
        <v>109655977.69999999</v>
      </c>
      <c r="J19" s="219">
        <f t="shared" ref="J19" si="4">J18-J17</f>
        <v>87488264.159999996</v>
      </c>
      <c r="K19" s="219">
        <f t="shared" si="3"/>
        <v>99972170.339999989</v>
      </c>
      <c r="L19" s="219">
        <f t="shared" si="3"/>
        <v>2646646838.1300001</v>
      </c>
    </row>
    <row r="20" spans="1:12" s="40" customFormat="1" ht="25.5">
      <c r="A20" s="38"/>
      <c r="B20" s="216" t="s">
        <v>217</v>
      </c>
      <c r="C20" s="218">
        <f>C19-C16</f>
        <v>1144443639.3700004</v>
      </c>
      <c r="D20" s="218">
        <f t="shared" ref="D20:L20" si="5">D19-D16</f>
        <v>93266909.310000002</v>
      </c>
      <c r="E20" s="218">
        <f t="shared" si="5"/>
        <v>113980003.19000003</v>
      </c>
      <c r="F20" s="218">
        <f t="shared" si="5"/>
        <v>185582858.46999997</v>
      </c>
      <c r="G20" s="218">
        <f t="shared" si="5"/>
        <v>198274744.97</v>
      </c>
      <c r="H20" s="218">
        <f t="shared" si="5"/>
        <v>613720545.62</v>
      </c>
      <c r="I20" s="218">
        <f t="shared" si="5"/>
        <v>109655977.69999999</v>
      </c>
      <c r="J20" s="218">
        <f t="shared" ref="J20" si="6">J19-J16</f>
        <v>87488264.159999996</v>
      </c>
      <c r="K20" s="218">
        <f t="shared" si="5"/>
        <v>99972170.339999989</v>
      </c>
      <c r="L20" s="218">
        <f t="shared" si="5"/>
        <v>2646385113.1300001</v>
      </c>
    </row>
    <row r="21" spans="1:12">
      <c r="A21" s="481" t="s">
        <v>30</v>
      </c>
      <c r="B21" s="482"/>
      <c r="C21" s="220"/>
      <c r="D21" s="220"/>
      <c r="E21" s="220"/>
      <c r="F21" s="220"/>
      <c r="G21" s="220"/>
      <c r="H21" s="220"/>
      <c r="I21" s="220"/>
      <c r="J21" s="220"/>
      <c r="K21" s="220"/>
      <c r="L21" s="221"/>
    </row>
    <row r="22" spans="1:12">
      <c r="A22" s="35" t="s">
        <v>31</v>
      </c>
      <c r="B22" s="85" t="s">
        <v>32</v>
      </c>
      <c r="C22" s="76">
        <v>136035005.61000001</v>
      </c>
      <c r="D22" s="76">
        <v>6575540.04</v>
      </c>
      <c r="E22" s="76">
        <v>11759112.07</v>
      </c>
      <c r="F22" s="76">
        <v>13714907.73</v>
      </c>
      <c r="G22" s="76">
        <v>22250883.859999999</v>
      </c>
      <c r="H22" s="76">
        <v>51235414.270000003</v>
      </c>
      <c r="I22" s="76">
        <v>10542003.43</v>
      </c>
      <c r="J22" s="76">
        <v>3994946.64</v>
      </c>
      <c r="K22" s="76">
        <v>3653181.97</v>
      </c>
      <c r="L22" s="217">
        <f t="shared" ref="L22:L36" si="7">SUM(C22:K22)</f>
        <v>259760995.62</v>
      </c>
    </row>
    <row r="23" spans="1:12">
      <c r="A23" s="35" t="s">
        <v>33</v>
      </c>
      <c r="B23" s="85" t="s">
        <v>34</v>
      </c>
      <c r="C23" s="76">
        <v>54226156.25</v>
      </c>
      <c r="D23" s="76">
        <v>1730951.5</v>
      </c>
      <c r="E23" s="76">
        <v>2960059.91</v>
      </c>
      <c r="F23" s="76">
        <v>3007114.23</v>
      </c>
      <c r="G23" s="76">
        <v>3993234.8</v>
      </c>
      <c r="H23" s="76">
        <v>20237810.890000001</v>
      </c>
      <c r="I23" s="76">
        <v>2377278.17</v>
      </c>
      <c r="J23" s="76">
        <v>1931703.77</v>
      </c>
      <c r="K23" s="76">
        <v>1297445.6400000001</v>
      </c>
      <c r="L23" s="217">
        <f t="shared" si="7"/>
        <v>91761755.159999982</v>
      </c>
    </row>
    <row r="24" spans="1:12">
      <c r="A24" s="35" t="s">
        <v>35</v>
      </c>
      <c r="B24" s="85" t="s">
        <v>36</v>
      </c>
      <c r="C24" s="76">
        <v>892460.14</v>
      </c>
      <c r="D24" s="76">
        <v>67283.820000000007</v>
      </c>
      <c r="E24" s="76">
        <v>277636.43</v>
      </c>
      <c r="F24" s="76">
        <v>533656.80000000005</v>
      </c>
      <c r="G24" s="76">
        <v>340051.07</v>
      </c>
      <c r="H24" s="76">
        <v>247577</v>
      </c>
      <c r="I24" s="76">
        <v>161352.54999999999</v>
      </c>
      <c r="J24" s="76">
        <v>274304.34000000003</v>
      </c>
      <c r="K24" s="76">
        <v>188399.55</v>
      </c>
      <c r="L24" s="217">
        <f t="shared" si="7"/>
        <v>2982721.6999999993</v>
      </c>
    </row>
    <row r="25" spans="1:12">
      <c r="A25" s="35" t="s">
        <v>37</v>
      </c>
      <c r="B25" s="85" t="s">
        <v>38</v>
      </c>
      <c r="C25" s="76">
        <v>79234770.519999996</v>
      </c>
      <c r="D25" s="76">
        <v>1168674.05</v>
      </c>
      <c r="E25" s="76">
        <v>1054669.55</v>
      </c>
      <c r="F25" s="76">
        <v>4074823.41</v>
      </c>
      <c r="G25" s="76">
        <v>3752700.29</v>
      </c>
      <c r="H25" s="76">
        <v>25792994.879999999</v>
      </c>
      <c r="I25" s="76">
        <v>2473051.96</v>
      </c>
      <c r="J25" s="76">
        <v>1292448.55</v>
      </c>
      <c r="K25" s="76">
        <v>1724714.19</v>
      </c>
      <c r="L25" s="217">
        <f t="shared" si="7"/>
        <v>120568847.39999998</v>
      </c>
    </row>
    <row r="26" spans="1:12">
      <c r="A26" s="35" t="s">
        <v>39</v>
      </c>
      <c r="B26" s="85" t="s">
        <v>40</v>
      </c>
      <c r="C26" s="76">
        <v>208110871.72000003</v>
      </c>
      <c r="D26" s="76">
        <v>28419852.710000001</v>
      </c>
      <c r="E26" s="76">
        <v>28567413.879999999</v>
      </c>
      <c r="F26" s="76">
        <v>46572782.789999999</v>
      </c>
      <c r="G26" s="76">
        <v>51141607.150000006</v>
      </c>
      <c r="H26" s="76">
        <v>89865571.420000017</v>
      </c>
      <c r="I26" s="76">
        <v>31720573.879999999</v>
      </c>
      <c r="J26" s="76">
        <v>12329819.52</v>
      </c>
      <c r="K26" s="76">
        <v>13535957.42</v>
      </c>
      <c r="L26" s="217">
        <f t="shared" si="7"/>
        <v>510264450.49000001</v>
      </c>
    </row>
    <row r="27" spans="1:12">
      <c r="A27" s="35" t="s">
        <v>41</v>
      </c>
      <c r="B27" s="85" t="s">
        <v>42</v>
      </c>
      <c r="C27" s="76">
        <v>63270710.5</v>
      </c>
      <c r="D27" s="76">
        <v>7427243.6399999997</v>
      </c>
      <c r="E27" s="76">
        <v>7547033</v>
      </c>
      <c r="F27" s="76">
        <v>13687276.470000001</v>
      </c>
      <c r="G27" s="76">
        <v>12508766</v>
      </c>
      <c r="H27" s="76">
        <v>24741893</v>
      </c>
      <c r="I27" s="76">
        <v>7006539.9100000001</v>
      </c>
      <c r="J27" s="76">
        <v>5835051.3499999996</v>
      </c>
      <c r="K27" s="76">
        <v>5157501.4399999995</v>
      </c>
      <c r="L27" s="217">
        <f t="shared" si="7"/>
        <v>147182015.31</v>
      </c>
    </row>
    <row r="28" spans="1:12">
      <c r="A28" s="35" t="s">
        <v>43</v>
      </c>
      <c r="B28" s="85" t="s">
        <v>44</v>
      </c>
      <c r="C28" s="76">
        <v>140595664.68000001</v>
      </c>
      <c r="D28" s="76">
        <v>12079463</v>
      </c>
      <c r="E28" s="76">
        <v>16025831</v>
      </c>
      <c r="F28" s="76">
        <v>22315521</v>
      </c>
      <c r="G28" s="76">
        <v>24165620.380000003</v>
      </c>
      <c r="H28" s="76">
        <v>63933378</v>
      </c>
      <c r="I28" s="76">
        <v>17370290</v>
      </c>
      <c r="J28" s="76">
        <v>13145685</v>
      </c>
      <c r="K28" s="76">
        <v>8430971.5</v>
      </c>
      <c r="L28" s="217">
        <f t="shared" si="7"/>
        <v>318062424.56</v>
      </c>
    </row>
    <row r="29" spans="1:12">
      <c r="A29" s="35" t="s">
        <v>45</v>
      </c>
      <c r="B29" s="85" t="s">
        <v>46</v>
      </c>
      <c r="C29" s="76">
        <v>15032100.949999999</v>
      </c>
      <c r="D29" s="76">
        <v>1384894.27</v>
      </c>
      <c r="E29" s="76">
        <v>1590516.88</v>
      </c>
      <c r="F29" s="76">
        <v>2769253.58</v>
      </c>
      <c r="G29" s="76">
        <v>2821835.5200000005</v>
      </c>
      <c r="H29" s="76">
        <v>5348873.3699999992</v>
      </c>
      <c r="I29" s="76">
        <v>2092466.5699999998</v>
      </c>
      <c r="J29" s="76">
        <v>866566.63</v>
      </c>
      <c r="K29" s="76">
        <v>1001072.88</v>
      </c>
      <c r="L29" s="217">
        <f t="shared" si="7"/>
        <v>32907580.649999999</v>
      </c>
    </row>
    <row r="30" spans="1:12">
      <c r="A30" s="35" t="s">
        <v>47</v>
      </c>
      <c r="B30" s="85" t="s">
        <v>48</v>
      </c>
      <c r="C30" s="76">
        <v>70689186.910000011</v>
      </c>
      <c r="D30" s="76">
        <v>5512079.9600000009</v>
      </c>
      <c r="E30" s="76">
        <v>3446820.2100000004</v>
      </c>
      <c r="F30" s="76">
        <v>6205746.0499999998</v>
      </c>
      <c r="G30" s="76">
        <v>5756809.6200000001</v>
      </c>
      <c r="H30" s="76">
        <v>29436513.259999998</v>
      </c>
      <c r="I30" s="76">
        <v>6861821.6900000004</v>
      </c>
      <c r="J30" s="76">
        <v>5702391.6900000004</v>
      </c>
      <c r="K30" s="76">
        <v>3744616.24</v>
      </c>
      <c r="L30" s="217">
        <f t="shared" si="7"/>
        <v>137355985.63</v>
      </c>
    </row>
    <row r="31" spans="1:12">
      <c r="A31" s="35" t="s">
        <v>49</v>
      </c>
      <c r="B31" s="85" t="s">
        <v>50</v>
      </c>
      <c r="C31" s="76">
        <v>20385469.490000002</v>
      </c>
      <c r="D31" s="76">
        <v>1642686.23</v>
      </c>
      <c r="E31" s="76">
        <v>1830099.99</v>
      </c>
      <c r="F31" s="76">
        <v>4799229.1900000004</v>
      </c>
      <c r="G31" s="76">
        <v>4171963.21</v>
      </c>
      <c r="H31" s="76">
        <v>9178957.5800000019</v>
      </c>
      <c r="I31" s="76">
        <v>2923340.52</v>
      </c>
      <c r="J31" s="76">
        <v>904691.32000000007</v>
      </c>
      <c r="K31" s="76">
        <v>927461.39999999991</v>
      </c>
      <c r="L31" s="217">
        <f t="shared" si="7"/>
        <v>46763898.930000007</v>
      </c>
    </row>
    <row r="32" spans="1:12">
      <c r="A32" s="35" t="s">
        <v>51</v>
      </c>
      <c r="B32" s="85" t="s">
        <v>52</v>
      </c>
      <c r="C32" s="76">
        <v>22521810.780000001</v>
      </c>
      <c r="D32" s="76">
        <v>2453456.6100000003</v>
      </c>
      <c r="E32" s="76">
        <v>4030408.45</v>
      </c>
      <c r="F32" s="76">
        <v>3688938.76</v>
      </c>
      <c r="G32" s="76">
        <v>5799413.1299999999</v>
      </c>
      <c r="H32" s="76">
        <v>11165588.73</v>
      </c>
      <c r="I32" s="76">
        <v>2456862.8199999998</v>
      </c>
      <c r="J32" s="76">
        <v>2649710.0499999998</v>
      </c>
      <c r="K32" s="76">
        <v>2971284.1</v>
      </c>
      <c r="L32" s="217">
        <f t="shared" si="7"/>
        <v>57737473.430000007</v>
      </c>
    </row>
    <row r="33" spans="1:12">
      <c r="A33" s="35" t="s">
        <v>53</v>
      </c>
      <c r="B33" s="85" t="s">
        <v>54</v>
      </c>
      <c r="C33" s="76">
        <v>69566829.010000005</v>
      </c>
      <c r="D33" s="76">
        <v>4647282.2899999991</v>
      </c>
      <c r="E33" s="76">
        <v>8008472.4100000001</v>
      </c>
      <c r="F33" s="76">
        <v>12085020.08</v>
      </c>
      <c r="G33" s="76">
        <v>8027986.580000001</v>
      </c>
      <c r="H33" s="76">
        <v>23604278.189999994</v>
      </c>
      <c r="I33" s="76">
        <v>6274702.8000000007</v>
      </c>
      <c r="J33" s="76">
        <v>4934800.4899999993</v>
      </c>
      <c r="K33" s="76">
        <v>6902838.3100000005</v>
      </c>
      <c r="L33" s="217">
        <f t="shared" si="7"/>
        <v>144052210.16</v>
      </c>
    </row>
    <row r="34" spans="1:12">
      <c r="A34" s="35" t="s">
        <v>55</v>
      </c>
      <c r="B34" s="85" t="s">
        <v>56</v>
      </c>
      <c r="C34" s="76">
        <v>593677.11</v>
      </c>
      <c r="D34" s="76">
        <v>23448.75</v>
      </c>
      <c r="E34" s="76">
        <v>16112.880000000001</v>
      </c>
      <c r="F34" s="76">
        <v>79401.150000000009</v>
      </c>
      <c r="G34" s="76">
        <v>18729.53</v>
      </c>
      <c r="H34" s="76">
        <v>4197735.5599999996</v>
      </c>
      <c r="I34" s="76">
        <v>44068.39</v>
      </c>
      <c r="J34" s="76">
        <v>25198.11</v>
      </c>
      <c r="K34" s="76">
        <v>22221.7</v>
      </c>
      <c r="L34" s="217">
        <f t="shared" si="7"/>
        <v>5020593.18</v>
      </c>
    </row>
    <row r="35" spans="1:12">
      <c r="A35" s="35" t="s">
        <v>57</v>
      </c>
      <c r="B35" s="85" t="s">
        <v>58</v>
      </c>
      <c r="C35" s="76">
        <v>15563807.449999999</v>
      </c>
      <c r="D35" s="76">
        <v>6507592.3600000003</v>
      </c>
      <c r="E35" s="76">
        <v>8461383.870000001</v>
      </c>
      <c r="F35" s="76">
        <v>10186705.57</v>
      </c>
      <c r="G35" s="76">
        <v>28016470.5</v>
      </c>
      <c r="H35" s="76">
        <v>10945867.75</v>
      </c>
      <c r="I35" s="76">
        <v>9307624.7599999998</v>
      </c>
      <c r="J35" s="76">
        <v>4403512.6399999997</v>
      </c>
      <c r="K35" s="76">
        <v>3829417.1</v>
      </c>
      <c r="L35" s="217">
        <f t="shared" si="7"/>
        <v>97222382</v>
      </c>
    </row>
    <row r="36" spans="1:12">
      <c r="A36" s="142" t="s">
        <v>194</v>
      </c>
      <c r="B36" s="143" t="s">
        <v>195</v>
      </c>
      <c r="C36" s="76">
        <v>524023.03</v>
      </c>
      <c r="D36" s="76">
        <v>0</v>
      </c>
      <c r="E36" s="76">
        <v>0</v>
      </c>
      <c r="F36" s="76">
        <v>0</v>
      </c>
      <c r="G36" s="76">
        <v>0</v>
      </c>
      <c r="H36" s="76">
        <v>0</v>
      </c>
      <c r="I36" s="76">
        <v>0</v>
      </c>
      <c r="J36" s="76">
        <v>0</v>
      </c>
      <c r="K36" s="76">
        <v>0</v>
      </c>
      <c r="L36" s="217">
        <f t="shared" si="7"/>
        <v>524023.03</v>
      </c>
    </row>
    <row r="37" spans="1:12" s="40" customFormat="1">
      <c r="A37" s="38" t="s">
        <v>59</v>
      </c>
      <c r="B37" s="39" t="s">
        <v>60</v>
      </c>
      <c r="C37" s="218">
        <f>SUM(C22:C36)</f>
        <v>897242544.1500001</v>
      </c>
      <c r="D37" s="218">
        <f t="shared" ref="D37:L37" si="8">SUM(D22:D36)</f>
        <v>79640449.230000004</v>
      </c>
      <c r="E37" s="218">
        <f t="shared" si="8"/>
        <v>95575570.529999986</v>
      </c>
      <c r="F37" s="218">
        <f t="shared" si="8"/>
        <v>143720376.81</v>
      </c>
      <c r="G37" s="218">
        <f t="shared" si="8"/>
        <v>172766071.64000002</v>
      </c>
      <c r="H37" s="218">
        <f t="shared" si="8"/>
        <v>369932453.90000004</v>
      </c>
      <c r="I37" s="218">
        <f t="shared" si="8"/>
        <v>101611977.44999997</v>
      </c>
      <c r="J37" s="218">
        <f t="shared" ref="J37" si="9">SUM(J22:J36)</f>
        <v>58290830.100000001</v>
      </c>
      <c r="K37" s="218">
        <f t="shared" si="8"/>
        <v>53387083.440000013</v>
      </c>
      <c r="L37" s="218">
        <f t="shared" si="8"/>
        <v>1972167357.2500002</v>
      </c>
    </row>
    <row r="38" spans="1:12" s="40" customFormat="1">
      <c r="A38" s="215" t="s">
        <v>189</v>
      </c>
      <c r="B38" s="39" t="s">
        <v>156</v>
      </c>
      <c r="C38" s="219">
        <f>C37-C33</f>
        <v>827675715.1400001</v>
      </c>
      <c r="D38" s="219">
        <f t="shared" ref="D38:K38" si="10">D37-D33</f>
        <v>74993166.939999998</v>
      </c>
      <c r="E38" s="219">
        <f t="shared" si="10"/>
        <v>87567098.11999999</v>
      </c>
      <c r="F38" s="219">
        <f t="shared" si="10"/>
        <v>131635356.73</v>
      </c>
      <c r="G38" s="219">
        <f t="shared" si="10"/>
        <v>164738085.06</v>
      </c>
      <c r="H38" s="219">
        <f t="shared" si="10"/>
        <v>346328175.71000004</v>
      </c>
      <c r="I38" s="219">
        <f t="shared" si="10"/>
        <v>95337274.649999976</v>
      </c>
      <c r="J38" s="219">
        <f t="shared" ref="J38" si="11">J37-J33</f>
        <v>53356029.609999999</v>
      </c>
      <c r="K38" s="219">
        <f t="shared" si="10"/>
        <v>46484245.13000001</v>
      </c>
      <c r="L38" s="219">
        <f>L37-L33</f>
        <v>1828115147.0900002</v>
      </c>
    </row>
    <row r="39" spans="1:12" s="40" customFormat="1" ht="25.5">
      <c r="A39" s="38"/>
      <c r="B39" s="216" t="s">
        <v>218</v>
      </c>
      <c r="C39" s="218">
        <f>C38-C36</f>
        <v>827151692.11000013</v>
      </c>
      <c r="D39" s="218">
        <f t="shared" ref="D39:L39" si="12">D38-D36</f>
        <v>74993166.939999998</v>
      </c>
      <c r="E39" s="218">
        <f t="shared" si="12"/>
        <v>87567098.11999999</v>
      </c>
      <c r="F39" s="218">
        <f t="shared" si="12"/>
        <v>131635356.73</v>
      </c>
      <c r="G39" s="218">
        <f t="shared" si="12"/>
        <v>164738085.06</v>
      </c>
      <c r="H39" s="218">
        <f t="shared" si="12"/>
        <v>346328175.71000004</v>
      </c>
      <c r="I39" s="218">
        <f t="shared" si="12"/>
        <v>95337274.649999976</v>
      </c>
      <c r="J39" s="218">
        <f t="shared" ref="J39" si="13">J38-J36</f>
        <v>53356029.609999999</v>
      </c>
      <c r="K39" s="218">
        <f t="shared" si="12"/>
        <v>46484245.13000001</v>
      </c>
      <c r="L39" s="218">
        <f t="shared" si="12"/>
        <v>1827591124.0600002</v>
      </c>
    </row>
    <row r="40" spans="1:12" s="42" customFormat="1">
      <c r="A40" s="38" t="s">
        <v>61</v>
      </c>
      <c r="B40" s="41" t="s">
        <v>143</v>
      </c>
      <c r="C40" s="222">
        <f>C18-C37</f>
        <v>379673662.47000027</v>
      </c>
      <c r="D40" s="222">
        <f t="shared" ref="D40:L40" si="14">D18-D37</f>
        <v>15357659.429999992</v>
      </c>
      <c r="E40" s="222">
        <f t="shared" si="14"/>
        <v>20824057.840000048</v>
      </c>
      <c r="F40" s="222">
        <f t="shared" si="14"/>
        <v>45931543.99999997</v>
      </c>
      <c r="G40" s="222">
        <f t="shared" si="14"/>
        <v>29617872.769999981</v>
      </c>
      <c r="H40" s="222">
        <f t="shared" si="14"/>
        <v>287070942.09999996</v>
      </c>
      <c r="I40" s="222">
        <f t="shared" si="14"/>
        <v>10066723.700000018</v>
      </c>
      <c r="J40" s="222">
        <f t="shared" ref="J40" si="15">J18-J37</f>
        <v>30651592.100000001</v>
      </c>
      <c r="K40" s="222">
        <f t="shared" si="14"/>
        <v>48387811.019999981</v>
      </c>
      <c r="L40" s="222">
        <f t="shared" si="14"/>
        <v>867581865.43000007</v>
      </c>
    </row>
    <row r="41" spans="1:12" s="42" customFormat="1">
      <c r="A41" s="38" t="s">
        <v>63</v>
      </c>
      <c r="B41" s="41" t="s">
        <v>144</v>
      </c>
      <c r="C41" s="222">
        <f>C40-C17+C33</f>
        <v>317029649.23000026</v>
      </c>
      <c r="D41" s="222">
        <f t="shared" ref="D41:L41" si="16">D40-D17+D33</f>
        <v>18273742.36999999</v>
      </c>
      <c r="E41" s="222">
        <f t="shared" si="16"/>
        <v>26412905.070000049</v>
      </c>
      <c r="F41" s="222">
        <f t="shared" si="16"/>
        <v>53947501.739999965</v>
      </c>
      <c r="G41" s="222">
        <f t="shared" si="16"/>
        <v>33536659.909999982</v>
      </c>
      <c r="H41" s="222">
        <f t="shared" si="16"/>
        <v>267392369.90999997</v>
      </c>
      <c r="I41" s="222">
        <f t="shared" si="16"/>
        <v>14318703.050000019</v>
      </c>
      <c r="J41" s="222">
        <f t="shared" ref="J41" si="17">J40-J17+J33</f>
        <v>34132234.550000004</v>
      </c>
      <c r="K41" s="222">
        <f t="shared" si="16"/>
        <v>53487925.209999986</v>
      </c>
      <c r="L41" s="222">
        <f t="shared" si="16"/>
        <v>818531691.04000008</v>
      </c>
    </row>
    <row r="42" spans="1:12" s="43" customFormat="1">
      <c r="A42" s="35" t="s">
        <v>64</v>
      </c>
      <c r="B42" s="85" t="s">
        <v>65</v>
      </c>
      <c r="C42" s="234">
        <f>C20-C39</f>
        <v>317291947.26000023</v>
      </c>
      <c r="D42" s="234">
        <f t="shared" ref="D42:L42" si="18">D20-D39</f>
        <v>18273742.370000005</v>
      </c>
      <c r="E42" s="234">
        <f t="shared" si="18"/>
        <v>26412905.070000038</v>
      </c>
      <c r="F42" s="234">
        <f t="shared" si="18"/>
        <v>53947501.739999965</v>
      </c>
      <c r="G42" s="234">
        <f t="shared" si="18"/>
        <v>33536659.909999996</v>
      </c>
      <c r="H42" s="234">
        <f t="shared" si="18"/>
        <v>267392369.90999997</v>
      </c>
      <c r="I42" s="234">
        <f t="shared" si="18"/>
        <v>14318703.050000012</v>
      </c>
      <c r="J42" s="234">
        <f t="shared" ref="J42" si="19">J20-J39</f>
        <v>34132234.549999997</v>
      </c>
      <c r="K42" s="234">
        <f t="shared" si="18"/>
        <v>53487925.209999979</v>
      </c>
      <c r="L42" s="234">
        <f t="shared" si="18"/>
        <v>818793989.06999993</v>
      </c>
    </row>
    <row r="43" spans="1:12" s="43" customFormat="1">
      <c r="A43" s="35"/>
      <c r="B43" s="85" t="s">
        <v>66</v>
      </c>
      <c r="C43" s="233"/>
      <c r="D43" s="223"/>
      <c r="E43" s="223"/>
      <c r="F43" s="223"/>
      <c r="G43" s="223"/>
      <c r="H43" s="223"/>
      <c r="I43" s="223"/>
      <c r="J43" s="223"/>
      <c r="K43" s="223"/>
      <c r="L43" s="223"/>
    </row>
    <row r="44" spans="1:12" s="43" customFormat="1">
      <c r="A44" s="35"/>
      <c r="B44" s="85" t="s">
        <v>67</v>
      </c>
      <c r="C44" s="223"/>
      <c r="D44" s="223"/>
      <c r="E44" s="223"/>
      <c r="F44" s="223"/>
      <c r="G44" s="223"/>
      <c r="H44" s="223"/>
      <c r="I44" s="223"/>
      <c r="J44" s="223"/>
      <c r="K44" s="223"/>
      <c r="L44" s="223"/>
    </row>
    <row r="45" spans="1:12" s="43" customFormat="1">
      <c r="A45" s="35"/>
      <c r="B45" s="44" t="s">
        <v>145</v>
      </c>
      <c r="C45" s="223"/>
      <c r="D45" s="223"/>
      <c r="E45" s="223"/>
      <c r="F45" s="223"/>
      <c r="G45" s="223"/>
      <c r="H45" s="223"/>
      <c r="I45" s="223"/>
      <c r="J45" s="223"/>
      <c r="K45" s="223"/>
      <c r="L45" s="223"/>
    </row>
    <row r="46" spans="1:12">
      <c r="A46" s="35" t="s">
        <v>68</v>
      </c>
      <c r="B46" s="66" t="s">
        <v>147</v>
      </c>
      <c r="C46" s="107">
        <v>677493712.19000006</v>
      </c>
      <c r="D46" s="107">
        <v>31778093.430000015</v>
      </c>
      <c r="E46" s="107">
        <v>89083610.87000002</v>
      </c>
      <c r="F46" s="107">
        <v>64994326.580000035</v>
      </c>
      <c r="G46" s="107">
        <v>65926666.11999999</v>
      </c>
      <c r="H46" s="107">
        <v>252840589.39999998</v>
      </c>
      <c r="I46" s="107">
        <v>43096908.850000009</v>
      </c>
      <c r="J46" s="107">
        <v>53342175.329999998</v>
      </c>
      <c r="K46" s="107">
        <v>55922408.410000011</v>
      </c>
      <c r="L46" s="217">
        <f>SUM(C46:K46)</f>
        <v>1334478491.1800001</v>
      </c>
    </row>
    <row r="47" spans="1:12">
      <c r="A47" s="35" t="s">
        <v>69</v>
      </c>
      <c r="B47" s="66" t="s">
        <v>148</v>
      </c>
      <c r="C47" s="120">
        <v>502612992.49000001</v>
      </c>
      <c r="D47" s="120">
        <v>33486857.919999998</v>
      </c>
      <c r="E47" s="120">
        <v>77494191.799999997</v>
      </c>
      <c r="F47" s="120">
        <v>45725697.919999994</v>
      </c>
      <c r="G47" s="120">
        <v>61572989.879999995</v>
      </c>
      <c r="H47" s="120">
        <v>137124583.33000001</v>
      </c>
      <c r="I47" s="120">
        <v>45258945.330000006</v>
      </c>
      <c r="J47" s="120">
        <v>42433605.469999999</v>
      </c>
      <c r="K47" s="120">
        <v>38157317.890000001</v>
      </c>
      <c r="L47" s="217">
        <f>SUM(C47:K47)</f>
        <v>983867182.03000009</v>
      </c>
    </row>
    <row r="48" spans="1:12">
      <c r="A48" s="35" t="s">
        <v>70</v>
      </c>
      <c r="B48" s="66" t="s">
        <v>149</v>
      </c>
      <c r="C48" s="107">
        <f>C49-C47</f>
        <v>-133319172.25999999</v>
      </c>
      <c r="D48" s="107">
        <f t="shared" ref="D48:K48" si="20">D49-D47</f>
        <v>-19870501.049999997</v>
      </c>
      <c r="E48" s="107">
        <f t="shared" si="20"/>
        <v>-20654007.090000004</v>
      </c>
      <c r="F48" s="107">
        <f t="shared" si="20"/>
        <v>-15376887.539999999</v>
      </c>
      <c r="G48" s="107">
        <f t="shared" si="20"/>
        <v>-23909125.540000007</v>
      </c>
      <c r="H48" s="107">
        <f t="shared" si="20"/>
        <v>-96408938.539999962</v>
      </c>
      <c r="I48" s="107">
        <f t="shared" si="20"/>
        <v>-20433938.18</v>
      </c>
      <c r="J48" s="107">
        <f t="shared" si="20"/>
        <v>-12586780.560000002</v>
      </c>
      <c r="K48" s="107">
        <f t="shared" si="20"/>
        <v>-14113505.409999996</v>
      </c>
      <c r="L48" s="217">
        <f>SUM(C48:K48)</f>
        <v>-356672856.16999996</v>
      </c>
    </row>
    <row r="49" spans="1:12">
      <c r="A49" s="35" t="s">
        <v>208</v>
      </c>
      <c r="B49" s="2" t="s">
        <v>153</v>
      </c>
      <c r="C49" s="120">
        <v>369293820.23000002</v>
      </c>
      <c r="D49" s="120">
        <v>13616356.870000001</v>
      </c>
      <c r="E49" s="120">
        <v>56840184.709999993</v>
      </c>
      <c r="F49" s="120">
        <v>30348810.379999995</v>
      </c>
      <c r="G49" s="120">
        <v>37663864.339999989</v>
      </c>
      <c r="H49" s="120">
        <v>40715644.790000051</v>
      </c>
      <c r="I49" s="120">
        <v>24825007.150000006</v>
      </c>
      <c r="J49" s="120">
        <v>29846824.909999996</v>
      </c>
      <c r="K49" s="120">
        <v>24043812.480000004</v>
      </c>
      <c r="L49" s="120">
        <f>L47-L48</f>
        <v>1340540038.2</v>
      </c>
    </row>
    <row r="50" spans="1:12">
      <c r="B50" s="8"/>
      <c r="C50" s="36"/>
      <c r="D50" s="36"/>
      <c r="E50" s="36"/>
      <c r="F50" s="36"/>
      <c r="G50" s="36"/>
      <c r="H50" s="36"/>
      <c r="I50" s="36"/>
      <c r="J50" s="36"/>
      <c r="K50" s="36"/>
      <c r="L50" s="36"/>
    </row>
    <row r="51" spans="1:12" s="65" customFormat="1">
      <c r="A51" s="68"/>
      <c r="B51" s="491" t="s">
        <v>1881</v>
      </c>
      <c r="C51" s="491"/>
      <c r="I51" s="74"/>
    </row>
    <row r="53" spans="1:12">
      <c r="C53" s="45"/>
    </row>
    <row r="54" spans="1:12">
      <c r="C54" s="45"/>
    </row>
    <row r="55" spans="1:12">
      <c r="C55" s="45"/>
    </row>
    <row r="57" spans="1:12">
      <c r="C57" s="45"/>
      <c r="D57" s="45"/>
    </row>
    <row r="60" spans="1:12">
      <c r="D60" s="45"/>
    </row>
  </sheetData>
  <mergeCells count="6">
    <mergeCell ref="B51:C51"/>
    <mergeCell ref="B1:L1"/>
    <mergeCell ref="B2:L2"/>
    <mergeCell ref="B3:C3"/>
    <mergeCell ref="A5:B5"/>
    <mergeCell ref="A21:B21"/>
  </mergeCells>
  <phoneticPr fontId="85" type="noConversion"/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54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K21" sqref="K21:K35"/>
    </sheetView>
  </sheetViews>
  <sheetFormatPr defaultColWidth="9" defaultRowHeight="12.75"/>
  <cols>
    <col min="1" max="1" width="7.125" style="33" customWidth="1"/>
    <col min="2" max="2" width="41.375" style="1" customWidth="1"/>
    <col min="3" max="3" width="18.75" style="1" customWidth="1"/>
    <col min="4" max="4" width="16.75" style="1" bestFit="1" customWidth="1"/>
    <col min="5" max="5" width="18.75" style="1" customWidth="1"/>
    <col min="6" max="7" width="18" style="1" bestFit="1" customWidth="1"/>
    <col min="8" max="8" width="18.75" style="1" customWidth="1"/>
    <col min="9" max="9" width="18" style="1" bestFit="1" customWidth="1"/>
    <col min="10" max="10" width="18.375" style="1" customWidth="1"/>
    <col min="11" max="11" width="18" style="1" customWidth="1"/>
    <col min="12" max="12" width="20" style="1" bestFit="1" customWidth="1"/>
    <col min="13" max="14" width="9" style="1"/>
    <col min="15" max="15" width="14.625" style="1" bestFit="1" customWidth="1"/>
    <col min="16" max="16384" width="9" style="1"/>
  </cols>
  <sheetData>
    <row r="1" spans="1:15">
      <c r="B1" s="476" t="s">
        <v>139</v>
      </c>
      <c r="C1" s="476"/>
      <c r="D1" s="476"/>
      <c r="E1" s="476"/>
      <c r="F1" s="476"/>
      <c r="G1" s="476"/>
      <c r="H1" s="476"/>
      <c r="I1" s="476"/>
      <c r="J1" s="476"/>
      <c r="K1" s="476"/>
      <c r="L1" s="476"/>
    </row>
    <row r="2" spans="1:15" ht="12.75" customHeight="1">
      <c r="B2" s="553" t="s">
        <v>245</v>
      </c>
      <c r="C2" s="553"/>
      <c r="D2" s="553"/>
      <c r="E2" s="553"/>
      <c r="F2" s="553"/>
      <c r="G2" s="553"/>
      <c r="H2" s="553"/>
      <c r="I2" s="553"/>
      <c r="J2" s="553"/>
      <c r="K2" s="553"/>
      <c r="L2" s="553"/>
    </row>
    <row r="3" spans="1:15">
      <c r="B3" s="554"/>
      <c r="C3" s="555"/>
    </row>
    <row r="4" spans="1:15" s="32" customFormat="1" ht="25.5">
      <c r="A4" s="10" t="s">
        <v>1</v>
      </c>
      <c r="B4" s="10" t="s">
        <v>2</v>
      </c>
      <c r="C4" s="10" t="s">
        <v>140</v>
      </c>
      <c r="D4" s="10" t="s">
        <v>113</v>
      </c>
      <c r="E4" s="34" t="s">
        <v>114</v>
      </c>
      <c r="F4" s="34" t="s">
        <v>115</v>
      </c>
      <c r="G4" s="34" t="s">
        <v>116</v>
      </c>
      <c r="H4" s="34" t="s">
        <v>141</v>
      </c>
      <c r="I4" s="34" t="s">
        <v>118</v>
      </c>
      <c r="J4" s="34" t="s">
        <v>119</v>
      </c>
      <c r="K4" s="34" t="s">
        <v>120</v>
      </c>
      <c r="L4" s="10" t="s">
        <v>142</v>
      </c>
    </row>
    <row r="5" spans="1:15">
      <c r="A5" s="481" t="s">
        <v>5</v>
      </c>
      <c r="B5" s="483"/>
      <c r="C5" s="69"/>
      <c r="D5" s="70"/>
      <c r="E5" s="71"/>
      <c r="F5" s="71"/>
      <c r="G5" s="71"/>
      <c r="H5" s="71"/>
      <c r="I5" s="71"/>
      <c r="J5" s="71"/>
      <c r="K5" s="71"/>
      <c r="L5" s="72"/>
    </row>
    <row r="6" spans="1:15">
      <c r="A6" s="35" t="s">
        <v>6</v>
      </c>
      <c r="B6" s="148" t="s">
        <v>7</v>
      </c>
      <c r="C6" s="75">
        <v>395987328.13</v>
      </c>
      <c r="D6" s="76">
        <v>43589816.810000002</v>
      </c>
      <c r="E6" s="76">
        <v>55759159.340000004</v>
      </c>
      <c r="F6" s="76">
        <v>75884574.549999997</v>
      </c>
      <c r="G6" s="76">
        <v>85308939.939999998</v>
      </c>
      <c r="H6" s="76">
        <v>132265855.70999999</v>
      </c>
      <c r="I6" s="76">
        <v>57408196.969999999</v>
      </c>
      <c r="J6" s="76">
        <v>39926598.149999999</v>
      </c>
      <c r="K6" s="76">
        <v>35450385.079999998</v>
      </c>
      <c r="L6" s="217">
        <f>SUM(C6:K6)</f>
        <v>921580854.68000007</v>
      </c>
    </row>
    <row r="7" spans="1:15">
      <c r="A7" s="35" t="s">
        <v>8</v>
      </c>
      <c r="B7" s="148" t="s">
        <v>9</v>
      </c>
      <c r="C7" s="76">
        <v>791824</v>
      </c>
      <c r="D7" s="76">
        <v>99500</v>
      </c>
      <c r="E7" s="76">
        <v>401350</v>
      </c>
      <c r="F7" s="76">
        <v>311550</v>
      </c>
      <c r="G7" s="76">
        <v>525500</v>
      </c>
      <c r="H7" s="76">
        <v>471250</v>
      </c>
      <c r="I7" s="76">
        <v>298250</v>
      </c>
      <c r="J7" s="76">
        <v>254650</v>
      </c>
      <c r="K7" s="76">
        <v>90950</v>
      </c>
      <c r="L7" s="217">
        <f t="shared" ref="L7:L16" si="0">SUM(C7:K7)</f>
        <v>3244824</v>
      </c>
    </row>
    <row r="8" spans="1:15">
      <c r="A8" s="35" t="s">
        <v>10</v>
      </c>
      <c r="B8" s="148" t="s">
        <v>11</v>
      </c>
      <c r="C8" s="76">
        <v>2264676</v>
      </c>
      <c r="D8" s="76">
        <v>36261</v>
      </c>
      <c r="E8" s="76">
        <v>6446</v>
      </c>
      <c r="F8" s="76">
        <v>9758.2000000000007</v>
      </c>
      <c r="G8" s="76">
        <v>108972.32</v>
      </c>
      <c r="H8" s="76">
        <v>875909.55</v>
      </c>
      <c r="I8" s="76">
        <v>23838</v>
      </c>
      <c r="J8" s="76">
        <v>18331.5</v>
      </c>
      <c r="K8" s="76">
        <v>35227</v>
      </c>
      <c r="L8" s="217">
        <f t="shared" si="0"/>
        <v>3379419.5700000003</v>
      </c>
    </row>
    <row r="9" spans="1:15">
      <c r="A9" s="35" t="s">
        <v>12</v>
      </c>
      <c r="B9" s="148" t="s">
        <v>13</v>
      </c>
      <c r="C9" s="76">
        <v>15224519.699999999</v>
      </c>
      <c r="D9" s="76">
        <v>374107.76</v>
      </c>
      <c r="E9" s="76">
        <v>355663.49</v>
      </c>
      <c r="F9" s="76">
        <v>804982.84</v>
      </c>
      <c r="G9" s="76">
        <v>1318172.3799999999</v>
      </c>
      <c r="H9" s="76">
        <v>4057901.02</v>
      </c>
      <c r="I9" s="76">
        <v>563494.61</v>
      </c>
      <c r="J9" s="76">
        <v>262748</v>
      </c>
      <c r="K9" s="76">
        <v>203699.51</v>
      </c>
      <c r="L9" s="217">
        <f t="shared" si="0"/>
        <v>23165289.309999999</v>
      </c>
    </row>
    <row r="10" spans="1:15">
      <c r="A10" s="35" t="s">
        <v>14</v>
      </c>
      <c r="B10" s="148" t="s">
        <v>15</v>
      </c>
      <c r="C10" s="76">
        <v>104464236.28</v>
      </c>
      <c r="D10" s="76">
        <v>3171342.45</v>
      </c>
      <c r="E10" s="76">
        <v>4119966.52</v>
      </c>
      <c r="F10" s="76">
        <v>4448581.18</v>
      </c>
      <c r="G10" s="76">
        <v>11036943.699999999</v>
      </c>
      <c r="H10" s="76">
        <v>38447263.299999997</v>
      </c>
      <c r="I10" s="76">
        <v>2595290.46</v>
      </c>
      <c r="J10" s="76">
        <v>1376363.1</v>
      </c>
      <c r="K10" s="76">
        <v>2463399.21</v>
      </c>
      <c r="L10" s="217">
        <f t="shared" si="0"/>
        <v>172123386.20000002</v>
      </c>
    </row>
    <row r="11" spans="1:15">
      <c r="A11" s="35" t="s">
        <v>16</v>
      </c>
      <c r="B11" s="148" t="s">
        <v>17</v>
      </c>
      <c r="C11" s="76">
        <v>90364605.579999998</v>
      </c>
      <c r="D11" s="76">
        <v>1810961.25</v>
      </c>
      <c r="E11" s="76">
        <v>1405173.99</v>
      </c>
      <c r="F11" s="76">
        <v>2676011.0299999998</v>
      </c>
      <c r="G11" s="76">
        <v>4506051.07</v>
      </c>
      <c r="H11" s="76">
        <v>14389822.58</v>
      </c>
      <c r="I11" s="76">
        <v>1304524.03</v>
      </c>
      <c r="J11" s="76">
        <v>1622963.41</v>
      </c>
      <c r="K11" s="76">
        <v>1873144.02</v>
      </c>
      <c r="L11" s="217">
        <f t="shared" si="0"/>
        <v>119953256.95999998</v>
      </c>
    </row>
    <row r="12" spans="1:15">
      <c r="A12" s="35" t="s">
        <v>18</v>
      </c>
      <c r="B12" s="148" t="s">
        <v>19</v>
      </c>
      <c r="C12" s="76">
        <v>10955773.859999999</v>
      </c>
      <c r="D12" s="76">
        <v>548581.43000000005</v>
      </c>
      <c r="E12" s="76">
        <v>441169</v>
      </c>
      <c r="F12" s="76">
        <v>1323728.26</v>
      </c>
      <c r="G12" s="76">
        <v>6579610.6699999999</v>
      </c>
      <c r="H12" s="76">
        <v>2011351.66</v>
      </c>
      <c r="I12" s="76">
        <v>584040.25</v>
      </c>
      <c r="J12" s="76">
        <v>127273</v>
      </c>
      <c r="K12" s="76">
        <v>0</v>
      </c>
      <c r="L12" s="217">
        <f t="shared" si="0"/>
        <v>22571528.129999999</v>
      </c>
      <c r="O12" s="36"/>
    </row>
    <row r="13" spans="1:15">
      <c r="A13" s="35" t="s">
        <v>20</v>
      </c>
      <c r="B13" s="148" t="s">
        <v>21</v>
      </c>
      <c r="C13" s="76">
        <v>104995977.95</v>
      </c>
      <c r="D13" s="76">
        <v>4470013.53</v>
      </c>
      <c r="E13" s="76">
        <v>8914809.5500000007</v>
      </c>
      <c r="F13" s="76">
        <v>11186586.51</v>
      </c>
      <c r="G13" s="76">
        <v>11059155.35</v>
      </c>
      <c r="H13" s="76">
        <v>39882252.289999999</v>
      </c>
      <c r="I13" s="76">
        <v>3619981.52</v>
      </c>
      <c r="J13" s="76">
        <v>2589979.75</v>
      </c>
      <c r="K13" s="76">
        <v>4244798.5999999996</v>
      </c>
      <c r="L13" s="217">
        <f t="shared" si="0"/>
        <v>190963555.05000001</v>
      </c>
      <c r="O13" s="36"/>
    </row>
    <row r="14" spans="1:15">
      <c r="A14" s="35" t="s">
        <v>22</v>
      </c>
      <c r="B14" s="148" t="s">
        <v>23</v>
      </c>
      <c r="C14" s="76">
        <v>196154560.13999999</v>
      </c>
      <c r="D14" s="76">
        <v>30232292.190000001</v>
      </c>
      <c r="E14" s="76">
        <v>27923333.329999998</v>
      </c>
      <c r="F14" s="76">
        <v>48160209.420000002</v>
      </c>
      <c r="G14" s="76">
        <v>50868974.719999999</v>
      </c>
      <c r="H14" s="76">
        <v>89144559.989999995</v>
      </c>
      <c r="I14" s="76">
        <v>30709245.920000002</v>
      </c>
      <c r="J14" s="76">
        <v>11327394.960000001</v>
      </c>
      <c r="K14" s="76">
        <v>12357709.66</v>
      </c>
      <c r="L14" s="217">
        <f t="shared" si="0"/>
        <v>496878280.32999998</v>
      </c>
      <c r="O14" s="37"/>
    </row>
    <row r="15" spans="1:15">
      <c r="A15" s="35" t="s">
        <v>24</v>
      </c>
      <c r="B15" s="148" t="s">
        <v>25</v>
      </c>
      <c r="C15" s="76">
        <v>68364148.810000002</v>
      </c>
      <c r="D15" s="76">
        <v>6026828.0800000001</v>
      </c>
      <c r="E15" s="76">
        <v>7502504.6600000001</v>
      </c>
      <c r="F15" s="76">
        <v>10023383.119999999</v>
      </c>
      <c r="G15" s="76">
        <v>12560743.26</v>
      </c>
      <c r="H15" s="76">
        <v>35736982.759999998</v>
      </c>
      <c r="I15" s="76">
        <v>6342399.8899999997</v>
      </c>
      <c r="J15" s="76">
        <v>4434053.8099999996</v>
      </c>
      <c r="K15" s="76">
        <v>7798593.9400000004</v>
      </c>
      <c r="L15" s="217">
        <f t="shared" si="0"/>
        <v>158789638.32999998</v>
      </c>
    </row>
    <row r="16" spans="1:15">
      <c r="A16" s="142" t="s">
        <v>192</v>
      </c>
      <c r="B16" s="143" t="s">
        <v>193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217">
        <f t="shared" si="0"/>
        <v>0</v>
      </c>
    </row>
    <row r="17" spans="1:12">
      <c r="A17" s="35" t="s">
        <v>26</v>
      </c>
      <c r="B17" s="148" t="s">
        <v>27</v>
      </c>
      <c r="C17" s="76">
        <v>120209316.06</v>
      </c>
      <c r="D17" s="76">
        <v>2326076.7400000002</v>
      </c>
      <c r="E17" s="76">
        <v>0</v>
      </c>
      <c r="F17" s="76">
        <v>4575608.7699999996</v>
      </c>
      <c r="G17" s="76">
        <v>4829664.58</v>
      </c>
      <c r="H17" s="76">
        <v>16217682.82</v>
      </c>
      <c r="I17" s="76">
        <v>2059868.22</v>
      </c>
      <c r="J17" s="76">
        <v>3113194.09</v>
      </c>
      <c r="K17" s="76">
        <v>1447212.68</v>
      </c>
      <c r="L17" s="217">
        <f>SUM(C17:K17)</f>
        <v>154778623.96000001</v>
      </c>
    </row>
    <row r="18" spans="1:12" s="40" customFormat="1">
      <c r="A18" s="38" t="s">
        <v>28</v>
      </c>
      <c r="B18" s="39" t="s">
        <v>29</v>
      </c>
      <c r="C18" s="218">
        <f>SUM(C6:C17)</f>
        <v>1109776966.51</v>
      </c>
      <c r="D18" s="218">
        <f>SUM(D6:D17)</f>
        <v>92685781.239999995</v>
      </c>
      <c r="E18" s="218">
        <f t="shared" ref="E18:K18" si="1">SUM(E6:E17)</f>
        <v>106829575.88000001</v>
      </c>
      <c r="F18" s="218">
        <f t="shared" si="1"/>
        <v>159404973.88000003</v>
      </c>
      <c r="G18" s="218">
        <f t="shared" si="1"/>
        <v>188702727.98999998</v>
      </c>
      <c r="H18" s="218">
        <f>SUM(H6:H17)</f>
        <v>373500831.67999995</v>
      </c>
      <c r="I18" s="218">
        <f t="shared" si="1"/>
        <v>105509129.87</v>
      </c>
      <c r="J18" s="218">
        <f t="shared" si="1"/>
        <v>65053549.769999996</v>
      </c>
      <c r="K18" s="218">
        <f t="shared" si="1"/>
        <v>65965119.699999996</v>
      </c>
      <c r="L18" s="218">
        <f>SUM(L6:L17)</f>
        <v>2267428656.52</v>
      </c>
    </row>
    <row r="19" spans="1:12" s="40" customFormat="1">
      <c r="A19" s="38" t="s">
        <v>188</v>
      </c>
      <c r="B19" s="39" t="s">
        <v>155</v>
      </c>
      <c r="C19" s="218">
        <f>C18-C17</f>
        <v>989567650.45000005</v>
      </c>
      <c r="D19" s="218">
        <f t="shared" ref="D19:L19" si="2">D18-D17</f>
        <v>90359704.5</v>
      </c>
      <c r="E19" s="218">
        <f t="shared" si="2"/>
        <v>106829575.88000001</v>
      </c>
      <c r="F19" s="218">
        <f t="shared" si="2"/>
        <v>154829365.11000001</v>
      </c>
      <c r="G19" s="218">
        <f t="shared" si="2"/>
        <v>183873063.40999997</v>
      </c>
      <c r="H19" s="218">
        <f t="shared" si="2"/>
        <v>357283148.85999995</v>
      </c>
      <c r="I19" s="218">
        <f t="shared" si="2"/>
        <v>103449261.65000001</v>
      </c>
      <c r="J19" s="218">
        <f t="shared" si="2"/>
        <v>61940355.679999992</v>
      </c>
      <c r="K19" s="218">
        <f t="shared" si="2"/>
        <v>64517907.019999996</v>
      </c>
      <c r="L19" s="218">
        <f t="shared" si="2"/>
        <v>2112650032.5599999</v>
      </c>
    </row>
    <row r="20" spans="1:12">
      <c r="A20" s="481" t="s">
        <v>30</v>
      </c>
      <c r="B20" s="482"/>
      <c r="C20" s="220"/>
      <c r="D20" s="220"/>
      <c r="E20" s="220"/>
      <c r="F20" s="220"/>
      <c r="G20" s="220"/>
      <c r="H20" s="220"/>
      <c r="I20" s="220"/>
      <c r="J20" s="220"/>
      <c r="K20" s="220"/>
      <c r="L20" s="221"/>
    </row>
    <row r="21" spans="1:12">
      <c r="A21" s="35" t="s">
        <v>31</v>
      </c>
      <c r="B21" s="148" t="s">
        <v>32</v>
      </c>
      <c r="C21" s="76">
        <v>136793432.25999999</v>
      </c>
      <c r="D21" s="76">
        <v>7060186.6299999999</v>
      </c>
      <c r="E21" s="76">
        <v>8619150.5299999993</v>
      </c>
      <c r="F21" s="76">
        <v>13115890.609999999</v>
      </c>
      <c r="G21" s="76">
        <v>13189778.66</v>
      </c>
      <c r="H21" s="76">
        <v>49216592.490000002</v>
      </c>
      <c r="I21" s="76">
        <v>11971159.779999999</v>
      </c>
      <c r="J21" s="76">
        <v>3784770.21</v>
      </c>
      <c r="K21" s="76">
        <v>4850661.42</v>
      </c>
      <c r="L21" s="217">
        <f>SUM(C21:K21)</f>
        <v>248601622.58999997</v>
      </c>
    </row>
    <row r="22" spans="1:12">
      <c r="A22" s="35" t="s">
        <v>33</v>
      </c>
      <c r="B22" s="148" t="s">
        <v>34</v>
      </c>
      <c r="C22" s="76">
        <v>67080799.990000002</v>
      </c>
      <c r="D22" s="76">
        <v>1744698.96</v>
      </c>
      <c r="E22" s="76">
        <v>3288094.21</v>
      </c>
      <c r="F22" s="76">
        <v>2475590.63</v>
      </c>
      <c r="G22" s="76">
        <v>3429855.19</v>
      </c>
      <c r="H22" s="76">
        <v>12244888.24</v>
      </c>
      <c r="I22" s="76">
        <v>2355612.81</v>
      </c>
      <c r="J22" s="76">
        <v>1551326.82</v>
      </c>
      <c r="K22" s="76">
        <v>1476186.99</v>
      </c>
      <c r="L22" s="217">
        <f t="shared" ref="L22:L35" si="3">SUM(C22:K22)</f>
        <v>95647053.839999974</v>
      </c>
    </row>
    <row r="23" spans="1:12">
      <c r="A23" s="35" t="s">
        <v>35</v>
      </c>
      <c r="B23" s="148" t="s">
        <v>36</v>
      </c>
      <c r="C23" s="76">
        <v>1168447.08</v>
      </c>
      <c r="D23" s="76">
        <v>254695.42</v>
      </c>
      <c r="E23" s="76">
        <v>355197.82</v>
      </c>
      <c r="F23" s="76">
        <v>550335.41</v>
      </c>
      <c r="G23" s="76">
        <v>350928.11</v>
      </c>
      <c r="H23" s="76">
        <v>318179.15999999997</v>
      </c>
      <c r="I23" s="76">
        <v>344902.9</v>
      </c>
      <c r="J23" s="76">
        <v>236027.51</v>
      </c>
      <c r="K23" s="76">
        <v>238341.59</v>
      </c>
      <c r="L23" s="217">
        <f t="shared" si="3"/>
        <v>3817055</v>
      </c>
    </row>
    <row r="24" spans="1:12">
      <c r="A24" s="35" t="s">
        <v>37</v>
      </c>
      <c r="B24" s="148" t="s">
        <v>38</v>
      </c>
      <c r="C24" s="76">
        <v>24653811.420000002</v>
      </c>
      <c r="D24" s="76">
        <v>2600301.2999999998</v>
      </c>
      <c r="E24" s="76">
        <v>1020148.93</v>
      </c>
      <c r="F24" s="76">
        <v>4120411.88</v>
      </c>
      <c r="G24" s="76">
        <v>4798112.0599999996</v>
      </c>
      <c r="H24" s="76">
        <v>12279965</v>
      </c>
      <c r="I24" s="76">
        <v>3062357.25</v>
      </c>
      <c r="J24" s="76">
        <v>1676306.68</v>
      </c>
      <c r="K24" s="76">
        <v>1417246</v>
      </c>
      <c r="L24" s="217">
        <f t="shared" si="3"/>
        <v>55628660.520000003</v>
      </c>
    </row>
    <row r="25" spans="1:12">
      <c r="A25" s="35" t="s">
        <v>39</v>
      </c>
      <c r="B25" s="148" t="s">
        <v>40</v>
      </c>
      <c r="C25" s="76">
        <v>196336304.94</v>
      </c>
      <c r="D25" s="76">
        <v>30259801.190000001</v>
      </c>
      <c r="E25" s="76">
        <v>27930833.329999998</v>
      </c>
      <c r="F25" s="76">
        <v>48195457.039999999</v>
      </c>
      <c r="G25" s="76">
        <v>50889515.780000001</v>
      </c>
      <c r="H25" s="76">
        <v>89205859.870000005</v>
      </c>
      <c r="I25" s="76">
        <v>30709245.920000002</v>
      </c>
      <c r="J25" s="76">
        <v>11327394.960000001</v>
      </c>
      <c r="K25" s="76">
        <v>12357709.66</v>
      </c>
      <c r="L25" s="217">
        <f t="shared" si="3"/>
        <v>497212122.69</v>
      </c>
    </row>
    <row r="26" spans="1:12">
      <c r="A26" s="35" t="s">
        <v>41</v>
      </c>
      <c r="B26" s="148" t="s">
        <v>42</v>
      </c>
      <c r="C26" s="76">
        <v>77993022.840000004</v>
      </c>
      <c r="D26" s="76">
        <v>7986993.21</v>
      </c>
      <c r="E26" s="76">
        <v>9556962</v>
      </c>
      <c r="F26" s="76">
        <v>16221623.34</v>
      </c>
      <c r="G26" s="76">
        <v>17127624.300000001</v>
      </c>
      <c r="H26" s="76">
        <v>28060827</v>
      </c>
      <c r="I26" s="76">
        <v>9657323.3699999992</v>
      </c>
      <c r="J26" s="76">
        <v>6831603.79</v>
      </c>
      <c r="K26" s="76">
        <v>6343271</v>
      </c>
      <c r="L26" s="217">
        <f t="shared" si="3"/>
        <v>179779250.84999999</v>
      </c>
    </row>
    <row r="27" spans="1:12">
      <c r="A27" s="35" t="s">
        <v>43</v>
      </c>
      <c r="B27" s="148" t="s">
        <v>44</v>
      </c>
      <c r="C27" s="76">
        <v>146232569.5</v>
      </c>
      <c r="D27" s="76">
        <v>12518033.279999999</v>
      </c>
      <c r="E27" s="76">
        <v>16829674</v>
      </c>
      <c r="F27" s="76">
        <v>26838618</v>
      </c>
      <c r="G27" s="76">
        <v>25437942</v>
      </c>
      <c r="H27" s="76">
        <v>59600766</v>
      </c>
      <c r="I27" s="76">
        <v>18307974</v>
      </c>
      <c r="J27" s="76">
        <v>11228672</v>
      </c>
      <c r="K27" s="76">
        <v>9228593.5</v>
      </c>
      <c r="L27" s="217">
        <f t="shared" si="3"/>
        <v>326222842.27999997</v>
      </c>
    </row>
    <row r="28" spans="1:12">
      <c r="A28" s="35" t="s">
        <v>45</v>
      </c>
      <c r="B28" s="148" t="s">
        <v>46</v>
      </c>
      <c r="C28" s="76">
        <v>17676063.219999999</v>
      </c>
      <c r="D28" s="76">
        <v>1650533.49</v>
      </c>
      <c r="E28" s="76">
        <v>1862236.69</v>
      </c>
      <c r="F28" s="76">
        <v>3354228.42</v>
      </c>
      <c r="G28" s="76">
        <v>2872896.75</v>
      </c>
      <c r="H28" s="76">
        <v>6278396.9800000004</v>
      </c>
      <c r="I28" s="76">
        <v>2255315.69</v>
      </c>
      <c r="J28" s="76">
        <v>1035591.95</v>
      </c>
      <c r="K28" s="76">
        <v>1195159.97</v>
      </c>
      <c r="L28" s="217">
        <f t="shared" si="3"/>
        <v>38180423.159999996</v>
      </c>
    </row>
    <row r="29" spans="1:12">
      <c r="A29" s="35" t="s">
        <v>47</v>
      </c>
      <c r="B29" s="148" t="s">
        <v>48</v>
      </c>
      <c r="C29" s="76">
        <v>79792631.450000003</v>
      </c>
      <c r="D29" s="76">
        <v>2939963.06</v>
      </c>
      <c r="E29" s="76">
        <v>3467111.59</v>
      </c>
      <c r="F29" s="76">
        <v>9571384.1400000006</v>
      </c>
      <c r="G29" s="76">
        <v>5659428.0599999996</v>
      </c>
      <c r="H29" s="76">
        <v>38922305.359999999</v>
      </c>
      <c r="I29" s="76">
        <v>6006335.2699999996</v>
      </c>
      <c r="J29" s="76">
        <v>8262805.29</v>
      </c>
      <c r="K29" s="76">
        <v>4743680.5199999996</v>
      </c>
      <c r="L29" s="217">
        <f t="shared" si="3"/>
        <v>159365644.74000004</v>
      </c>
    </row>
    <row r="30" spans="1:12">
      <c r="A30" s="35" t="s">
        <v>49</v>
      </c>
      <c r="B30" s="148" t="s">
        <v>50</v>
      </c>
      <c r="C30" s="76">
        <v>24873869.859999999</v>
      </c>
      <c r="D30" s="76">
        <v>2305739.4700000002</v>
      </c>
      <c r="E30" s="76">
        <v>2101596.17</v>
      </c>
      <c r="F30" s="76">
        <v>5961943.8600000003</v>
      </c>
      <c r="G30" s="76">
        <v>4378500.46</v>
      </c>
      <c r="H30" s="76">
        <v>9744331.8699999992</v>
      </c>
      <c r="I30" s="76">
        <v>3326057.81</v>
      </c>
      <c r="J30" s="76">
        <v>1225585.78</v>
      </c>
      <c r="K30" s="76">
        <v>1119211.23</v>
      </c>
      <c r="L30" s="217">
        <f t="shared" si="3"/>
        <v>55036836.509999998</v>
      </c>
    </row>
    <row r="31" spans="1:12">
      <c r="A31" s="35" t="s">
        <v>51</v>
      </c>
      <c r="B31" s="148" t="s">
        <v>52</v>
      </c>
      <c r="C31" s="76">
        <v>23743140.73</v>
      </c>
      <c r="D31" s="76">
        <v>2593253.0499999998</v>
      </c>
      <c r="E31" s="76">
        <v>3644178.02</v>
      </c>
      <c r="F31" s="76">
        <v>4657014.71</v>
      </c>
      <c r="G31" s="76">
        <v>4617360.5999999996</v>
      </c>
      <c r="H31" s="76">
        <v>13595321.83</v>
      </c>
      <c r="I31" s="76">
        <v>2693547.82</v>
      </c>
      <c r="J31" s="76">
        <v>2971775.75</v>
      </c>
      <c r="K31" s="76">
        <v>1981469.34</v>
      </c>
      <c r="L31" s="217">
        <f t="shared" si="3"/>
        <v>60497061.850000001</v>
      </c>
    </row>
    <row r="32" spans="1:12">
      <c r="A32" s="35" t="s">
        <v>53</v>
      </c>
      <c r="B32" s="148" t="s">
        <v>54</v>
      </c>
      <c r="C32" s="76">
        <v>75602810.239999995</v>
      </c>
      <c r="D32" s="76">
        <v>6058431.9400000004</v>
      </c>
      <c r="E32" s="76">
        <v>8865773.1500000004</v>
      </c>
      <c r="F32" s="76">
        <v>12232161.91</v>
      </c>
      <c r="G32" s="76">
        <v>7914472.6500000004</v>
      </c>
      <c r="H32" s="76">
        <v>18121076.129999999</v>
      </c>
      <c r="I32" s="76">
        <v>7016349.21</v>
      </c>
      <c r="J32" s="76">
        <v>5014333.8600000003</v>
      </c>
      <c r="K32" s="76">
        <v>6159015.0300000003</v>
      </c>
      <c r="L32" s="217">
        <f t="shared" si="3"/>
        <v>146984424.12</v>
      </c>
    </row>
    <row r="33" spans="1:12">
      <c r="A33" s="35" t="s">
        <v>55</v>
      </c>
      <c r="B33" s="148" t="s">
        <v>56</v>
      </c>
      <c r="C33" s="76">
        <v>9290472.7799999993</v>
      </c>
      <c r="D33" s="76">
        <v>227433.78</v>
      </c>
      <c r="E33" s="76">
        <v>606828.41</v>
      </c>
      <c r="F33" s="76">
        <v>1570956.39</v>
      </c>
      <c r="G33" s="76">
        <v>3495833.32</v>
      </c>
      <c r="H33" s="76">
        <v>3399713.6</v>
      </c>
      <c r="I33" s="76">
        <v>596723.74</v>
      </c>
      <c r="J33" s="76">
        <v>699650.3</v>
      </c>
      <c r="K33" s="76">
        <v>315745.59000000003</v>
      </c>
      <c r="L33" s="217">
        <f t="shared" si="3"/>
        <v>20203357.91</v>
      </c>
    </row>
    <row r="34" spans="1:12">
      <c r="A34" s="35" t="s">
        <v>57</v>
      </c>
      <c r="B34" s="148" t="s">
        <v>58</v>
      </c>
      <c r="C34" s="76">
        <v>38360381.159999996</v>
      </c>
      <c r="D34" s="76">
        <v>7812991.6799999997</v>
      </c>
      <c r="E34" s="76">
        <v>10468981.48</v>
      </c>
      <c r="F34" s="76">
        <v>11309951.49</v>
      </c>
      <c r="G34" s="76">
        <v>30015392.989999998</v>
      </c>
      <c r="H34" s="76">
        <v>10403234.75</v>
      </c>
      <c r="I34" s="76">
        <v>8393257.6500000004</v>
      </c>
      <c r="J34" s="76">
        <v>6927007.4800000004</v>
      </c>
      <c r="K34" s="76">
        <v>4385559.95</v>
      </c>
      <c r="L34" s="217">
        <f t="shared" si="3"/>
        <v>128076758.63</v>
      </c>
    </row>
    <row r="35" spans="1:12">
      <c r="A35" s="142" t="s">
        <v>194</v>
      </c>
      <c r="B35" s="143" t="s">
        <v>195</v>
      </c>
      <c r="C35" s="76">
        <v>591026.81000000006</v>
      </c>
      <c r="D35" s="76">
        <v>0</v>
      </c>
      <c r="E35" s="76">
        <v>0</v>
      </c>
      <c r="F35" s="76">
        <v>0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L35" s="217">
        <f t="shared" si="3"/>
        <v>591026.81000000006</v>
      </c>
    </row>
    <row r="36" spans="1:12" s="40" customFormat="1">
      <c r="A36" s="38" t="s">
        <v>59</v>
      </c>
      <c r="B36" s="39" t="s">
        <v>60</v>
      </c>
      <c r="C36" s="218">
        <f>SUM(C21:C35)</f>
        <v>920188784.27999997</v>
      </c>
      <c r="D36" s="218">
        <f t="shared" ref="D36:L36" si="4">SUM(D21:D35)</f>
        <v>86013056.460000008</v>
      </c>
      <c r="E36" s="218">
        <f t="shared" si="4"/>
        <v>98616766.329999998</v>
      </c>
      <c r="F36" s="218">
        <f t="shared" si="4"/>
        <v>160175567.82999998</v>
      </c>
      <c r="G36" s="218">
        <f>SUM(G21:G35)</f>
        <v>174177640.92999998</v>
      </c>
      <c r="H36" s="218">
        <f t="shared" si="4"/>
        <v>351391458.27999997</v>
      </c>
      <c r="I36" s="218">
        <f t="shared" si="4"/>
        <v>106696163.21999998</v>
      </c>
      <c r="J36" s="218">
        <f t="shared" si="4"/>
        <v>62772852.379999995</v>
      </c>
      <c r="K36" s="218">
        <f t="shared" si="4"/>
        <v>55811851.789999999</v>
      </c>
      <c r="L36" s="218">
        <f t="shared" si="4"/>
        <v>2015844141.4999995</v>
      </c>
    </row>
    <row r="37" spans="1:12" s="40" customFormat="1">
      <c r="A37" s="38" t="s">
        <v>189</v>
      </c>
      <c r="B37" s="39" t="s">
        <v>156</v>
      </c>
      <c r="C37" s="218">
        <f>C36-C32</f>
        <v>844585974.03999996</v>
      </c>
      <c r="D37" s="218">
        <f t="shared" ref="D37:K37" si="5">D36-D32</f>
        <v>79954624.520000011</v>
      </c>
      <c r="E37" s="218">
        <f t="shared" si="5"/>
        <v>89750993.179999992</v>
      </c>
      <c r="F37" s="218">
        <f t="shared" si="5"/>
        <v>147943405.91999999</v>
      </c>
      <c r="G37" s="218">
        <f t="shared" si="5"/>
        <v>166263168.27999997</v>
      </c>
      <c r="H37" s="218">
        <f t="shared" si="5"/>
        <v>333270382.14999998</v>
      </c>
      <c r="I37" s="218">
        <f t="shared" si="5"/>
        <v>99679814.00999999</v>
      </c>
      <c r="J37" s="218">
        <f t="shared" si="5"/>
        <v>57758518.519999996</v>
      </c>
      <c r="K37" s="218">
        <f t="shared" si="5"/>
        <v>49652836.759999998</v>
      </c>
      <c r="L37" s="218">
        <f>L36-L32</f>
        <v>1868859717.3799996</v>
      </c>
    </row>
    <row r="38" spans="1:12" s="42" customFormat="1">
      <c r="A38" s="38" t="s">
        <v>61</v>
      </c>
      <c r="B38" s="41" t="s">
        <v>143</v>
      </c>
      <c r="C38" s="222">
        <f>C18-C36</f>
        <v>189588182.23000002</v>
      </c>
      <c r="D38" s="222">
        <f t="shared" ref="D38:L38" si="6">D18-D36</f>
        <v>6672724.7799999863</v>
      </c>
      <c r="E38" s="222">
        <f t="shared" si="6"/>
        <v>8212809.5500000119</v>
      </c>
      <c r="F38" s="222">
        <f t="shared" si="6"/>
        <v>-770593.94999995828</v>
      </c>
      <c r="G38" s="222">
        <f t="shared" si="6"/>
        <v>14525087.060000002</v>
      </c>
      <c r="H38" s="222">
        <f t="shared" si="6"/>
        <v>22109373.399999976</v>
      </c>
      <c r="I38" s="222">
        <f t="shared" si="6"/>
        <v>-1187033.3499999791</v>
      </c>
      <c r="J38" s="222">
        <f t="shared" si="6"/>
        <v>2280697.3900000006</v>
      </c>
      <c r="K38" s="222">
        <f t="shared" si="6"/>
        <v>10153267.909999996</v>
      </c>
      <c r="L38" s="222">
        <f t="shared" si="6"/>
        <v>251584515.02000046</v>
      </c>
    </row>
    <row r="39" spans="1:12" s="42" customFormat="1">
      <c r="A39" s="38" t="s">
        <v>63</v>
      </c>
      <c r="B39" s="41" t="s">
        <v>144</v>
      </c>
      <c r="C39" s="222">
        <f>C38-C17+C32</f>
        <v>144981676.41000003</v>
      </c>
      <c r="D39" s="222">
        <f t="shared" ref="D39:L39" si="7">D38-D17+D32</f>
        <v>10405079.979999986</v>
      </c>
      <c r="E39" s="222">
        <f t="shared" si="7"/>
        <v>17078582.70000001</v>
      </c>
      <c r="F39" s="222">
        <f t="shared" si="7"/>
        <v>6885959.1900000423</v>
      </c>
      <c r="G39" s="222">
        <f t="shared" si="7"/>
        <v>17609895.130000003</v>
      </c>
      <c r="H39" s="222">
        <f t="shared" si="7"/>
        <v>24012766.709999975</v>
      </c>
      <c r="I39" s="222">
        <f t="shared" si="7"/>
        <v>3769447.6400000211</v>
      </c>
      <c r="J39" s="222">
        <f t="shared" si="7"/>
        <v>4181837.1600000011</v>
      </c>
      <c r="K39" s="222">
        <f t="shared" si="7"/>
        <v>14865070.259999998</v>
      </c>
      <c r="L39" s="222">
        <f t="shared" si="7"/>
        <v>243790315.18000045</v>
      </c>
    </row>
    <row r="40" spans="1:12" s="43" customFormat="1">
      <c r="A40" s="35" t="s">
        <v>64</v>
      </c>
      <c r="B40" s="148" t="s">
        <v>65</v>
      </c>
      <c r="C40" s="223"/>
      <c r="D40" s="223"/>
      <c r="E40" s="223"/>
      <c r="F40" s="223"/>
      <c r="G40" s="223"/>
      <c r="H40" s="223"/>
      <c r="I40" s="223"/>
      <c r="J40" s="223"/>
      <c r="K40" s="223"/>
      <c r="L40" s="223"/>
    </row>
    <row r="41" spans="1:12" s="43" customFormat="1">
      <c r="A41" s="35"/>
      <c r="B41" s="148" t="s">
        <v>66</v>
      </c>
      <c r="C41" s="223"/>
      <c r="D41" s="223"/>
      <c r="E41" s="223"/>
      <c r="F41" s="223"/>
      <c r="G41" s="223"/>
      <c r="H41" s="223"/>
      <c r="I41" s="223"/>
      <c r="J41" s="223"/>
      <c r="K41" s="223"/>
      <c r="L41" s="223"/>
    </row>
    <row r="42" spans="1:12" s="43" customFormat="1">
      <c r="A42" s="35"/>
      <c r="B42" s="148" t="s">
        <v>67</v>
      </c>
      <c r="C42" s="223"/>
      <c r="D42" s="223"/>
      <c r="E42" s="223"/>
      <c r="F42" s="223"/>
      <c r="G42" s="223"/>
      <c r="H42" s="223"/>
      <c r="I42" s="223"/>
      <c r="J42" s="223"/>
      <c r="K42" s="223"/>
      <c r="L42" s="223"/>
    </row>
    <row r="43" spans="1:12" s="43" customFormat="1">
      <c r="A43" s="35"/>
      <c r="B43" s="44" t="s">
        <v>145</v>
      </c>
      <c r="C43" s="223"/>
      <c r="D43" s="223"/>
      <c r="E43" s="223"/>
      <c r="F43" s="223"/>
      <c r="G43" s="223"/>
      <c r="H43" s="223"/>
      <c r="I43" s="223"/>
      <c r="J43" s="223"/>
      <c r="K43" s="223"/>
      <c r="L43" s="223"/>
    </row>
    <row r="44" spans="1:12">
      <c r="A44" s="35" t="s">
        <v>68</v>
      </c>
      <c r="B44" s="66" t="s">
        <v>147</v>
      </c>
      <c r="C44" s="107">
        <v>364021392.13</v>
      </c>
      <c r="D44" s="107">
        <v>13716365.140000001</v>
      </c>
      <c r="E44" s="107">
        <v>55983846.100000001</v>
      </c>
      <c r="F44" s="107">
        <v>8935324.4900000002</v>
      </c>
      <c r="G44" s="107">
        <v>35451846.490000002</v>
      </c>
      <c r="H44" s="107">
        <v>71165590.510000005</v>
      </c>
      <c r="I44" s="107">
        <v>28612093.68</v>
      </c>
      <c r="J44" s="107">
        <v>26433576.390000001</v>
      </c>
      <c r="K44" s="107">
        <v>19180796.359999999</v>
      </c>
      <c r="L44" s="217">
        <f>SUM(C44:K44)</f>
        <v>623500831.28999996</v>
      </c>
    </row>
    <row r="45" spans="1:12">
      <c r="A45" s="35" t="s">
        <v>69</v>
      </c>
      <c r="B45" s="66" t="s">
        <v>148</v>
      </c>
      <c r="C45" s="107">
        <v>361118192.11000001</v>
      </c>
      <c r="D45" s="107">
        <v>24717309.640000001</v>
      </c>
      <c r="E45" s="107">
        <v>57304158.740000002</v>
      </c>
      <c r="F45" s="107">
        <v>16257850.01</v>
      </c>
      <c r="G45" s="107">
        <v>46257430.539999999</v>
      </c>
      <c r="H45" s="107">
        <v>88447739.099999994</v>
      </c>
      <c r="I45" s="107">
        <v>33345598.199999999</v>
      </c>
      <c r="J45" s="107">
        <v>24380085.82</v>
      </c>
      <c r="K45" s="107">
        <v>21535425.149999999</v>
      </c>
      <c r="L45" s="217">
        <f>SUM(C45:K45)</f>
        <v>673363789.31000006</v>
      </c>
    </row>
    <row r="46" spans="1:12">
      <c r="A46" s="35" t="s">
        <v>70</v>
      </c>
      <c r="B46" s="66" t="s">
        <v>149</v>
      </c>
      <c r="C46" s="227">
        <v>-144875437.56</v>
      </c>
      <c r="D46" s="227">
        <v>-16349179.199999999</v>
      </c>
      <c r="E46" s="227">
        <v>-19003180.199999999</v>
      </c>
      <c r="F46" s="227">
        <v>-25331938.850000001</v>
      </c>
      <c r="G46" s="227">
        <v>-22354374.760000002</v>
      </c>
      <c r="H46" s="227">
        <v>-71586126.280000001</v>
      </c>
      <c r="I46" s="227">
        <v>-14406904.869999999</v>
      </c>
      <c r="J46" s="227">
        <v>-5812003.75</v>
      </c>
      <c r="K46" s="227">
        <v>-10201544.789999999</v>
      </c>
      <c r="L46" s="228">
        <f>SUM(C46:K46)</f>
        <v>-329920690.25999999</v>
      </c>
    </row>
    <row r="47" spans="1:12">
      <c r="A47" s="35" t="s">
        <v>208</v>
      </c>
      <c r="B47" s="2" t="s">
        <v>153</v>
      </c>
      <c r="C47" s="120">
        <f>SUM(C45:C46)</f>
        <v>216242754.55000001</v>
      </c>
      <c r="D47" s="120">
        <f t="shared" ref="D47:K47" si="8">SUM(D45:D46)</f>
        <v>8368130.4400000013</v>
      </c>
      <c r="E47" s="120">
        <f t="shared" si="8"/>
        <v>38300978.540000007</v>
      </c>
      <c r="F47" s="120">
        <f t="shared" si="8"/>
        <v>-9074088.8400000017</v>
      </c>
      <c r="G47" s="120">
        <f t="shared" si="8"/>
        <v>23903055.779999997</v>
      </c>
      <c r="H47" s="120">
        <f t="shared" si="8"/>
        <v>16861612.819999993</v>
      </c>
      <c r="I47" s="120">
        <f t="shared" si="8"/>
        <v>18938693.329999998</v>
      </c>
      <c r="J47" s="120">
        <f t="shared" si="8"/>
        <v>18568082.07</v>
      </c>
      <c r="K47" s="120">
        <f t="shared" si="8"/>
        <v>11333880.359999999</v>
      </c>
      <c r="L47" s="217">
        <f>SUM(C47:K47)</f>
        <v>343443099.05000001</v>
      </c>
    </row>
    <row r="48" spans="1:12">
      <c r="B48" s="8"/>
      <c r="C48" s="36"/>
      <c r="D48" s="36"/>
      <c r="E48" s="36"/>
      <c r="F48" s="36"/>
      <c r="G48" s="36"/>
      <c r="H48" s="36"/>
      <c r="I48" s="36"/>
      <c r="J48" s="36"/>
      <c r="K48" s="36"/>
      <c r="L48" s="36"/>
    </row>
    <row r="49" spans="1:9" s="65" customFormat="1">
      <c r="A49" s="68"/>
      <c r="B49" s="491" t="s">
        <v>246</v>
      </c>
      <c r="C49" s="491"/>
      <c r="I49" s="74"/>
    </row>
    <row r="51" spans="1:9">
      <c r="C51" s="45"/>
      <c r="G51" s="36"/>
    </row>
    <row r="52" spans="1:9">
      <c r="C52" s="45"/>
      <c r="G52" s="36"/>
    </row>
    <row r="53" spans="1:9">
      <c r="C53" s="45"/>
    </row>
    <row r="54" spans="1:9">
      <c r="C54" s="45"/>
    </row>
  </sheetData>
  <mergeCells count="6">
    <mergeCell ref="B49:C49"/>
    <mergeCell ref="B1:L1"/>
    <mergeCell ref="B2:L2"/>
    <mergeCell ref="B3:C3"/>
    <mergeCell ref="A5:B5"/>
    <mergeCell ref="A20:B20"/>
  </mergeCells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15</vt:i4>
      </vt:variant>
      <vt:variant>
        <vt:lpstr>ช่วงที่มีชื่อ</vt:lpstr>
      </vt:variant>
      <vt:variant>
        <vt:i4>1</vt:i4>
      </vt:variant>
    </vt:vector>
  </HeadingPairs>
  <TitlesOfParts>
    <vt:vector size="16" baseType="lpstr">
      <vt:lpstr>10699</vt:lpstr>
      <vt:lpstr>10866</vt:lpstr>
      <vt:lpstr>10867</vt:lpstr>
      <vt:lpstr>10868</vt:lpstr>
      <vt:lpstr>10869</vt:lpstr>
      <vt:lpstr>10870</vt:lpstr>
      <vt:lpstr>13817</vt:lpstr>
      <vt:lpstr>28849</vt:lpstr>
      <vt:lpstr>28850</vt:lpstr>
      <vt:lpstr>27000</vt:lpstr>
      <vt:lpstr>ผูกสูตร Planfin64</vt:lpstr>
      <vt:lpstr>ผลการดำเนินงาน Planfin 64</vt:lpstr>
      <vt:lpstr>Sheet10</vt:lpstr>
      <vt:lpstr>Sheet2</vt:lpstr>
      <vt:lpstr>ผลการดำเนินงาน Planfin 63</vt:lpstr>
      <vt:lpstr>'ผูกสูตร Planfin64'!Print_Titles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mama</cp:lastModifiedBy>
  <cp:lastPrinted>2021-09-21T06:01:34Z</cp:lastPrinted>
  <dcterms:created xsi:type="dcterms:W3CDTF">2016-12-18T03:50:18Z</dcterms:created>
  <dcterms:modified xsi:type="dcterms:W3CDTF">2021-09-21T06:34:19Z</dcterms:modified>
</cp:coreProperties>
</file>