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 64\เดือนมีนาคม 64\"/>
    </mc:Choice>
  </mc:AlternateContent>
  <xr:revisionPtr revIDLastSave="0" documentId="8_{422EFF95-D560-4E51-A624-4CCDBD727242}" xr6:coauthVersionLast="46" xr6:coauthVersionMax="46" xr10:uidLastSave="{00000000-0000-0000-0000-000000000000}"/>
  <bookViews>
    <workbookView xWindow="-120" yWindow="-120" windowWidth="29040" windowHeight="15840" tabRatio="767" firstSheet="1" activeTab="11" xr2:uid="{00000000-000D-0000-FFFF-FFFF00000000}"/>
  </bookViews>
  <sheets>
    <sheet name="รพร.สระแก้ว" sheetId="22" r:id="rId1"/>
    <sheet name="รพ.คลองหาด" sheetId="21" r:id="rId2"/>
    <sheet name="รพ.ตาพระยา" sheetId="26" r:id="rId3"/>
    <sheet name="รพ.วังน้ำเย็น" sheetId="27" r:id="rId4"/>
    <sheet name="รพ.วัฒนานคร" sheetId="25" r:id="rId5"/>
    <sheet name="รพ.อรัญประเทศ" sheetId="17" r:id="rId6"/>
    <sheet name="รพ.เขาฉกรรจ์" sheetId="24" r:id="rId7"/>
    <sheet name="รพ.วังสมบูรณ์" sheetId="15" r:id="rId8"/>
    <sheet name="รพ.โคกสูง" sheetId="23" r:id="rId9"/>
    <sheet name="ปี 2563 ต.ค.2561- 20 มี.ค 2564" sheetId="28" r:id="rId10"/>
    <sheet name="ปี 2564 ต.ค.2563- ม.ค.2564" sheetId="29" r:id="rId11"/>
    <sheet name="ฟอร์ม" sheetId="14" r:id="rId12"/>
  </sheets>
  <definedNames>
    <definedName name="_xlnm.Print_Titles" localSheetId="9">'ปี 2563 ต.ค.2561- 20 มี.ค 2564'!$A:$A,'ปี 2563 ต.ค.2561- 20 มี.ค 2564'!$3:$6</definedName>
    <definedName name="_xlnm.Print_Titles" localSheetId="10">'ปี 2564 ต.ค.2563- ม.ค.2564'!$A:$A,'ปี 2564 ต.ค.2563- ม.ค.2564'!$3:$6</definedName>
    <definedName name="_xlnm.Print_Titles" localSheetId="11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AX26" i="29" l="1"/>
  <c r="AY26" i="29" s="1"/>
  <c r="AV26" i="29"/>
  <c r="AU26" i="29"/>
  <c r="AT26" i="29"/>
  <c r="AR26" i="29"/>
  <c r="AO26" i="29"/>
  <c r="AM26" i="29"/>
  <c r="AJ26" i="29"/>
  <c r="AH26" i="29"/>
  <c r="AE26" i="29"/>
  <c r="AC26" i="29"/>
  <c r="Z26" i="29"/>
  <c r="X26" i="29"/>
  <c r="U26" i="29"/>
  <c r="S26" i="29"/>
  <c r="P26" i="29"/>
  <c r="N26" i="29"/>
  <c r="K26" i="29"/>
  <c r="I26" i="29"/>
  <c r="F26" i="29"/>
  <c r="D26" i="29"/>
  <c r="AX25" i="29"/>
  <c r="AY25" i="29" s="1"/>
  <c r="AV25" i="29"/>
  <c r="AU25" i="29"/>
  <c r="AT25" i="29"/>
  <c r="AR25" i="29"/>
  <c r="AO25" i="29"/>
  <c r="AM25" i="29"/>
  <c r="AJ25" i="29"/>
  <c r="AH25" i="29"/>
  <c r="AE25" i="29"/>
  <c r="AC25" i="29"/>
  <c r="Z25" i="29"/>
  <c r="X25" i="29"/>
  <c r="U25" i="29"/>
  <c r="S25" i="29"/>
  <c r="P25" i="29"/>
  <c r="N25" i="29"/>
  <c r="K25" i="29"/>
  <c r="I25" i="29"/>
  <c r="F25" i="29"/>
  <c r="D25" i="29"/>
  <c r="AX24" i="29"/>
  <c r="AV24" i="29"/>
  <c r="AW24" i="29" s="1"/>
  <c r="AU24" i="29"/>
  <c r="AT24" i="29"/>
  <c r="AR24" i="29"/>
  <c r="AO24" i="29"/>
  <c r="AM24" i="29"/>
  <c r="AJ24" i="29"/>
  <c r="AH24" i="29"/>
  <c r="AE24" i="29"/>
  <c r="AC24" i="29"/>
  <c r="Z24" i="29"/>
  <c r="X24" i="29"/>
  <c r="U24" i="29"/>
  <c r="S24" i="29"/>
  <c r="P24" i="29"/>
  <c r="N24" i="29"/>
  <c r="K24" i="29"/>
  <c r="I24" i="29"/>
  <c r="F24" i="29"/>
  <c r="D24" i="29"/>
  <c r="AX23" i="29"/>
  <c r="AV23" i="29"/>
  <c r="AW23" i="29" s="1"/>
  <c r="AU23" i="29"/>
  <c r="AT23" i="29"/>
  <c r="AR23" i="29"/>
  <c r="AO23" i="29"/>
  <c r="AM23" i="29"/>
  <c r="AJ23" i="29"/>
  <c r="AH23" i="29"/>
  <c r="AE23" i="29"/>
  <c r="AC23" i="29"/>
  <c r="Z23" i="29"/>
  <c r="X23" i="29"/>
  <c r="U23" i="29"/>
  <c r="S23" i="29"/>
  <c r="P23" i="29"/>
  <c r="N23" i="29"/>
  <c r="K23" i="29"/>
  <c r="I23" i="29"/>
  <c r="F23" i="29"/>
  <c r="D23" i="29"/>
  <c r="AX22" i="29"/>
  <c r="AY22" i="29" s="1"/>
  <c r="AV22" i="29"/>
  <c r="AU22" i="29"/>
  <c r="AW22" i="29" s="1"/>
  <c r="AT22" i="29"/>
  <c r="AR22" i="29"/>
  <c r="AO22" i="29"/>
  <c r="AM22" i="29"/>
  <c r="AJ22" i="29"/>
  <c r="AH22" i="29"/>
  <c r="AE22" i="29"/>
  <c r="AC22" i="29"/>
  <c r="Z22" i="29"/>
  <c r="X22" i="29"/>
  <c r="U22" i="29"/>
  <c r="S22" i="29"/>
  <c r="P22" i="29"/>
  <c r="N22" i="29"/>
  <c r="K22" i="29"/>
  <c r="I22" i="29"/>
  <c r="F22" i="29"/>
  <c r="D22" i="29"/>
  <c r="AX21" i="29"/>
  <c r="AV21" i="29"/>
  <c r="AW21" i="29" s="1"/>
  <c r="AU21" i="29"/>
  <c r="AT21" i="29"/>
  <c r="AR21" i="29"/>
  <c r="AO21" i="29"/>
  <c r="AM21" i="29"/>
  <c r="AJ21" i="29"/>
  <c r="AH21" i="29"/>
  <c r="AE21" i="29"/>
  <c r="AC21" i="29"/>
  <c r="Z21" i="29"/>
  <c r="X21" i="29"/>
  <c r="U21" i="29"/>
  <c r="S21" i="29"/>
  <c r="P21" i="29"/>
  <c r="N21" i="29"/>
  <c r="K21" i="29"/>
  <c r="I21" i="29"/>
  <c r="F21" i="29"/>
  <c r="D21" i="29"/>
  <c r="AX20" i="29"/>
  <c r="AY20" i="29" s="1"/>
  <c r="AV20" i="29"/>
  <c r="AW20" i="29" s="1"/>
  <c r="AU20" i="29"/>
  <c r="AT20" i="29"/>
  <c r="AR20" i="29"/>
  <c r="AO20" i="29"/>
  <c r="AM20" i="29"/>
  <c r="AJ20" i="29"/>
  <c r="AH20" i="29"/>
  <c r="AE20" i="29"/>
  <c r="AC20" i="29"/>
  <c r="Z20" i="29"/>
  <c r="X20" i="29"/>
  <c r="U20" i="29"/>
  <c r="S20" i="29"/>
  <c r="P20" i="29"/>
  <c r="N20" i="29"/>
  <c r="K20" i="29"/>
  <c r="I20" i="29"/>
  <c r="F20" i="29"/>
  <c r="D20" i="29"/>
  <c r="AX19" i="29"/>
  <c r="AV19" i="29"/>
  <c r="AU19" i="29"/>
  <c r="AT19" i="29"/>
  <c r="AR19" i="29"/>
  <c r="AO19" i="29"/>
  <c r="AM19" i="29"/>
  <c r="AJ19" i="29"/>
  <c r="AH19" i="29"/>
  <c r="AE19" i="29"/>
  <c r="AC19" i="29"/>
  <c r="Z19" i="29"/>
  <c r="X19" i="29"/>
  <c r="U19" i="29"/>
  <c r="S19" i="29"/>
  <c r="P19" i="29"/>
  <c r="N19" i="29"/>
  <c r="K19" i="29"/>
  <c r="I19" i="29"/>
  <c r="F19" i="29"/>
  <c r="D19" i="29"/>
  <c r="AX18" i="29"/>
  <c r="AY18" i="29" s="1"/>
  <c r="AV18" i="29"/>
  <c r="AW18" i="29" s="1"/>
  <c r="AU18" i="29"/>
  <c r="AT18" i="29"/>
  <c r="AR18" i="29"/>
  <c r="AO18" i="29"/>
  <c r="AM18" i="29"/>
  <c r="AJ18" i="29"/>
  <c r="AH18" i="29"/>
  <c r="AE18" i="29"/>
  <c r="AC18" i="29"/>
  <c r="Z18" i="29"/>
  <c r="X18" i="29"/>
  <c r="U18" i="29"/>
  <c r="S18" i="29"/>
  <c r="P18" i="29"/>
  <c r="N18" i="29"/>
  <c r="K18" i="29"/>
  <c r="I18" i="29"/>
  <c r="F18" i="29"/>
  <c r="D18" i="29"/>
  <c r="AX17" i="29"/>
  <c r="AX14" i="29" s="1"/>
  <c r="AV17" i="29"/>
  <c r="AU17" i="29"/>
  <c r="AW17" i="29" s="1"/>
  <c r="AT17" i="29"/>
  <c r="AR17" i="29"/>
  <c r="AO17" i="29"/>
  <c r="AM17" i="29"/>
  <c r="AJ17" i="29"/>
  <c r="AH17" i="29"/>
  <c r="AE17" i="29"/>
  <c r="AC17" i="29"/>
  <c r="Z17" i="29"/>
  <c r="X17" i="29"/>
  <c r="U17" i="29"/>
  <c r="S17" i="29"/>
  <c r="P17" i="29"/>
  <c r="N17" i="29"/>
  <c r="K17" i="29"/>
  <c r="I17" i="29"/>
  <c r="F17" i="29"/>
  <c r="D17" i="29"/>
  <c r="AX16" i="29"/>
  <c r="AV16" i="29"/>
  <c r="AU16" i="29"/>
  <c r="AT16" i="29"/>
  <c r="AR16" i="29"/>
  <c r="AO16" i="29"/>
  <c r="AM16" i="29"/>
  <c r="AJ16" i="29"/>
  <c r="AH16" i="29"/>
  <c r="AE16" i="29"/>
  <c r="AC16" i="29"/>
  <c r="Z16" i="29"/>
  <c r="X16" i="29"/>
  <c r="U16" i="29"/>
  <c r="S16" i="29"/>
  <c r="P16" i="29"/>
  <c r="N16" i="29"/>
  <c r="K16" i="29"/>
  <c r="I16" i="29"/>
  <c r="F16" i="29"/>
  <c r="D16" i="29"/>
  <c r="AX15" i="29"/>
  <c r="AV15" i="29"/>
  <c r="AW15" i="29" s="1"/>
  <c r="AU15" i="29"/>
  <c r="AT15" i="29"/>
  <c r="AR15" i="29"/>
  <c r="AO15" i="29"/>
  <c r="AM15" i="29"/>
  <c r="AJ15" i="29"/>
  <c r="AH15" i="29"/>
  <c r="AE15" i="29"/>
  <c r="AC15" i="29"/>
  <c r="Z15" i="29"/>
  <c r="X15" i="29"/>
  <c r="U15" i="29"/>
  <c r="S15" i="29"/>
  <c r="P15" i="29"/>
  <c r="N15" i="29"/>
  <c r="K15" i="29"/>
  <c r="I15" i="29"/>
  <c r="F15" i="29"/>
  <c r="D15" i="29"/>
  <c r="AU14" i="29"/>
  <c r="AS14" i="29"/>
  <c r="AQ14" i="29"/>
  <c r="AP14" i="29"/>
  <c r="AN14" i="29"/>
  <c r="AL14" i="29"/>
  <c r="AM14" i="29" s="1"/>
  <c r="AK14" i="29"/>
  <c r="AI14" i="29"/>
  <c r="AG14" i="29"/>
  <c r="AH14" i="29" s="1"/>
  <c r="AF14" i="29"/>
  <c r="AD14" i="29"/>
  <c r="AB14" i="29"/>
  <c r="AA14" i="29"/>
  <c r="AC14" i="29" s="1"/>
  <c r="Y14" i="29"/>
  <c r="W14" i="29"/>
  <c r="V14" i="29"/>
  <c r="T14" i="29"/>
  <c r="U14" i="29" s="1"/>
  <c r="R14" i="29"/>
  <c r="S14" i="29" s="1"/>
  <c r="Q14" i="29"/>
  <c r="O14" i="29"/>
  <c r="P14" i="29" s="1"/>
  <c r="N14" i="29"/>
  <c r="M14" i="29"/>
  <c r="M27" i="29" s="1"/>
  <c r="L14" i="29"/>
  <c r="J14" i="29"/>
  <c r="H14" i="29"/>
  <c r="I14" i="29" s="1"/>
  <c r="G14" i="29"/>
  <c r="E14" i="29"/>
  <c r="F14" i="29" s="1"/>
  <c r="C14" i="29"/>
  <c r="D14" i="29" s="1"/>
  <c r="B14" i="29"/>
  <c r="AX13" i="29"/>
  <c r="AV13" i="29"/>
  <c r="AU13" i="29"/>
  <c r="AT13" i="29"/>
  <c r="AR13" i="29"/>
  <c r="AO13" i="29"/>
  <c r="AM13" i="29"/>
  <c r="AJ13" i="29"/>
  <c r="AH13" i="29"/>
  <c r="AE13" i="29"/>
  <c r="AC13" i="29"/>
  <c r="Z13" i="29"/>
  <c r="X13" i="29"/>
  <c r="U13" i="29"/>
  <c r="S13" i="29"/>
  <c r="P13" i="29"/>
  <c r="N13" i="29"/>
  <c r="K13" i="29"/>
  <c r="I13" i="29"/>
  <c r="F13" i="29"/>
  <c r="D13" i="29"/>
  <c r="AX12" i="29"/>
  <c r="AV12" i="29"/>
  <c r="AY12" i="29" s="1"/>
  <c r="AU12" i="29"/>
  <c r="AT12" i="29"/>
  <c r="AR12" i="29"/>
  <c r="AO12" i="29"/>
  <c r="AM12" i="29"/>
  <c r="AJ12" i="29"/>
  <c r="AH12" i="29"/>
  <c r="AE12" i="29"/>
  <c r="AC12" i="29"/>
  <c r="Z12" i="29"/>
  <c r="X12" i="29"/>
  <c r="U12" i="29"/>
  <c r="S12" i="29"/>
  <c r="P12" i="29"/>
  <c r="N12" i="29"/>
  <c r="K12" i="29"/>
  <c r="I12" i="29"/>
  <c r="F12" i="29"/>
  <c r="D12" i="29"/>
  <c r="AY11" i="29"/>
  <c r="AX11" i="29"/>
  <c r="AV11" i="29"/>
  <c r="AU11" i="29"/>
  <c r="AT11" i="29"/>
  <c r="AR11" i="29"/>
  <c r="AO11" i="29"/>
  <c r="AM11" i="29"/>
  <c r="AJ11" i="29"/>
  <c r="AH11" i="29"/>
  <c r="AE11" i="29"/>
  <c r="AC11" i="29"/>
  <c r="Z11" i="29"/>
  <c r="X11" i="29"/>
  <c r="U11" i="29"/>
  <c r="S11" i="29"/>
  <c r="P11" i="29"/>
  <c r="N11" i="29"/>
  <c r="K11" i="29"/>
  <c r="I11" i="29"/>
  <c r="F11" i="29"/>
  <c r="D11" i="29"/>
  <c r="AX10" i="29"/>
  <c r="AV10" i="29"/>
  <c r="AU10" i="29"/>
  <c r="AW10" i="29" s="1"/>
  <c r="AT10" i="29"/>
  <c r="AR10" i="29"/>
  <c r="AO10" i="29"/>
  <c r="AM10" i="29"/>
  <c r="AJ10" i="29"/>
  <c r="AH10" i="29"/>
  <c r="AE10" i="29"/>
  <c r="AC10" i="29"/>
  <c r="Z10" i="29"/>
  <c r="X10" i="29"/>
  <c r="U10" i="29"/>
  <c r="S10" i="29"/>
  <c r="P10" i="29"/>
  <c r="N10" i="29"/>
  <c r="K10" i="29"/>
  <c r="I10" i="29"/>
  <c r="F10" i="29"/>
  <c r="D10" i="29"/>
  <c r="AX9" i="29"/>
  <c r="AY9" i="29" s="1"/>
  <c r="AV9" i="29"/>
  <c r="AU9" i="29"/>
  <c r="AW9" i="29" s="1"/>
  <c r="AT9" i="29"/>
  <c r="AR9" i="29"/>
  <c r="AO9" i="29"/>
  <c r="AM9" i="29"/>
  <c r="AJ9" i="29"/>
  <c r="AH9" i="29"/>
  <c r="AE9" i="29"/>
  <c r="AC9" i="29"/>
  <c r="Z9" i="29"/>
  <c r="X9" i="29"/>
  <c r="U9" i="29"/>
  <c r="S9" i="29"/>
  <c r="P9" i="29"/>
  <c r="N9" i="29"/>
  <c r="K9" i="29"/>
  <c r="I9" i="29"/>
  <c r="F9" i="29"/>
  <c r="D9" i="29"/>
  <c r="AX8" i="29"/>
  <c r="AV8" i="29"/>
  <c r="AU8" i="29"/>
  <c r="AT8" i="29"/>
  <c r="AR8" i="29"/>
  <c r="AO8" i="29"/>
  <c r="AM8" i="29"/>
  <c r="AJ8" i="29"/>
  <c r="AH8" i="29"/>
  <c r="AE8" i="29"/>
  <c r="AC8" i="29"/>
  <c r="Z8" i="29"/>
  <c r="X8" i="29"/>
  <c r="U8" i="29"/>
  <c r="S8" i="29"/>
  <c r="P8" i="29"/>
  <c r="N8" i="29"/>
  <c r="K8" i="29"/>
  <c r="I8" i="29"/>
  <c r="F8" i="29"/>
  <c r="D8" i="29"/>
  <c r="AS7" i="29"/>
  <c r="AS27" i="29" s="1"/>
  <c r="AQ7" i="29"/>
  <c r="AT7" i="29" s="1"/>
  <c r="AP7" i="29"/>
  <c r="AN7" i="29"/>
  <c r="AL7" i="29"/>
  <c r="AK7" i="29"/>
  <c r="AK27" i="29" s="1"/>
  <c r="AI7" i="29"/>
  <c r="AG7" i="29"/>
  <c r="AF7" i="29"/>
  <c r="AF27" i="29" s="1"/>
  <c r="AD7" i="29"/>
  <c r="AE7" i="29" s="1"/>
  <c r="AB7" i="29"/>
  <c r="AA7" i="29"/>
  <c r="Y7" i="29"/>
  <c r="Y27" i="29" s="1"/>
  <c r="W7" i="29"/>
  <c r="X7" i="29" s="1"/>
  <c r="V7" i="29"/>
  <c r="T7" i="29"/>
  <c r="R7" i="29"/>
  <c r="S7" i="29" s="1"/>
  <c r="Q7" i="29"/>
  <c r="Q27" i="29" s="1"/>
  <c r="O7" i="29"/>
  <c r="L7" i="29"/>
  <c r="L27" i="29" s="1"/>
  <c r="J7" i="29"/>
  <c r="K7" i="29" s="1"/>
  <c r="H7" i="29"/>
  <c r="G7" i="29"/>
  <c r="G27" i="29" s="1"/>
  <c r="E7" i="29"/>
  <c r="F7" i="29" s="1"/>
  <c r="C7" i="29"/>
  <c r="B7" i="29"/>
  <c r="B27" i="29" s="1"/>
  <c r="AR14" i="29" l="1"/>
  <c r="AY15" i="29"/>
  <c r="C27" i="29"/>
  <c r="I7" i="29"/>
  <c r="AJ7" i="29"/>
  <c r="AP27" i="29"/>
  <c r="AO14" i="29"/>
  <c r="AT14" i="29"/>
  <c r="AY24" i="29"/>
  <c r="AW25" i="29"/>
  <c r="AW26" i="29"/>
  <c r="U7" i="29"/>
  <c r="AA27" i="29"/>
  <c r="AG27" i="29"/>
  <c r="AL27" i="29"/>
  <c r="AM27" i="29" s="1"/>
  <c r="AW8" i="29"/>
  <c r="AW13" i="29"/>
  <c r="K14" i="29"/>
  <c r="AW16" i="29"/>
  <c r="H27" i="29"/>
  <c r="O27" i="29"/>
  <c r="P27" i="29" s="1"/>
  <c r="V27" i="29"/>
  <c r="AC7" i="29"/>
  <c r="AH7" i="29"/>
  <c r="AO7" i="29"/>
  <c r="AY8" i="29"/>
  <c r="AY10" i="29"/>
  <c r="AW11" i="29"/>
  <c r="AY13" i="29"/>
  <c r="Z14" i="29"/>
  <c r="AE14" i="29"/>
  <c r="AJ14" i="29"/>
  <c r="AY16" i="29"/>
  <c r="AY19" i="29"/>
  <c r="AY21" i="29"/>
  <c r="AH27" i="29"/>
  <c r="N27" i="29"/>
  <c r="D27" i="29"/>
  <c r="I27" i="29"/>
  <c r="Z7" i="29"/>
  <c r="AX7" i="29"/>
  <c r="AY23" i="29"/>
  <c r="AB27" i="29"/>
  <c r="AC27" i="29" s="1"/>
  <c r="AN27" i="29"/>
  <c r="AM7" i="29"/>
  <c r="E27" i="29"/>
  <c r="F27" i="29" s="1"/>
  <c r="AW19" i="29"/>
  <c r="R27" i="29"/>
  <c r="S27" i="29" s="1"/>
  <c r="AD27" i="29"/>
  <c r="N7" i="29"/>
  <c r="P7" i="29"/>
  <c r="D7" i="29"/>
  <c r="AQ27" i="29"/>
  <c r="AR27" i="29" s="1"/>
  <c r="T27" i="29"/>
  <c r="U27" i="29" s="1"/>
  <c r="AR7" i="29"/>
  <c r="AW12" i="29"/>
  <c r="X14" i="29"/>
  <c r="AV14" i="29"/>
  <c r="AW14" i="29" s="1"/>
  <c r="AY17" i="29"/>
  <c r="J27" i="29"/>
  <c r="W27" i="29"/>
  <c r="X27" i="29" s="1"/>
  <c r="AI27" i="29"/>
  <c r="AJ27" i="29" s="1"/>
  <c r="AU7" i="29"/>
  <c r="AU27" i="29" s="1"/>
  <c r="AV7" i="29"/>
  <c r="K27" i="29" l="1"/>
  <c r="AO27" i="29"/>
  <c r="AX27" i="29"/>
  <c r="AY7" i="29"/>
  <c r="AE27" i="29"/>
  <c r="AT27" i="29"/>
  <c r="Z27" i="29"/>
  <c r="AV27" i="29"/>
  <c r="AW27" i="29" s="1"/>
  <c r="AW7" i="29"/>
  <c r="AY14" i="29"/>
  <c r="AY27" i="29" l="1"/>
  <c r="AX26" i="28" l="1"/>
  <c r="AV26" i="28"/>
  <c r="AW26" i="28" s="1"/>
  <c r="AU26" i="28"/>
  <c r="AT26" i="28"/>
  <c r="AR26" i="28"/>
  <c r="AO26" i="28"/>
  <c r="AM26" i="28"/>
  <c r="AJ26" i="28"/>
  <c r="AH26" i="28"/>
  <c r="AE26" i="28"/>
  <c r="AC26" i="28"/>
  <c r="Z26" i="28"/>
  <c r="X26" i="28"/>
  <c r="U26" i="28"/>
  <c r="S26" i="28"/>
  <c r="P26" i="28"/>
  <c r="N26" i="28"/>
  <c r="K26" i="28"/>
  <c r="I26" i="28"/>
  <c r="F26" i="28"/>
  <c r="D26" i="28"/>
  <c r="AY25" i="28"/>
  <c r="AX25" i="28"/>
  <c r="AV25" i="28"/>
  <c r="AU25" i="28"/>
  <c r="AT25" i="28"/>
  <c r="AR25" i="28"/>
  <c r="AO25" i="28"/>
  <c r="AM25" i="28"/>
  <c r="AJ25" i="28"/>
  <c r="AH25" i="28"/>
  <c r="AE25" i="28"/>
  <c r="AC25" i="28"/>
  <c r="Z25" i="28"/>
  <c r="X25" i="28"/>
  <c r="U25" i="28"/>
  <c r="S25" i="28"/>
  <c r="P25" i="28"/>
  <c r="N25" i="28"/>
  <c r="K25" i="28"/>
  <c r="I25" i="28"/>
  <c r="F25" i="28"/>
  <c r="D25" i="28"/>
  <c r="AX24" i="28"/>
  <c r="AV24" i="28"/>
  <c r="AU24" i="28"/>
  <c r="AW24" i="28" s="1"/>
  <c r="AT24" i="28"/>
  <c r="AR24" i="28"/>
  <c r="AO24" i="28"/>
  <c r="AM24" i="28"/>
  <c r="AJ24" i="28"/>
  <c r="AH24" i="28"/>
  <c r="AE24" i="28"/>
  <c r="AC24" i="28"/>
  <c r="Z24" i="28"/>
  <c r="X24" i="28"/>
  <c r="U24" i="28"/>
  <c r="S24" i="28"/>
  <c r="P24" i="28"/>
  <c r="N24" i="28"/>
  <c r="K24" i="28"/>
  <c r="I24" i="28"/>
  <c r="F24" i="28"/>
  <c r="D24" i="28"/>
  <c r="AX23" i="28"/>
  <c r="AY23" i="28" s="1"/>
  <c r="AW23" i="28"/>
  <c r="AV23" i="28"/>
  <c r="AU23" i="28"/>
  <c r="AT23" i="28"/>
  <c r="AR23" i="28"/>
  <c r="AO23" i="28"/>
  <c r="AM23" i="28"/>
  <c r="AJ23" i="28"/>
  <c r="AH23" i="28"/>
  <c r="AE23" i="28"/>
  <c r="AC23" i="28"/>
  <c r="Z23" i="28"/>
  <c r="X23" i="28"/>
  <c r="U23" i="28"/>
  <c r="S23" i="28"/>
  <c r="P23" i="28"/>
  <c r="N23" i="28"/>
  <c r="K23" i="28"/>
  <c r="I23" i="28"/>
  <c r="F23" i="28"/>
  <c r="D23" i="28"/>
  <c r="AX22" i="28"/>
  <c r="AY22" i="28" s="1"/>
  <c r="AV22" i="28"/>
  <c r="AU22" i="28"/>
  <c r="AT22" i="28"/>
  <c r="AR22" i="28"/>
  <c r="AO22" i="28"/>
  <c r="AM22" i="28"/>
  <c r="AJ22" i="28"/>
  <c r="AH22" i="28"/>
  <c r="AE22" i="28"/>
  <c r="AC22" i="28"/>
  <c r="Z22" i="28"/>
  <c r="X22" i="28"/>
  <c r="U22" i="28"/>
  <c r="S22" i="28"/>
  <c r="P22" i="28"/>
  <c r="N22" i="28"/>
  <c r="K22" i="28"/>
  <c r="I22" i="28"/>
  <c r="F22" i="28"/>
  <c r="D22" i="28"/>
  <c r="AX21" i="28"/>
  <c r="AV21" i="28"/>
  <c r="AW21" i="28" s="1"/>
  <c r="AU21" i="28"/>
  <c r="AT21" i="28"/>
  <c r="AR21" i="28"/>
  <c r="AO21" i="28"/>
  <c r="AM21" i="28"/>
  <c r="AJ21" i="28"/>
  <c r="AH21" i="28"/>
  <c r="AE21" i="28"/>
  <c r="AC21" i="28"/>
  <c r="Z21" i="28"/>
  <c r="X21" i="28"/>
  <c r="U21" i="28"/>
  <c r="S21" i="28"/>
  <c r="P21" i="28"/>
  <c r="N21" i="28"/>
  <c r="K21" i="28"/>
  <c r="I21" i="28"/>
  <c r="F21" i="28"/>
  <c r="D21" i="28"/>
  <c r="AX20" i="28"/>
  <c r="AY20" i="28" s="1"/>
  <c r="AV20" i="28"/>
  <c r="AW20" i="28" s="1"/>
  <c r="AU20" i="28"/>
  <c r="AT20" i="28"/>
  <c r="AR20" i="28"/>
  <c r="AO20" i="28"/>
  <c r="AM20" i="28"/>
  <c r="AJ20" i="28"/>
  <c r="AH20" i="28"/>
  <c r="AE20" i="28"/>
  <c r="AC20" i="28"/>
  <c r="Z20" i="28"/>
  <c r="X20" i="28"/>
  <c r="U20" i="28"/>
  <c r="S20" i="28"/>
  <c r="P20" i="28"/>
  <c r="N20" i="28"/>
  <c r="K20" i="28"/>
  <c r="I20" i="28"/>
  <c r="F20" i="28"/>
  <c r="D20" i="28"/>
  <c r="AX19" i="28"/>
  <c r="AV19" i="28"/>
  <c r="AU19" i="28"/>
  <c r="AT19" i="28"/>
  <c r="AR19" i="28"/>
  <c r="AO19" i="28"/>
  <c r="AM19" i="28"/>
  <c r="AJ19" i="28"/>
  <c r="AH19" i="28"/>
  <c r="AE19" i="28"/>
  <c r="AC19" i="28"/>
  <c r="Z19" i="28"/>
  <c r="X19" i="28"/>
  <c r="U19" i="28"/>
  <c r="S19" i="28"/>
  <c r="P19" i="28"/>
  <c r="N19" i="28"/>
  <c r="K19" i="28"/>
  <c r="I19" i="28"/>
  <c r="F19" i="28"/>
  <c r="D19" i="28"/>
  <c r="AX18" i="28"/>
  <c r="AY18" i="28" s="1"/>
  <c r="AV18" i="28"/>
  <c r="AU18" i="28"/>
  <c r="AT18" i="28"/>
  <c r="AR18" i="28"/>
  <c r="AO18" i="28"/>
  <c r="AM18" i="28"/>
  <c r="AJ18" i="28"/>
  <c r="AH18" i="28"/>
  <c r="AE18" i="28"/>
  <c r="AC18" i="28"/>
  <c r="Z18" i="28"/>
  <c r="X18" i="28"/>
  <c r="U18" i="28"/>
  <c r="S18" i="28"/>
  <c r="P18" i="28"/>
  <c r="N18" i="28"/>
  <c r="K18" i="28"/>
  <c r="I18" i="28"/>
  <c r="F18" i="28"/>
  <c r="D18" i="28"/>
  <c r="AX17" i="28"/>
  <c r="AV17" i="28"/>
  <c r="AU17" i="28"/>
  <c r="AT17" i="28"/>
  <c r="AR17" i="28"/>
  <c r="AO17" i="28"/>
  <c r="AM17" i="28"/>
  <c r="AJ17" i="28"/>
  <c r="AH17" i="28"/>
  <c r="AE17" i="28"/>
  <c r="AC17" i="28"/>
  <c r="Z17" i="28"/>
  <c r="X17" i="28"/>
  <c r="U17" i="28"/>
  <c r="S17" i="28"/>
  <c r="P17" i="28"/>
  <c r="N17" i="28"/>
  <c r="K17" i="28"/>
  <c r="I17" i="28"/>
  <c r="F17" i="28"/>
  <c r="D17" i="28"/>
  <c r="AX16" i="28"/>
  <c r="AV16" i="28"/>
  <c r="AW16" i="28" s="1"/>
  <c r="AU16" i="28"/>
  <c r="AT16" i="28"/>
  <c r="AR16" i="28"/>
  <c r="AO16" i="28"/>
  <c r="AM16" i="28"/>
  <c r="AJ16" i="28"/>
  <c r="AH16" i="28"/>
  <c r="AE16" i="28"/>
  <c r="AC16" i="28"/>
  <c r="Z16" i="28"/>
  <c r="X16" i="28"/>
  <c r="U16" i="28"/>
  <c r="S16" i="28"/>
  <c r="P16" i="28"/>
  <c r="N16" i="28"/>
  <c r="K16" i="28"/>
  <c r="I16" i="28"/>
  <c r="F16" i="28"/>
  <c r="D16" i="28"/>
  <c r="AX15" i="28"/>
  <c r="AV15" i="28"/>
  <c r="AU15" i="28"/>
  <c r="AU14" i="28" s="1"/>
  <c r="AT15" i="28"/>
  <c r="AR15" i="28"/>
  <c r="AO15" i="28"/>
  <c r="AM15" i="28"/>
  <c r="AJ15" i="28"/>
  <c r="AH15" i="28"/>
  <c r="AE15" i="28"/>
  <c r="AC15" i="28"/>
  <c r="Z15" i="28"/>
  <c r="X15" i="28"/>
  <c r="U15" i="28"/>
  <c r="S15" i="28"/>
  <c r="P15" i="28"/>
  <c r="N15" i="28"/>
  <c r="K15" i="28"/>
  <c r="I15" i="28"/>
  <c r="F15" i="28"/>
  <c r="D15" i="28"/>
  <c r="AS14" i="28"/>
  <c r="AQ14" i="28"/>
  <c r="AP14" i="28"/>
  <c r="AN14" i="28"/>
  <c r="AL14" i="28"/>
  <c r="AK14" i="28"/>
  <c r="AI14" i="28"/>
  <c r="AJ14" i="28" s="1"/>
  <c r="AG14" i="28"/>
  <c r="AF14" i="28"/>
  <c r="AD14" i="28"/>
  <c r="AE14" i="28" s="1"/>
  <c r="AB14" i="28"/>
  <c r="AA14" i="28"/>
  <c r="Y14" i="28"/>
  <c r="W14" i="28"/>
  <c r="Z14" i="28" s="1"/>
  <c r="V14" i="28"/>
  <c r="T14" i="28"/>
  <c r="R14" i="28"/>
  <c r="S14" i="28" s="1"/>
  <c r="Q14" i="28"/>
  <c r="O14" i="28"/>
  <c r="M14" i="28"/>
  <c r="P14" i="28" s="1"/>
  <c r="L14" i="28"/>
  <c r="N14" i="28" s="1"/>
  <c r="J14" i="28"/>
  <c r="K14" i="28" s="1"/>
  <c r="H14" i="28"/>
  <c r="G14" i="28"/>
  <c r="E14" i="28"/>
  <c r="C14" i="28"/>
  <c r="B14" i="28"/>
  <c r="D14" i="28" s="1"/>
  <c r="AX13" i="28"/>
  <c r="AY13" i="28" s="1"/>
  <c r="AV13" i="28"/>
  <c r="AW13" i="28" s="1"/>
  <c r="AU13" i="28"/>
  <c r="AT13" i="28"/>
  <c r="AR13" i="28"/>
  <c r="AO13" i="28"/>
  <c r="AM13" i="28"/>
  <c r="AJ13" i="28"/>
  <c r="AH13" i="28"/>
  <c r="AE13" i="28"/>
  <c r="AC13" i="28"/>
  <c r="Z13" i="28"/>
  <c r="X13" i="28"/>
  <c r="U13" i="28"/>
  <c r="S13" i="28"/>
  <c r="P13" i="28"/>
  <c r="N13" i="28"/>
  <c r="K13" i="28"/>
  <c r="I13" i="28"/>
  <c r="F13" i="28"/>
  <c r="D13" i="28"/>
  <c r="AX12" i="28"/>
  <c r="AV12" i="28"/>
  <c r="AY12" i="28" s="1"/>
  <c r="AU12" i="28"/>
  <c r="AT12" i="28"/>
  <c r="AR12" i="28"/>
  <c r="AO12" i="28"/>
  <c r="AM12" i="28"/>
  <c r="AJ12" i="28"/>
  <c r="AH12" i="28"/>
  <c r="AE12" i="28"/>
  <c r="AC12" i="28"/>
  <c r="Z12" i="28"/>
  <c r="X12" i="28"/>
  <c r="U12" i="28"/>
  <c r="S12" i="28"/>
  <c r="P12" i="28"/>
  <c r="N12" i="28"/>
  <c r="K12" i="28"/>
  <c r="I12" i="28"/>
  <c r="F12" i="28"/>
  <c r="D12" i="28"/>
  <c r="AX11" i="28"/>
  <c r="AV11" i="28"/>
  <c r="AW11" i="28" s="1"/>
  <c r="AU11" i="28"/>
  <c r="AT11" i="28"/>
  <c r="AR11" i="28"/>
  <c r="AO11" i="28"/>
  <c r="AM11" i="28"/>
  <c r="AJ11" i="28"/>
  <c r="AH11" i="28"/>
  <c r="AE11" i="28"/>
  <c r="AC11" i="28"/>
  <c r="Z11" i="28"/>
  <c r="X11" i="28"/>
  <c r="U11" i="28"/>
  <c r="S11" i="28"/>
  <c r="P11" i="28"/>
  <c r="N11" i="28"/>
  <c r="K11" i="28"/>
  <c r="I11" i="28"/>
  <c r="F11" i="28"/>
  <c r="D11" i="28"/>
  <c r="AX10" i="28"/>
  <c r="AY10" i="28" s="1"/>
  <c r="AV10" i="28"/>
  <c r="AU10" i="28"/>
  <c r="AW10" i="28" s="1"/>
  <c r="AT10" i="28"/>
  <c r="AR10" i="28"/>
  <c r="AO10" i="28"/>
  <c r="AM10" i="28"/>
  <c r="AJ10" i="28"/>
  <c r="AH10" i="28"/>
  <c r="AE10" i="28"/>
  <c r="AC10" i="28"/>
  <c r="Z10" i="28"/>
  <c r="X10" i="28"/>
  <c r="U10" i="28"/>
  <c r="S10" i="28"/>
  <c r="P10" i="28"/>
  <c r="N10" i="28"/>
  <c r="K10" i="28"/>
  <c r="I10" i="28"/>
  <c r="F10" i="28"/>
  <c r="D10" i="28"/>
  <c r="AX9" i="28"/>
  <c r="AV9" i="28"/>
  <c r="AU9" i="28"/>
  <c r="AT9" i="28"/>
  <c r="AR9" i="28"/>
  <c r="AO9" i="28"/>
  <c r="AM9" i="28"/>
  <c r="AJ9" i="28"/>
  <c r="AH9" i="28"/>
  <c r="AE9" i="28"/>
  <c r="AC9" i="28"/>
  <c r="Z9" i="28"/>
  <c r="X9" i="28"/>
  <c r="U9" i="28"/>
  <c r="S9" i="28"/>
  <c r="P9" i="28"/>
  <c r="N9" i="28"/>
  <c r="K9" i="28"/>
  <c r="I9" i="28"/>
  <c r="F9" i="28"/>
  <c r="D9" i="28"/>
  <c r="AX8" i="28"/>
  <c r="AV8" i="28"/>
  <c r="AU8" i="28"/>
  <c r="AT8" i="28"/>
  <c r="AR8" i="28"/>
  <c r="AO8" i="28"/>
  <c r="AM8" i="28"/>
  <c r="AJ8" i="28"/>
  <c r="AH8" i="28"/>
  <c r="AE8" i="28"/>
  <c r="AC8" i="28"/>
  <c r="Z8" i="28"/>
  <c r="X8" i="28"/>
  <c r="U8" i="28"/>
  <c r="S8" i="28"/>
  <c r="P8" i="28"/>
  <c r="N8" i="28"/>
  <c r="K8" i="28"/>
  <c r="I8" i="28"/>
  <c r="F8" i="28"/>
  <c r="D8" i="28"/>
  <c r="AS7" i="28"/>
  <c r="AQ7" i="28"/>
  <c r="AQ27" i="28" s="1"/>
  <c r="AP7" i="28"/>
  <c r="AN7" i="28"/>
  <c r="AL7" i="28"/>
  <c r="AL27" i="28" s="1"/>
  <c r="AK7" i="28"/>
  <c r="AI7" i="28"/>
  <c r="AG7" i="28"/>
  <c r="AF7" i="28"/>
  <c r="AF27" i="28" s="1"/>
  <c r="AD7" i="28"/>
  <c r="AB7" i="28"/>
  <c r="AA7" i="28"/>
  <c r="AA27" i="28" s="1"/>
  <c r="Y7" i="28"/>
  <c r="W7" i="28"/>
  <c r="V7" i="28"/>
  <c r="V27" i="28" s="1"/>
  <c r="T7" i="28"/>
  <c r="U7" i="28" s="1"/>
  <c r="R7" i="28"/>
  <c r="Q7" i="28"/>
  <c r="Q27" i="28" s="1"/>
  <c r="O7" i="28"/>
  <c r="O27" i="28" s="1"/>
  <c r="M7" i="28"/>
  <c r="L7" i="28"/>
  <c r="J7" i="28"/>
  <c r="H7" i="28"/>
  <c r="I7" i="28" s="1"/>
  <c r="G7" i="28"/>
  <c r="E7" i="28"/>
  <c r="E27" i="28" s="1"/>
  <c r="C7" i="28"/>
  <c r="C27" i="28" s="1"/>
  <c r="B7" i="28"/>
  <c r="B27" i="28" s="1"/>
  <c r="K7" i="28" l="1"/>
  <c r="AC7" i="28"/>
  <c r="AH7" i="28"/>
  <c r="AM7" i="28"/>
  <c r="AT7" i="28"/>
  <c r="AW8" i="28"/>
  <c r="AY11" i="28"/>
  <c r="I14" i="28"/>
  <c r="AR14" i="28"/>
  <c r="AW19" i="28"/>
  <c r="AY21" i="28"/>
  <c r="AW22" i="28"/>
  <c r="AY26" i="28"/>
  <c r="L27" i="28"/>
  <c r="R27" i="28"/>
  <c r="S27" i="28" s="1"/>
  <c r="W27" i="28"/>
  <c r="X27" i="28" s="1"/>
  <c r="AD27" i="28"/>
  <c r="AJ7" i="28"/>
  <c r="AO7" i="28"/>
  <c r="AY8" i="28"/>
  <c r="AW9" i="28"/>
  <c r="U14" i="28"/>
  <c r="AM14" i="28"/>
  <c r="AT14" i="28"/>
  <c r="AX14" i="28"/>
  <c r="AW17" i="28"/>
  <c r="AY19" i="28"/>
  <c r="AY24" i="28"/>
  <c r="AW25" i="28"/>
  <c r="J27" i="28"/>
  <c r="AU7" i="28"/>
  <c r="AU27" i="28" s="1"/>
  <c r="M27" i="28"/>
  <c r="S7" i="28"/>
  <c r="Y27" i="28"/>
  <c r="AE7" i="28"/>
  <c r="AK27" i="28"/>
  <c r="AP27" i="28"/>
  <c r="AR27" i="28" s="1"/>
  <c r="AY9" i="28"/>
  <c r="F14" i="28"/>
  <c r="AC14" i="28"/>
  <c r="AH14" i="28"/>
  <c r="AO14" i="28"/>
  <c r="AW15" i="28"/>
  <c r="AY17" i="28"/>
  <c r="AW18" i="28"/>
  <c r="P27" i="28"/>
  <c r="N27" i="28"/>
  <c r="AM27" i="28"/>
  <c r="F27" i="28"/>
  <c r="AY14" i="28"/>
  <c r="K27" i="28"/>
  <c r="D27" i="28"/>
  <c r="Z27" i="28"/>
  <c r="AR7" i="28"/>
  <c r="AW12" i="28"/>
  <c r="AV14" i="28"/>
  <c r="AW14" i="28" s="1"/>
  <c r="X7" i="28"/>
  <c r="N7" i="28"/>
  <c r="Z7" i="28"/>
  <c r="AX7" i="28"/>
  <c r="AB27" i="28"/>
  <c r="AC27" i="28" s="1"/>
  <c r="AN27" i="28"/>
  <c r="AO27" i="28" s="1"/>
  <c r="D7" i="28"/>
  <c r="P7" i="28"/>
  <c r="G27" i="28"/>
  <c r="X14" i="28"/>
  <c r="F7" i="28"/>
  <c r="H27" i="28"/>
  <c r="T27" i="28"/>
  <c r="AG27" i="28"/>
  <c r="AH27" i="28" s="1"/>
  <c r="AS27" i="28"/>
  <c r="AT27" i="28" s="1"/>
  <c r="AY16" i="28"/>
  <c r="AI27" i="28"/>
  <c r="AY15" i="28"/>
  <c r="AV7" i="28"/>
  <c r="AJ27" i="28" l="1"/>
  <c r="U27" i="28"/>
  <c r="AV27" i="28"/>
  <c r="AW27" i="28" s="1"/>
  <c r="AW7" i="28"/>
  <c r="AX27" i="28"/>
  <c r="AY27" i="28" s="1"/>
  <c r="AY7" i="28"/>
  <c r="I27" i="28"/>
  <c r="AE27" i="28"/>
  <c r="Y19" i="26" l="1"/>
  <c r="X19" i="26"/>
  <c r="K10" i="22" l="1"/>
  <c r="K13" i="22"/>
  <c r="K17" i="22"/>
  <c r="K18" i="22"/>
  <c r="K19" i="22"/>
  <c r="K20" i="22"/>
  <c r="K25" i="22"/>
  <c r="M25" i="22"/>
  <c r="S9" i="27" l="1"/>
  <c r="S16" i="27"/>
  <c r="S29" i="27" l="1"/>
  <c r="AJ28" i="27"/>
  <c r="AK28" i="27" s="1"/>
  <c r="Z28" i="27"/>
  <c r="Y28" i="27"/>
  <c r="AA28" i="27" s="1"/>
  <c r="R28" i="27"/>
  <c r="Q28" i="27"/>
  <c r="N28" i="27"/>
  <c r="K28" i="27"/>
  <c r="L28" i="27" s="1"/>
  <c r="G28" i="27"/>
  <c r="F28" i="27"/>
  <c r="D28" i="27"/>
  <c r="AJ27" i="27"/>
  <c r="AK27" i="27" s="1"/>
  <c r="Z27" i="27"/>
  <c r="Y27" i="27"/>
  <c r="R27" i="27"/>
  <c r="Q27" i="27"/>
  <c r="N27" i="27"/>
  <c r="K27" i="27"/>
  <c r="L27" i="27" s="1"/>
  <c r="G27" i="27"/>
  <c r="F27" i="27"/>
  <c r="D27" i="27"/>
  <c r="AJ26" i="27"/>
  <c r="AK26" i="27" s="1"/>
  <c r="Z26" i="27"/>
  <c r="Y26" i="27"/>
  <c r="R26" i="27"/>
  <c r="Q26" i="27"/>
  <c r="N26" i="27"/>
  <c r="K26" i="27"/>
  <c r="L26" i="27" s="1"/>
  <c r="G26" i="27"/>
  <c r="F26" i="27"/>
  <c r="D26" i="27"/>
  <c r="AJ25" i="27"/>
  <c r="AK25" i="27" s="1"/>
  <c r="Z25" i="27"/>
  <c r="Y25" i="27"/>
  <c r="AA25" i="27" s="1"/>
  <c r="R25" i="27"/>
  <c r="Q25" i="27"/>
  <c r="N25" i="27"/>
  <c r="K25" i="27"/>
  <c r="L25" i="27" s="1"/>
  <c r="G25" i="27"/>
  <c r="F25" i="27"/>
  <c r="D25" i="27"/>
  <c r="AJ24" i="27"/>
  <c r="AK24" i="27" s="1"/>
  <c r="Z24" i="27"/>
  <c r="Y24" i="27"/>
  <c r="AA24" i="27" s="1"/>
  <c r="AG24" i="27" s="1"/>
  <c r="R24" i="27"/>
  <c r="Q24" i="27"/>
  <c r="N24" i="27"/>
  <c r="K24" i="27"/>
  <c r="L24" i="27" s="1"/>
  <c r="G24" i="27"/>
  <c r="F24" i="27"/>
  <c r="D24" i="27"/>
  <c r="AJ23" i="27"/>
  <c r="AK23" i="27" s="1"/>
  <c r="Z23" i="27"/>
  <c r="Y23" i="27"/>
  <c r="R23" i="27"/>
  <c r="Q23" i="27"/>
  <c r="N23" i="27"/>
  <c r="K23" i="27"/>
  <c r="L23" i="27" s="1"/>
  <c r="G23" i="27"/>
  <c r="F23" i="27"/>
  <c r="D23" i="27"/>
  <c r="AJ22" i="27"/>
  <c r="AK22" i="27" s="1"/>
  <c r="Z22" i="27"/>
  <c r="Y22" i="27"/>
  <c r="R22" i="27"/>
  <c r="Q22" i="27"/>
  <c r="N22" i="27"/>
  <c r="K22" i="27"/>
  <c r="L22" i="27" s="1"/>
  <c r="G22" i="27"/>
  <c r="F22" i="27"/>
  <c r="D22" i="27"/>
  <c r="AJ21" i="27"/>
  <c r="AK21" i="27" s="1"/>
  <c r="Z21" i="27"/>
  <c r="Y21" i="27"/>
  <c r="R21" i="27"/>
  <c r="Q21" i="27"/>
  <c r="N21" i="27"/>
  <c r="K21" i="27"/>
  <c r="L21" i="27" s="1"/>
  <c r="G21" i="27"/>
  <c r="F21" i="27"/>
  <c r="D21" i="27"/>
  <c r="AJ20" i="27"/>
  <c r="AK20" i="27" s="1"/>
  <c r="Z20" i="27"/>
  <c r="Y20" i="27"/>
  <c r="R20" i="27"/>
  <c r="Q20" i="27"/>
  <c r="N20" i="27"/>
  <c r="K20" i="27"/>
  <c r="L20" i="27" s="1"/>
  <c r="G20" i="27"/>
  <c r="F20" i="27"/>
  <c r="D20" i="27"/>
  <c r="AJ19" i="27"/>
  <c r="AK19" i="27" s="1"/>
  <c r="AE19" i="27"/>
  <c r="Z19" i="27"/>
  <c r="Y19" i="27"/>
  <c r="R19" i="27"/>
  <c r="Q19" i="27"/>
  <c r="N19" i="27"/>
  <c r="K19" i="27"/>
  <c r="L19" i="27" s="1"/>
  <c r="G19" i="27"/>
  <c r="F19" i="27"/>
  <c r="D19" i="27"/>
  <c r="AJ18" i="27"/>
  <c r="AK18" i="27" s="1"/>
  <c r="Z18" i="27"/>
  <c r="Y18" i="27"/>
  <c r="R18" i="27"/>
  <c r="Q18" i="27"/>
  <c r="N18" i="27"/>
  <c r="K18" i="27"/>
  <c r="L18" i="27" s="1"/>
  <c r="G18" i="27"/>
  <c r="F18" i="27"/>
  <c r="D18" i="27"/>
  <c r="AJ17" i="27"/>
  <c r="AK17" i="27" s="1"/>
  <c r="Z17" i="27"/>
  <c r="Y17" i="27"/>
  <c r="AA17" i="27" s="1"/>
  <c r="AG17" i="27" s="1"/>
  <c r="R17" i="27"/>
  <c r="Q17" i="27"/>
  <c r="N17" i="27"/>
  <c r="K17" i="27"/>
  <c r="L17" i="27" s="1"/>
  <c r="G17" i="27"/>
  <c r="F17" i="27"/>
  <c r="D17" i="27"/>
  <c r="AI16" i="27"/>
  <c r="AH16" i="27"/>
  <c r="AF16" i="27"/>
  <c r="X16" i="27"/>
  <c r="W16" i="27"/>
  <c r="V16" i="27"/>
  <c r="U16" i="27"/>
  <c r="T16" i="27"/>
  <c r="P16" i="27"/>
  <c r="M16" i="27"/>
  <c r="J16" i="27"/>
  <c r="I16" i="27"/>
  <c r="H16" i="27"/>
  <c r="E16" i="27"/>
  <c r="C16" i="27"/>
  <c r="B16" i="27"/>
  <c r="AJ15" i="27"/>
  <c r="AK15" i="27" s="1"/>
  <c r="Z15" i="27"/>
  <c r="Y15" i="27"/>
  <c r="R15" i="27"/>
  <c r="Q15" i="27"/>
  <c r="N15" i="27"/>
  <c r="K15" i="27"/>
  <c r="L15" i="27" s="1"/>
  <c r="G15" i="27"/>
  <c r="F15" i="27"/>
  <c r="D15" i="27"/>
  <c r="AJ14" i="27"/>
  <c r="AK14" i="27" s="1"/>
  <c r="Z14" i="27"/>
  <c r="Y14" i="27"/>
  <c r="AA14" i="27" s="1"/>
  <c r="R14" i="27"/>
  <c r="Q14" i="27"/>
  <c r="N14" i="27"/>
  <c r="K14" i="27"/>
  <c r="L14" i="27" s="1"/>
  <c r="G14" i="27"/>
  <c r="F14" i="27"/>
  <c r="D14" i="27"/>
  <c r="AJ13" i="27"/>
  <c r="AK13" i="27" s="1"/>
  <c r="Z13" i="27"/>
  <c r="Y13" i="27"/>
  <c r="R13" i="27"/>
  <c r="Q13" i="27"/>
  <c r="N13" i="27"/>
  <c r="K13" i="27"/>
  <c r="L13" i="27" s="1"/>
  <c r="G13" i="27"/>
  <c r="F13" i="27"/>
  <c r="D13" i="27"/>
  <c r="AJ12" i="27"/>
  <c r="AK12" i="27" s="1"/>
  <c r="Z12" i="27"/>
  <c r="Y12" i="27"/>
  <c r="R12" i="27"/>
  <c r="Q12" i="27"/>
  <c r="N12" i="27"/>
  <c r="K12" i="27"/>
  <c r="L12" i="27" s="1"/>
  <c r="G12" i="27"/>
  <c r="F12" i="27"/>
  <c r="D12" i="27"/>
  <c r="AJ11" i="27"/>
  <c r="Z11" i="27"/>
  <c r="Y11" i="27"/>
  <c r="R11" i="27"/>
  <c r="Q11" i="27"/>
  <c r="N11" i="27"/>
  <c r="K11" i="27"/>
  <c r="L11" i="27" s="1"/>
  <c r="G11" i="27"/>
  <c r="F11" i="27"/>
  <c r="D11" i="27"/>
  <c r="AJ10" i="27"/>
  <c r="Z10" i="27"/>
  <c r="Y10" i="27"/>
  <c r="R10" i="27"/>
  <c r="Q10" i="27"/>
  <c r="N10" i="27"/>
  <c r="K10" i="27"/>
  <c r="G10" i="27"/>
  <c r="F10" i="27"/>
  <c r="D10" i="27"/>
  <c r="AI9" i="27"/>
  <c r="AH9" i="27"/>
  <c r="AF9" i="27"/>
  <c r="X9" i="27"/>
  <c r="W9" i="27"/>
  <c r="V9" i="27"/>
  <c r="U9" i="27"/>
  <c r="T9" i="27"/>
  <c r="P9" i="27"/>
  <c r="M9" i="27"/>
  <c r="J9" i="27"/>
  <c r="I9" i="27"/>
  <c r="H9" i="27"/>
  <c r="E9" i="27"/>
  <c r="C9" i="27"/>
  <c r="B9" i="27"/>
  <c r="AI28" i="26"/>
  <c r="Y28" i="26"/>
  <c r="X28" i="26"/>
  <c r="Q28" i="26"/>
  <c r="P28" i="26"/>
  <c r="N28" i="26"/>
  <c r="K28" i="26"/>
  <c r="L28" i="26" s="1"/>
  <c r="G28" i="26"/>
  <c r="F28" i="26"/>
  <c r="D28" i="26"/>
  <c r="AI27" i="26"/>
  <c r="Y27" i="26"/>
  <c r="X27" i="26"/>
  <c r="Q27" i="26"/>
  <c r="P27" i="26"/>
  <c r="N27" i="26"/>
  <c r="K27" i="26"/>
  <c r="L27" i="26" s="1"/>
  <c r="G27" i="26"/>
  <c r="F27" i="26"/>
  <c r="D27" i="26"/>
  <c r="AI26" i="26"/>
  <c r="Y26" i="26"/>
  <c r="X26" i="26"/>
  <c r="Q26" i="26"/>
  <c r="P26" i="26"/>
  <c r="N26" i="26"/>
  <c r="K26" i="26"/>
  <c r="L26" i="26" s="1"/>
  <c r="G26" i="26"/>
  <c r="F26" i="26"/>
  <c r="D26" i="26"/>
  <c r="AI25" i="26"/>
  <c r="Y25" i="26"/>
  <c r="X25" i="26"/>
  <c r="Z25" i="26" s="1"/>
  <c r="Q25" i="26"/>
  <c r="P25" i="26"/>
  <c r="N25" i="26"/>
  <c r="K25" i="26"/>
  <c r="L25" i="26" s="1"/>
  <c r="G25" i="26"/>
  <c r="F25" i="26"/>
  <c r="D25" i="26"/>
  <c r="AI24" i="26"/>
  <c r="Y24" i="26"/>
  <c r="X24" i="26"/>
  <c r="Q24" i="26"/>
  <c r="P24" i="26"/>
  <c r="N24" i="26"/>
  <c r="K24" i="26"/>
  <c r="L24" i="26" s="1"/>
  <c r="G24" i="26"/>
  <c r="F24" i="26"/>
  <c r="D24" i="26"/>
  <c r="AI23" i="26"/>
  <c r="Y23" i="26"/>
  <c r="X23" i="26"/>
  <c r="Q23" i="26"/>
  <c r="P23" i="26"/>
  <c r="N23" i="26"/>
  <c r="K23" i="26"/>
  <c r="L23" i="26" s="1"/>
  <c r="G23" i="26"/>
  <c r="F23" i="26"/>
  <c r="D23" i="26"/>
  <c r="AI22" i="26"/>
  <c r="Y22" i="26"/>
  <c r="X22" i="26"/>
  <c r="Q22" i="26"/>
  <c r="P22" i="26"/>
  <c r="N22" i="26"/>
  <c r="K22" i="26"/>
  <c r="L22" i="26" s="1"/>
  <c r="G22" i="26"/>
  <c r="F22" i="26"/>
  <c r="D22" i="26"/>
  <c r="AI21" i="26"/>
  <c r="Y21" i="26"/>
  <c r="X21" i="26"/>
  <c r="Z21" i="26" s="1"/>
  <c r="Q21" i="26"/>
  <c r="P21" i="26"/>
  <c r="N21" i="26"/>
  <c r="K21" i="26"/>
  <c r="L21" i="26" s="1"/>
  <c r="G21" i="26"/>
  <c r="F21" i="26"/>
  <c r="D21" i="26"/>
  <c r="AI20" i="26"/>
  <c r="Y20" i="26"/>
  <c r="X20" i="26"/>
  <c r="Q20" i="26"/>
  <c r="P20" i="26"/>
  <c r="N20" i="26"/>
  <c r="K20" i="26"/>
  <c r="L20" i="26" s="1"/>
  <c r="G20" i="26"/>
  <c r="F20" i="26"/>
  <c r="D20" i="26"/>
  <c r="AI19" i="26"/>
  <c r="AD19" i="26"/>
  <c r="Z19" i="26"/>
  <c r="Q19" i="26"/>
  <c r="P19" i="26"/>
  <c r="N19" i="26"/>
  <c r="K19" i="26"/>
  <c r="L19" i="26" s="1"/>
  <c r="G19" i="26"/>
  <c r="F19" i="26"/>
  <c r="D19" i="26"/>
  <c r="AI18" i="26"/>
  <c r="Y18" i="26"/>
  <c r="X18" i="26"/>
  <c r="Q18" i="26"/>
  <c r="P18" i="26"/>
  <c r="N18" i="26"/>
  <c r="K18" i="26"/>
  <c r="G18" i="26"/>
  <c r="F18" i="26"/>
  <c r="D18" i="26"/>
  <c r="AI17" i="26"/>
  <c r="Y17" i="26"/>
  <c r="X17" i="26"/>
  <c r="Q17" i="26"/>
  <c r="P17" i="26"/>
  <c r="N17" i="26"/>
  <c r="K17" i="26"/>
  <c r="L17" i="26" s="1"/>
  <c r="G17" i="26"/>
  <c r="F17" i="26"/>
  <c r="D17" i="26"/>
  <c r="AH16" i="26"/>
  <c r="AG16" i="26"/>
  <c r="W16" i="26"/>
  <c r="V16" i="26"/>
  <c r="U16" i="26"/>
  <c r="T16" i="26"/>
  <c r="X16" i="26" s="1"/>
  <c r="S16" i="26"/>
  <c r="R16" i="26"/>
  <c r="O16" i="26"/>
  <c r="M16" i="26"/>
  <c r="J16" i="26"/>
  <c r="I16" i="26"/>
  <c r="H16" i="26"/>
  <c r="E16" i="26"/>
  <c r="C16" i="26"/>
  <c r="B16" i="26"/>
  <c r="AI15" i="26"/>
  <c r="Y15" i="26"/>
  <c r="X15" i="26"/>
  <c r="Q15" i="26"/>
  <c r="P15" i="26"/>
  <c r="N15" i="26"/>
  <c r="K15" i="26"/>
  <c r="L15" i="26" s="1"/>
  <c r="G15" i="26"/>
  <c r="F15" i="26"/>
  <c r="D15" i="26"/>
  <c r="AI14" i="26"/>
  <c r="Y14" i="26"/>
  <c r="X14" i="26"/>
  <c r="Q14" i="26"/>
  <c r="P14" i="26"/>
  <c r="N14" i="26"/>
  <c r="K14" i="26"/>
  <c r="L14" i="26" s="1"/>
  <c r="G14" i="26"/>
  <c r="F14" i="26"/>
  <c r="D14" i="26"/>
  <c r="AI13" i="26"/>
  <c r="Y13" i="26"/>
  <c r="X13" i="26"/>
  <c r="Q13" i="26"/>
  <c r="P13" i="26"/>
  <c r="N13" i="26"/>
  <c r="K13" i="26"/>
  <c r="L13" i="26" s="1"/>
  <c r="G13" i="26"/>
  <c r="F13" i="26"/>
  <c r="D13" i="26"/>
  <c r="AI12" i="26"/>
  <c r="Y12" i="26"/>
  <c r="X12" i="26"/>
  <c r="Q12" i="26"/>
  <c r="P12" i="26"/>
  <c r="N12" i="26"/>
  <c r="K12" i="26"/>
  <c r="L12" i="26" s="1"/>
  <c r="G12" i="26"/>
  <c r="F12" i="26"/>
  <c r="D12" i="26"/>
  <c r="AI11" i="26"/>
  <c r="Y11" i="26"/>
  <c r="X11" i="26"/>
  <c r="Q11" i="26"/>
  <c r="P11" i="26"/>
  <c r="N11" i="26"/>
  <c r="K11" i="26"/>
  <c r="L11" i="26" s="1"/>
  <c r="G11" i="26"/>
  <c r="F11" i="26"/>
  <c r="D11" i="26"/>
  <c r="AI10" i="26"/>
  <c r="Y10" i="26"/>
  <c r="X10" i="26"/>
  <c r="Q10" i="26"/>
  <c r="P10" i="26"/>
  <c r="N10" i="26"/>
  <c r="K10" i="26"/>
  <c r="L10" i="26" s="1"/>
  <c r="G10" i="26"/>
  <c r="F10" i="26"/>
  <c r="D10" i="26"/>
  <c r="AH9" i="26"/>
  <c r="AG9" i="26"/>
  <c r="W9" i="26"/>
  <c r="V9" i="26"/>
  <c r="U9" i="26"/>
  <c r="T9" i="26"/>
  <c r="S9" i="26"/>
  <c r="R9" i="26"/>
  <c r="R29" i="26" s="1"/>
  <c r="O9" i="26"/>
  <c r="M9" i="26"/>
  <c r="J9" i="26"/>
  <c r="I9" i="26"/>
  <c r="H9" i="26"/>
  <c r="E9" i="26"/>
  <c r="C9" i="26"/>
  <c r="B9" i="26"/>
  <c r="B29" i="26" s="1"/>
  <c r="Z18" i="26" l="1"/>
  <c r="AK11" i="27"/>
  <c r="AE21" i="26"/>
  <c r="AE18" i="26"/>
  <c r="AF18" i="26" s="1"/>
  <c r="AE25" i="26"/>
  <c r="AJ25" i="26" s="1"/>
  <c r="P16" i="26"/>
  <c r="E29" i="26"/>
  <c r="AH29" i="26"/>
  <c r="AG29" i="26"/>
  <c r="H29" i="26"/>
  <c r="F16" i="26"/>
  <c r="Z13" i="26"/>
  <c r="G16" i="26"/>
  <c r="F9" i="26"/>
  <c r="I29" i="26"/>
  <c r="Y16" i="26"/>
  <c r="Z16" i="26" s="1"/>
  <c r="Z17" i="26"/>
  <c r="J29" i="26"/>
  <c r="Z24" i="26"/>
  <c r="G9" i="26"/>
  <c r="P9" i="26"/>
  <c r="Z12" i="26"/>
  <c r="Z23" i="26"/>
  <c r="AE19" i="26"/>
  <c r="AF19" i="26" s="1"/>
  <c r="Z15" i="26"/>
  <c r="AJ21" i="26"/>
  <c r="AA19" i="27"/>
  <c r="AG19" i="27" s="1"/>
  <c r="AA13" i="27"/>
  <c r="AG13" i="27" s="1"/>
  <c r="AA12" i="27"/>
  <c r="AD12" i="27" s="1"/>
  <c r="AE12" i="27" s="1"/>
  <c r="M29" i="27"/>
  <c r="P29" i="27"/>
  <c r="AA11" i="27"/>
  <c r="AB11" i="27" s="1"/>
  <c r="T29" i="27"/>
  <c r="U29" i="27"/>
  <c r="AA10" i="27"/>
  <c r="AD10" i="27" s="1"/>
  <c r="AE10" i="27" s="1"/>
  <c r="W29" i="27"/>
  <c r="Y29" i="27" s="1"/>
  <c r="B29" i="27"/>
  <c r="AJ9" i="27"/>
  <c r="AB19" i="27"/>
  <c r="D16" i="27"/>
  <c r="AA22" i="27"/>
  <c r="AG22" i="27" s="1"/>
  <c r="Q16" i="27"/>
  <c r="AA21" i="27"/>
  <c r="AB21" i="27" s="1"/>
  <c r="V29" i="27"/>
  <c r="AA15" i="27"/>
  <c r="AG15" i="27" s="1"/>
  <c r="AA18" i="27"/>
  <c r="AD18" i="27" s="1"/>
  <c r="AE18" i="27" s="1"/>
  <c r="N9" i="27"/>
  <c r="F16" i="27"/>
  <c r="AA20" i="27"/>
  <c r="AB20" i="27" s="1"/>
  <c r="AB24" i="27"/>
  <c r="AD24" i="27"/>
  <c r="AE24" i="27" s="1"/>
  <c r="AJ16" i="27"/>
  <c r="AK16" i="27" s="1"/>
  <c r="N16" i="27"/>
  <c r="G9" i="27"/>
  <c r="C29" i="27"/>
  <c r="G16" i="27"/>
  <c r="F9" i="27"/>
  <c r="X29" i="27"/>
  <c r="AF29" i="27"/>
  <c r="AA27" i="27"/>
  <c r="AD27" i="27" s="1"/>
  <c r="AE27" i="27" s="1"/>
  <c r="H29" i="27"/>
  <c r="I29" i="27"/>
  <c r="AH29" i="27"/>
  <c r="Z16" i="27"/>
  <c r="AA26" i="27"/>
  <c r="AG26" i="27" s="1"/>
  <c r="K9" i="27"/>
  <c r="L9" i="27" s="1"/>
  <c r="J29" i="27"/>
  <c r="AI29" i="27"/>
  <c r="Y16" i="27"/>
  <c r="AA23" i="27"/>
  <c r="AG23" i="27" s="1"/>
  <c r="R16" i="27"/>
  <c r="R9" i="27"/>
  <c r="Z22" i="26"/>
  <c r="Z10" i="26"/>
  <c r="Z26" i="26"/>
  <c r="T29" i="26"/>
  <c r="U29" i="26"/>
  <c r="V29" i="26"/>
  <c r="W29" i="26"/>
  <c r="Z20" i="26"/>
  <c r="Z11" i="26"/>
  <c r="S29" i="26"/>
  <c r="AC18" i="26"/>
  <c r="AD18" i="26" s="1"/>
  <c r="AC21" i="26"/>
  <c r="AD21" i="26" s="1"/>
  <c r="AF21" i="26"/>
  <c r="K16" i="26"/>
  <c r="L16" i="26" s="1"/>
  <c r="Z14" i="26"/>
  <c r="AA19" i="26"/>
  <c r="AI16" i="26"/>
  <c r="N16" i="26"/>
  <c r="K9" i="26"/>
  <c r="L9" i="26" s="1"/>
  <c r="N9" i="26"/>
  <c r="AI9" i="26"/>
  <c r="Z27" i="26"/>
  <c r="Z28" i="26"/>
  <c r="Q16" i="26"/>
  <c r="Q9" i="26"/>
  <c r="X9" i="26"/>
  <c r="Y9" i="27"/>
  <c r="Z9" i="27"/>
  <c r="AG25" i="27"/>
  <c r="AD25" i="27"/>
  <c r="AE25" i="27" s="1"/>
  <c r="AB25" i="27"/>
  <c r="AG14" i="27"/>
  <c r="AD14" i="27"/>
  <c r="AE14" i="27" s="1"/>
  <c r="AB14" i="27"/>
  <c r="AG12" i="27"/>
  <c r="AG11" i="27"/>
  <c r="AG28" i="27"/>
  <c r="AD28" i="27"/>
  <c r="AE28" i="27" s="1"/>
  <c r="AB28" i="27"/>
  <c r="K16" i="27"/>
  <c r="L16" i="27" s="1"/>
  <c r="AB17" i="27"/>
  <c r="D9" i="27"/>
  <c r="Q9" i="27"/>
  <c r="L10" i="27"/>
  <c r="AK10" i="27"/>
  <c r="AD17" i="27"/>
  <c r="AE17" i="27" s="1"/>
  <c r="E29" i="27"/>
  <c r="AF25" i="26"/>
  <c r="AC25" i="26"/>
  <c r="AD25" i="26" s="1"/>
  <c r="AA25" i="26"/>
  <c r="M29" i="26"/>
  <c r="AJ18" i="26"/>
  <c r="C29" i="26"/>
  <c r="D29" i="26" s="1"/>
  <c r="O29" i="26"/>
  <c r="L18" i="26"/>
  <c r="D9" i="26"/>
  <c r="Y9" i="26"/>
  <c r="AA18" i="26"/>
  <c r="D16" i="26"/>
  <c r="AA21" i="26"/>
  <c r="AI29" i="26" l="1"/>
  <c r="AK9" i="27"/>
  <c r="AG18" i="27"/>
  <c r="N29" i="26"/>
  <c r="AE23" i="26"/>
  <c r="AJ23" i="26" s="1"/>
  <c r="AA22" i="26"/>
  <c r="AE24" i="26"/>
  <c r="AJ24" i="26" s="1"/>
  <c r="AC22" i="26"/>
  <c r="AD22" i="26" s="1"/>
  <c r="AE17" i="26"/>
  <c r="AF17" i="26" s="1"/>
  <c r="AC28" i="26"/>
  <c r="AD28" i="26" s="1"/>
  <c r="AC27" i="26"/>
  <c r="AD27" i="26" s="1"/>
  <c r="AE10" i="26"/>
  <c r="AJ10" i="26" s="1"/>
  <c r="AA15" i="26"/>
  <c r="AE13" i="26"/>
  <c r="AJ13" i="26" s="1"/>
  <c r="AE12" i="26"/>
  <c r="AF12" i="26" s="1"/>
  <c r="AC13" i="26"/>
  <c r="AD13" i="26" s="1"/>
  <c r="G29" i="26"/>
  <c r="AC15" i="26"/>
  <c r="AD15" i="26" s="1"/>
  <c r="AA10" i="26"/>
  <c r="AA13" i="26"/>
  <c r="AC17" i="26"/>
  <c r="AD17" i="26" s="1"/>
  <c r="AC10" i="26"/>
  <c r="AD10" i="26" s="1"/>
  <c r="AC24" i="26"/>
  <c r="AD24" i="26" s="1"/>
  <c r="AF24" i="26"/>
  <c r="AJ19" i="26"/>
  <c r="AA12" i="26"/>
  <c r="AC12" i="26"/>
  <c r="AD12" i="26" s="1"/>
  <c r="AC23" i="26"/>
  <c r="AD23" i="26" s="1"/>
  <c r="AA17" i="26"/>
  <c r="AA23" i="26"/>
  <c r="AA24" i="26"/>
  <c r="AF23" i="26"/>
  <c r="AC16" i="26"/>
  <c r="AD16" i="26" s="1"/>
  <c r="AE15" i="26"/>
  <c r="X29" i="26"/>
  <c r="AA16" i="26"/>
  <c r="AA27" i="26"/>
  <c r="AE27" i="26"/>
  <c r="AC26" i="26"/>
  <c r="AD26" i="26" s="1"/>
  <c r="AE26" i="26"/>
  <c r="AJ26" i="26" s="1"/>
  <c r="AE22" i="26"/>
  <c r="AJ22" i="26" s="1"/>
  <c r="AE20" i="26"/>
  <c r="AA28" i="26"/>
  <c r="AE28" i="26"/>
  <c r="AC11" i="26"/>
  <c r="AD11" i="26" s="1"/>
  <c r="AE11" i="26"/>
  <c r="AE14" i="26"/>
  <c r="AJ14" i="26" s="1"/>
  <c r="AD11" i="27"/>
  <c r="AE11" i="27" s="1"/>
  <c r="Q29" i="27"/>
  <c r="N29" i="27"/>
  <c r="AB12" i="27"/>
  <c r="AD13" i="27"/>
  <c r="AE13" i="27" s="1"/>
  <c r="AB13" i="27"/>
  <c r="AB26" i="27"/>
  <c r="AD26" i="27"/>
  <c r="AE26" i="27" s="1"/>
  <c r="AD15" i="27"/>
  <c r="AE15" i="27" s="1"/>
  <c r="AB15" i="27"/>
  <c r="D29" i="27"/>
  <c r="F29" i="27"/>
  <c r="AD22" i="27"/>
  <c r="AE22" i="27" s="1"/>
  <c r="AG10" i="27"/>
  <c r="AB22" i="27"/>
  <c r="AB10" i="27"/>
  <c r="AD20" i="27"/>
  <c r="AE20" i="27" s="1"/>
  <c r="AA16" i="27"/>
  <c r="AG20" i="27"/>
  <c r="AG21" i="27"/>
  <c r="AJ29" i="27"/>
  <c r="AD21" i="27"/>
  <c r="AE21" i="27" s="1"/>
  <c r="Z29" i="27"/>
  <c r="AA29" i="27" s="1"/>
  <c r="AG27" i="27"/>
  <c r="AB23" i="27"/>
  <c r="AD23" i="27"/>
  <c r="AE23" i="27" s="1"/>
  <c r="G29" i="27"/>
  <c r="AB27" i="27"/>
  <c r="AB18" i="27"/>
  <c r="R29" i="27"/>
  <c r="AA26" i="26"/>
  <c r="AA20" i="26"/>
  <c r="Y29" i="26"/>
  <c r="AC20" i="26"/>
  <c r="AD20" i="26" s="1"/>
  <c r="AA11" i="26"/>
  <c r="Z9" i="26"/>
  <c r="F29" i="26"/>
  <c r="K29" i="26"/>
  <c r="L29" i="26" s="1"/>
  <c r="AA14" i="26"/>
  <c r="AC14" i="26"/>
  <c r="AD14" i="26" s="1"/>
  <c r="Q29" i="26"/>
  <c r="AA9" i="27"/>
  <c r="K29" i="27"/>
  <c r="L29" i="27" s="1"/>
  <c r="P29" i="26"/>
  <c r="AK29" i="27" l="1"/>
  <c r="AJ12" i="26"/>
  <c r="AF10" i="26"/>
  <c r="AJ17" i="26"/>
  <c r="AF26" i="26"/>
  <c r="AA9" i="26"/>
  <c r="AF13" i="26"/>
  <c r="Z29" i="26"/>
  <c r="AF15" i="26"/>
  <c r="AJ15" i="26"/>
  <c r="AE16" i="26"/>
  <c r="AJ20" i="26"/>
  <c r="AJ28" i="26"/>
  <c r="AF28" i="26"/>
  <c r="AF22" i="26"/>
  <c r="AJ27" i="26"/>
  <c r="AF27" i="26"/>
  <c r="AF20" i="26"/>
  <c r="AC9" i="26"/>
  <c r="AD9" i="26" s="1"/>
  <c r="AE9" i="26"/>
  <c r="AF14" i="26"/>
  <c r="AF11" i="26"/>
  <c r="AJ11" i="26"/>
  <c r="AB16" i="27"/>
  <c r="AG16" i="27"/>
  <c r="AD16" i="27"/>
  <c r="AE16" i="27" s="1"/>
  <c r="AD29" i="27"/>
  <c r="AE29" i="27" s="1"/>
  <c r="AB29" i="27"/>
  <c r="AG29" i="27"/>
  <c r="AB9" i="27"/>
  <c r="AG9" i="27"/>
  <c r="AD9" i="27"/>
  <c r="AE9" i="27" s="1"/>
  <c r="AC29" i="26" l="1"/>
  <c r="AD29" i="26" s="1"/>
  <c r="AA29" i="26"/>
  <c r="AF16" i="26"/>
  <c r="AJ16" i="26"/>
  <c r="AE29" i="26"/>
  <c r="AJ9" i="26"/>
  <c r="AF9" i="26"/>
  <c r="X17" i="22"/>
  <c r="X18" i="22"/>
  <c r="X19" i="22"/>
  <c r="X20" i="22"/>
  <c r="X21" i="22"/>
  <c r="X22" i="22"/>
  <c r="X23" i="22"/>
  <c r="X24" i="22"/>
  <c r="X25" i="22"/>
  <c r="X26" i="22"/>
  <c r="X27" i="22"/>
  <c r="X28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AJ29" i="26" l="1"/>
  <c r="AF29" i="26"/>
  <c r="Y19" i="17"/>
  <c r="X19" i="17"/>
  <c r="Q10" i="22" l="1"/>
  <c r="E16" i="22"/>
  <c r="Y18" i="25" l="1"/>
  <c r="Y19" i="25"/>
  <c r="Y20" i="25"/>
  <c r="Y21" i="25"/>
  <c r="Y22" i="25"/>
  <c r="Y23" i="25"/>
  <c r="Y24" i="25"/>
  <c r="Y25" i="25"/>
  <c r="Y26" i="25"/>
  <c r="Y27" i="25"/>
  <c r="Y28" i="25"/>
  <c r="Y11" i="25"/>
  <c r="Y12" i="25"/>
  <c r="Y13" i="25"/>
  <c r="Y14" i="25"/>
  <c r="Y15" i="25"/>
  <c r="X18" i="25"/>
  <c r="Z18" i="25" s="1"/>
  <c r="X19" i="25"/>
  <c r="Z19" i="25" s="1"/>
  <c r="X20" i="25"/>
  <c r="Z20" i="25" s="1"/>
  <c r="X21" i="25"/>
  <c r="Z21" i="25" s="1"/>
  <c r="X22" i="25"/>
  <c r="Z22" i="25" s="1"/>
  <c r="X23" i="25"/>
  <c r="Z23" i="25" s="1"/>
  <c r="X24" i="25"/>
  <c r="Z24" i="25" s="1"/>
  <c r="X25" i="25"/>
  <c r="Z25" i="25" s="1"/>
  <c r="X26" i="25"/>
  <c r="X27" i="25"/>
  <c r="X28" i="25"/>
  <c r="X17" i="25"/>
  <c r="X11" i="25"/>
  <c r="X12" i="25"/>
  <c r="X13" i="25"/>
  <c r="X14" i="25"/>
  <c r="X15" i="25"/>
  <c r="X10" i="25"/>
  <c r="Z28" i="25" l="1"/>
  <c r="Z27" i="25"/>
  <c r="Z26" i="25"/>
  <c r="Y19" i="21"/>
  <c r="X19" i="21"/>
  <c r="X19" i="23" l="1"/>
  <c r="Y19" i="23"/>
  <c r="T9" i="23"/>
  <c r="T16" i="23"/>
  <c r="T29" i="23" l="1"/>
  <c r="Y28" i="24" l="1"/>
  <c r="Y27" i="24"/>
  <c r="Y26" i="24"/>
  <c r="Y25" i="24"/>
  <c r="Y24" i="24"/>
  <c r="Y23" i="24"/>
  <c r="Y22" i="24"/>
  <c r="Y21" i="24"/>
  <c r="Y20" i="24"/>
  <c r="Y19" i="24"/>
  <c r="Y18" i="24"/>
  <c r="X28" i="24"/>
  <c r="X27" i="24"/>
  <c r="X26" i="24"/>
  <c r="X25" i="24"/>
  <c r="X24" i="24"/>
  <c r="X23" i="24"/>
  <c r="X22" i="24"/>
  <c r="X21" i="24"/>
  <c r="X20" i="24"/>
  <c r="X19" i="24"/>
  <c r="X18" i="24"/>
  <c r="U9" i="24"/>
  <c r="U16" i="24"/>
  <c r="U29" i="24" l="1"/>
  <c r="Y19" i="15" l="1"/>
  <c r="X19" i="15"/>
  <c r="Q19" i="23" l="1"/>
  <c r="P19" i="23"/>
  <c r="N19" i="23"/>
  <c r="K19" i="23"/>
  <c r="L19" i="23" s="1"/>
  <c r="G19" i="23"/>
  <c r="F19" i="23"/>
  <c r="D19" i="23"/>
  <c r="Q19" i="15"/>
  <c r="P19" i="15"/>
  <c r="N19" i="15"/>
  <c r="K19" i="15"/>
  <c r="L19" i="15" s="1"/>
  <c r="G19" i="15"/>
  <c r="F19" i="15"/>
  <c r="D19" i="15"/>
  <c r="Q19" i="24"/>
  <c r="P19" i="24"/>
  <c r="N19" i="24"/>
  <c r="K19" i="24"/>
  <c r="L19" i="24" s="1"/>
  <c r="G19" i="24"/>
  <c r="F19" i="24"/>
  <c r="D19" i="24"/>
  <c r="K19" i="17"/>
  <c r="G19" i="17"/>
  <c r="F19" i="17"/>
  <c r="D19" i="17"/>
  <c r="Q19" i="25"/>
  <c r="P19" i="25"/>
  <c r="N19" i="25"/>
  <c r="K19" i="25"/>
  <c r="L19" i="25" s="1"/>
  <c r="G19" i="25"/>
  <c r="F19" i="25"/>
  <c r="D19" i="25"/>
  <c r="Q19" i="21"/>
  <c r="P19" i="21"/>
  <c r="N19" i="21"/>
  <c r="K19" i="21"/>
  <c r="L19" i="21" s="1"/>
  <c r="G19" i="21"/>
  <c r="F19" i="21"/>
  <c r="D19" i="21"/>
  <c r="B16" i="22"/>
  <c r="B9" i="22"/>
  <c r="Q19" i="22"/>
  <c r="P19" i="22"/>
  <c r="N19" i="22"/>
  <c r="L19" i="22"/>
  <c r="G19" i="22"/>
  <c r="F19" i="22"/>
  <c r="D19" i="22"/>
  <c r="AD19" i="22"/>
  <c r="AI19" i="22"/>
  <c r="Z19" i="22" l="1"/>
  <c r="L19" i="17"/>
  <c r="M19" i="17"/>
  <c r="AE19" i="22" l="1"/>
  <c r="AJ19" i="22" s="1"/>
  <c r="AA19" i="22"/>
  <c r="Q19" i="17"/>
  <c r="P19" i="17"/>
  <c r="N19" i="17"/>
  <c r="X10" i="21"/>
  <c r="Y15" i="22"/>
  <c r="Y14" i="22"/>
  <c r="Y13" i="22"/>
  <c r="Y12" i="22"/>
  <c r="Y11" i="22"/>
  <c r="Y10" i="22"/>
  <c r="X10" i="22"/>
  <c r="X15" i="22"/>
  <c r="X14" i="22"/>
  <c r="X13" i="22"/>
  <c r="X12" i="22"/>
  <c r="X11" i="22"/>
  <c r="AI19" i="23"/>
  <c r="AJ19" i="23" s="1"/>
  <c r="AD19" i="23"/>
  <c r="Z19" i="23"/>
  <c r="AF19" i="23" s="1"/>
  <c r="AI19" i="15"/>
  <c r="AJ19" i="15" s="1"/>
  <c r="AD19" i="15"/>
  <c r="Z19" i="15"/>
  <c r="AF19" i="15" s="1"/>
  <c r="AI19" i="24"/>
  <c r="AD19" i="24"/>
  <c r="Z19" i="24"/>
  <c r="AI19" i="17"/>
  <c r="AD19" i="17"/>
  <c r="Z19" i="17"/>
  <c r="AI19" i="25"/>
  <c r="AD19" i="25"/>
  <c r="AI19" i="21"/>
  <c r="AD19" i="21"/>
  <c r="Z19" i="21"/>
  <c r="AF19" i="22" l="1"/>
  <c r="AE19" i="17"/>
  <c r="AF19" i="17" s="1"/>
  <c r="AJ19" i="17"/>
  <c r="AE19" i="21"/>
  <c r="AF19" i="21" s="1"/>
  <c r="AE19" i="25"/>
  <c r="AF19" i="25" s="1"/>
  <c r="AE19" i="24"/>
  <c r="AF19" i="24" s="1"/>
  <c r="AJ19" i="24"/>
  <c r="Z10" i="22"/>
  <c r="AE10" i="22" s="1"/>
  <c r="AA19" i="23"/>
  <c r="AA19" i="15"/>
  <c r="AA19" i="24"/>
  <c r="AA19" i="17"/>
  <c r="AA19" i="25"/>
  <c r="AA19" i="21"/>
  <c r="AJ19" i="25" l="1"/>
  <c r="AJ19" i="21"/>
  <c r="AI28" i="23"/>
  <c r="AJ28" i="23" s="1"/>
  <c r="Y28" i="23"/>
  <c r="X28" i="23"/>
  <c r="AI27" i="23"/>
  <c r="AJ27" i="23" s="1"/>
  <c r="Y27" i="23"/>
  <c r="X27" i="23"/>
  <c r="AI26" i="23"/>
  <c r="AJ26" i="23" s="1"/>
  <c r="Y26" i="23"/>
  <c r="X26" i="23"/>
  <c r="AI25" i="23"/>
  <c r="AJ25" i="23" s="1"/>
  <c r="Y25" i="23"/>
  <c r="X25" i="23"/>
  <c r="AI24" i="23"/>
  <c r="AJ24" i="23" s="1"/>
  <c r="Y24" i="23"/>
  <c r="X24" i="23"/>
  <c r="AI23" i="23"/>
  <c r="AJ23" i="23" s="1"/>
  <c r="Y23" i="23"/>
  <c r="X23" i="23"/>
  <c r="AI22" i="23"/>
  <c r="AJ22" i="23" s="1"/>
  <c r="Y22" i="23"/>
  <c r="X22" i="23"/>
  <c r="AI21" i="23"/>
  <c r="Y21" i="23"/>
  <c r="X21" i="23"/>
  <c r="AI20" i="23"/>
  <c r="AJ20" i="23" s="1"/>
  <c r="Y20" i="23"/>
  <c r="X20" i="23"/>
  <c r="AI18" i="23"/>
  <c r="AJ18" i="23" s="1"/>
  <c r="Y18" i="23"/>
  <c r="X18" i="23"/>
  <c r="AI17" i="23"/>
  <c r="AJ17" i="23" s="1"/>
  <c r="Y17" i="23"/>
  <c r="X17" i="23"/>
  <c r="AH16" i="23"/>
  <c r="AG16" i="23"/>
  <c r="AE16" i="23"/>
  <c r="W16" i="23"/>
  <c r="V16" i="23"/>
  <c r="U16" i="23"/>
  <c r="S16" i="23"/>
  <c r="R16" i="23"/>
  <c r="AI15" i="23"/>
  <c r="AJ15" i="23" s="1"/>
  <c r="Y15" i="23"/>
  <c r="X15" i="23"/>
  <c r="AI14" i="23"/>
  <c r="AJ14" i="23" s="1"/>
  <c r="Y14" i="23"/>
  <c r="X14" i="23"/>
  <c r="AI13" i="23"/>
  <c r="AJ13" i="23" s="1"/>
  <c r="Y13" i="23"/>
  <c r="X13" i="23"/>
  <c r="AI12" i="23"/>
  <c r="AJ12" i="23" s="1"/>
  <c r="Y12" i="23"/>
  <c r="X12" i="23"/>
  <c r="AI11" i="23"/>
  <c r="AJ11" i="23" s="1"/>
  <c r="Y11" i="23"/>
  <c r="X11" i="23"/>
  <c r="AI10" i="23"/>
  <c r="Y10" i="23"/>
  <c r="X10" i="23"/>
  <c r="AH9" i="23"/>
  <c r="AG9" i="23"/>
  <c r="AE9" i="23"/>
  <c r="W9" i="23"/>
  <c r="V9" i="23"/>
  <c r="U9" i="23"/>
  <c r="S9" i="23"/>
  <c r="R9" i="23"/>
  <c r="AI28" i="15"/>
  <c r="AJ28" i="15" s="1"/>
  <c r="Y28" i="15"/>
  <c r="X28" i="15"/>
  <c r="AI27" i="15"/>
  <c r="AJ27" i="15" s="1"/>
  <c r="Y27" i="15"/>
  <c r="X27" i="15"/>
  <c r="AI26" i="15"/>
  <c r="AJ26" i="15" s="1"/>
  <c r="Y26" i="15"/>
  <c r="X26" i="15"/>
  <c r="AI25" i="15"/>
  <c r="AJ25" i="15" s="1"/>
  <c r="Y25" i="15"/>
  <c r="X25" i="15"/>
  <c r="AI24" i="15"/>
  <c r="AJ24" i="15" s="1"/>
  <c r="Y24" i="15"/>
  <c r="X24" i="15"/>
  <c r="AI23" i="15"/>
  <c r="AJ23" i="15" s="1"/>
  <c r="Y23" i="15"/>
  <c r="X23" i="15"/>
  <c r="AI22" i="15"/>
  <c r="AJ22" i="15" s="1"/>
  <c r="Y22" i="15"/>
  <c r="X22" i="15"/>
  <c r="AI21" i="15"/>
  <c r="AJ21" i="15" s="1"/>
  <c r="Y21" i="15"/>
  <c r="X21" i="15"/>
  <c r="AI20" i="15"/>
  <c r="AJ20" i="15" s="1"/>
  <c r="Y20" i="15"/>
  <c r="X20" i="15"/>
  <c r="AI18" i="15"/>
  <c r="AJ18" i="15" s="1"/>
  <c r="Y18" i="15"/>
  <c r="X18" i="15"/>
  <c r="AI17" i="15"/>
  <c r="AJ17" i="15" s="1"/>
  <c r="Y17" i="15"/>
  <c r="X17" i="15"/>
  <c r="AH16" i="15"/>
  <c r="AG16" i="15"/>
  <c r="AE16" i="15"/>
  <c r="W16" i="15"/>
  <c r="V16" i="15"/>
  <c r="U16" i="15"/>
  <c r="T16" i="15"/>
  <c r="S16" i="15"/>
  <c r="R16" i="15"/>
  <c r="AI15" i="15"/>
  <c r="AJ15" i="15" s="1"/>
  <c r="Y15" i="15"/>
  <c r="X15" i="15"/>
  <c r="AI14" i="15"/>
  <c r="AJ14" i="15" s="1"/>
  <c r="Y14" i="15"/>
  <c r="X14" i="15"/>
  <c r="AI13" i="15"/>
  <c r="AJ13" i="15" s="1"/>
  <c r="Y13" i="15"/>
  <c r="X13" i="15"/>
  <c r="AI12" i="15"/>
  <c r="AJ12" i="15" s="1"/>
  <c r="Y12" i="15"/>
  <c r="X12" i="15"/>
  <c r="AI11" i="15"/>
  <c r="AJ11" i="15" s="1"/>
  <c r="Y11" i="15"/>
  <c r="X11" i="15"/>
  <c r="AI10" i="15"/>
  <c r="Y10" i="15"/>
  <c r="X10" i="15"/>
  <c r="AH9" i="15"/>
  <c r="AG9" i="15"/>
  <c r="AE9" i="15"/>
  <c r="W9" i="15"/>
  <c r="V9" i="15"/>
  <c r="U9" i="15"/>
  <c r="T9" i="15"/>
  <c r="S9" i="15"/>
  <c r="R9" i="15"/>
  <c r="AI28" i="24"/>
  <c r="AI27" i="24"/>
  <c r="AI26" i="24"/>
  <c r="AI25" i="24"/>
  <c r="AI24" i="24"/>
  <c r="AI23" i="24"/>
  <c r="AI22" i="24"/>
  <c r="AI21" i="24"/>
  <c r="AI20" i="24"/>
  <c r="AI18" i="24"/>
  <c r="AI17" i="24"/>
  <c r="Y17" i="24"/>
  <c r="X17" i="24"/>
  <c r="AH16" i="24"/>
  <c r="AG16" i="24"/>
  <c r="W16" i="24"/>
  <c r="V16" i="24"/>
  <c r="T16" i="24"/>
  <c r="S16" i="24"/>
  <c r="R16" i="24"/>
  <c r="AI15" i="24"/>
  <c r="Y15" i="24"/>
  <c r="X15" i="24"/>
  <c r="AI14" i="24"/>
  <c r="Y14" i="24"/>
  <c r="X14" i="24"/>
  <c r="AI13" i="24"/>
  <c r="Y13" i="24"/>
  <c r="X13" i="24"/>
  <c r="AI12" i="24"/>
  <c r="Y12" i="24"/>
  <c r="X12" i="24"/>
  <c r="AI11" i="24"/>
  <c r="Y11" i="24"/>
  <c r="X11" i="24"/>
  <c r="AI10" i="24"/>
  <c r="Y10" i="24"/>
  <c r="X10" i="24"/>
  <c r="AH9" i="24"/>
  <c r="AG9" i="24"/>
  <c r="W9" i="24"/>
  <c r="V9" i="24"/>
  <c r="T9" i="24"/>
  <c r="S9" i="24"/>
  <c r="R9" i="24"/>
  <c r="AI28" i="17"/>
  <c r="Y28" i="17"/>
  <c r="X28" i="17"/>
  <c r="AI27" i="17"/>
  <c r="Y27" i="17"/>
  <c r="X27" i="17"/>
  <c r="AI26" i="17"/>
  <c r="Y26" i="17"/>
  <c r="X26" i="17"/>
  <c r="AI25" i="17"/>
  <c r="Y25" i="17"/>
  <c r="X25" i="17"/>
  <c r="AI24" i="17"/>
  <c r="Y24" i="17"/>
  <c r="X24" i="17"/>
  <c r="AI23" i="17"/>
  <c r="Y23" i="17"/>
  <c r="X23" i="17"/>
  <c r="AI22" i="17"/>
  <c r="Y22" i="17"/>
  <c r="X22" i="17"/>
  <c r="AI21" i="17"/>
  <c r="Y21" i="17"/>
  <c r="X21" i="17"/>
  <c r="AI20" i="17"/>
  <c r="Y20" i="17"/>
  <c r="X20" i="17"/>
  <c r="AI18" i="17"/>
  <c r="Y18" i="17"/>
  <c r="X18" i="17"/>
  <c r="AI17" i="17"/>
  <c r="Y17" i="17"/>
  <c r="X17" i="17"/>
  <c r="AH16" i="17"/>
  <c r="AG16" i="17"/>
  <c r="W16" i="17"/>
  <c r="V16" i="17"/>
  <c r="U16" i="17"/>
  <c r="T16" i="17"/>
  <c r="S16" i="17"/>
  <c r="R16" i="17"/>
  <c r="AI15" i="17"/>
  <c r="Y15" i="17"/>
  <c r="X15" i="17"/>
  <c r="AI14" i="17"/>
  <c r="Y14" i="17"/>
  <c r="X14" i="17"/>
  <c r="AI13" i="17"/>
  <c r="Y13" i="17"/>
  <c r="X13" i="17"/>
  <c r="AI12" i="17"/>
  <c r="Y12" i="17"/>
  <c r="X12" i="17"/>
  <c r="AI11" i="17"/>
  <c r="Y11" i="17"/>
  <c r="X11" i="17"/>
  <c r="AI10" i="17"/>
  <c r="Y10" i="17"/>
  <c r="X10" i="17"/>
  <c r="AH9" i="17"/>
  <c r="AG9" i="17"/>
  <c r="W9" i="17"/>
  <c r="V9" i="17"/>
  <c r="U9" i="17"/>
  <c r="T9" i="17"/>
  <c r="S9" i="17"/>
  <c r="R9" i="17"/>
  <c r="AI28" i="25"/>
  <c r="AI27" i="25"/>
  <c r="AI26" i="25"/>
  <c r="AI25" i="25"/>
  <c r="AE25" i="25"/>
  <c r="AI24" i="25"/>
  <c r="AI23" i="25"/>
  <c r="AI22" i="25"/>
  <c r="AE22" i="25"/>
  <c r="AI21" i="25"/>
  <c r="AE21" i="25"/>
  <c r="AI20" i="25"/>
  <c r="AI18" i="25"/>
  <c r="AI17" i="25"/>
  <c r="Y17" i="25"/>
  <c r="AH16" i="25"/>
  <c r="AG16" i="25"/>
  <c r="W16" i="25"/>
  <c r="V16" i="25"/>
  <c r="U16" i="25"/>
  <c r="T16" i="25"/>
  <c r="S16" i="25"/>
  <c r="R16" i="25"/>
  <c r="AI15" i="25"/>
  <c r="Z15" i="25"/>
  <c r="AE15" i="25" s="1"/>
  <c r="AI14" i="25"/>
  <c r="AI13" i="25"/>
  <c r="Z13" i="25"/>
  <c r="AE13" i="25" s="1"/>
  <c r="AI12" i="25"/>
  <c r="Z12" i="25"/>
  <c r="AE12" i="25" s="1"/>
  <c r="AI11" i="25"/>
  <c r="Z11" i="25"/>
  <c r="AE11" i="25" s="1"/>
  <c r="AI10" i="25"/>
  <c r="Y10" i="25"/>
  <c r="Z10" i="25" s="1"/>
  <c r="AE10" i="25" s="1"/>
  <c r="AH9" i="25"/>
  <c r="AG9" i="25"/>
  <c r="W9" i="25"/>
  <c r="V9" i="25"/>
  <c r="U9" i="25"/>
  <c r="T9" i="25"/>
  <c r="S9" i="25"/>
  <c r="R9" i="25"/>
  <c r="AI28" i="21"/>
  <c r="Y28" i="21"/>
  <c r="X28" i="21"/>
  <c r="AI27" i="21"/>
  <c r="Y27" i="21"/>
  <c r="X27" i="21"/>
  <c r="AI26" i="21"/>
  <c r="Y26" i="21"/>
  <c r="X26" i="21"/>
  <c r="AI25" i="21"/>
  <c r="Y25" i="21"/>
  <c r="X25" i="21"/>
  <c r="AI24" i="21"/>
  <c r="Y24" i="21"/>
  <c r="X24" i="21"/>
  <c r="AI23" i="21"/>
  <c r="Y23" i="21"/>
  <c r="X23" i="21"/>
  <c r="AI22" i="21"/>
  <c r="Y22" i="21"/>
  <c r="X22" i="21"/>
  <c r="AI21" i="21"/>
  <c r="Y21" i="21"/>
  <c r="X21" i="21"/>
  <c r="AI20" i="21"/>
  <c r="Y20" i="21"/>
  <c r="X20" i="21"/>
  <c r="AI18" i="21"/>
  <c r="Y18" i="21"/>
  <c r="X18" i="21"/>
  <c r="AI17" i="21"/>
  <c r="Y17" i="21"/>
  <c r="X17" i="21"/>
  <c r="AH16" i="21"/>
  <c r="AG16" i="21"/>
  <c r="W16" i="21"/>
  <c r="V16" i="21"/>
  <c r="U16" i="21"/>
  <c r="T16" i="21"/>
  <c r="S16" i="21"/>
  <c r="R16" i="21"/>
  <c r="AI15" i="21"/>
  <c r="Y15" i="21"/>
  <c r="X15" i="21"/>
  <c r="AI14" i="21"/>
  <c r="Y14" i="21"/>
  <c r="X14" i="21"/>
  <c r="AI13" i="21"/>
  <c r="Y13" i="21"/>
  <c r="X13" i="21"/>
  <c r="AI12" i="21"/>
  <c r="Y12" i="21"/>
  <c r="X12" i="21"/>
  <c r="AI11" i="21"/>
  <c r="Y11" i="21"/>
  <c r="X11" i="21"/>
  <c r="AI10" i="21"/>
  <c r="Y10" i="21"/>
  <c r="Z10" i="21" s="1"/>
  <c r="AE10" i="21" s="1"/>
  <c r="AH9" i="21"/>
  <c r="AG9" i="21"/>
  <c r="W9" i="21"/>
  <c r="V9" i="21"/>
  <c r="U9" i="21"/>
  <c r="T9" i="21"/>
  <c r="R9" i="21"/>
  <c r="G10" i="21"/>
  <c r="K10" i="21"/>
  <c r="L10" i="21" s="1"/>
  <c r="K11" i="21"/>
  <c r="L11" i="21" s="1"/>
  <c r="K12" i="21"/>
  <c r="L12" i="21" s="1"/>
  <c r="K13" i="21"/>
  <c r="K14" i="21"/>
  <c r="L14" i="21" s="1"/>
  <c r="K15" i="21"/>
  <c r="L15" i="21" s="1"/>
  <c r="K28" i="23"/>
  <c r="L28" i="23" s="1"/>
  <c r="K27" i="23"/>
  <c r="L27" i="23" s="1"/>
  <c r="K26" i="23"/>
  <c r="L26" i="23" s="1"/>
  <c r="K25" i="23"/>
  <c r="L25" i="23" s="1"/>
  <c r="K24" i="23"/>
  <c r="L24" i="23" s="1"/>
  <c r="K23" i="23"/>
  <c r="L23" i="23" s="1"/>
  <c r="K22" i="23"/>
  <c r="K21" i="23"/>
  <c r="L21" i="23" s="1"/>
  <c r="K20" i="23"/>
  <c r="L20" i="23" s="1"/>
  <c r="K18" i="23"/>
  <c r="L18" i="23" s="1"/>
  <c r="K17" i="23"/>
  <c r="J16" i="23"/>
  <c r="I16" i="23"/>
  <c r="K15" i="23"/>
  <c r="L15" i="23" s="1"/>
  <c r="K14" i="23"/>
  <c r="L14" i="23" s="1"/>
  <c r="K13" i="23"/>
  <c r="L13" i="23" s="1"/>
  <c r="K12" i="23"/>
  <c r="L12" i="23" s="1"/>
  <c r="K11" i="23"/>
  <c r="L11" i="23" s="1"/>
  <c r="K10" i="23"/>
  <c r="J9" i="23"/>
  <c r="I9" i="23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K18" i="15"/>
  <c r="L18" i="15" s="1"/>
  <c r="K17" i="15"/>
  <c r="L17" i="15" s="1"/>
  <c r="J16" i="15"/>
  <c r="I16" i="15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L10" i="15" s="1"/>
  <c r="J9" i="15"/>
  <c r="I9" i="15"/>
  <c r="K28" i="24"/>
  <c r="L28" i="24" s="1"/>
  <c r="K27" i="24"/>
  <c r="L27" i="24" s="1"/>
  <c r="K26" i="24"/>
  <c r="L26" i="24" s="1"/>
  <c r="K25" i="24"/>
  <c r="L25" i="24" s="1"/>
  <c r="K24" i="24"/>
  <c r="L24" i="24" s="1"/>
  <c r="K23" i="24"/>
  <c r="L23" i="24" s="1"/>
  <c r="K22" i="24"/>
  <c r="L22" i="24" s="1"/>
  <c r="K21" i="24"/>
  <c r="L21" i="24" s="1"/>
  <c r="K20" i="24"/>
  <c r="L20" i="24" s="1"/>
  <c r="K18" i="24"/>
  <c r="L18" i="24" s="1"/>
  <c r="K17" i="24"/>
  <c r="L17" i="24" s="1"/>
  <c r="J16" i="24"/>
  <c r="I16" i="24"/>
  <c r="K15" i="24"/>
  <c r="L15" i="24" s="1"/>
  <c r="K14" i="24"/>
  <c r="L14" i="24" s="1"/>
  <c r="K13" i="24"/>
  <c r="L13" i="24" s="1"/>
  <c r="K12" i="24"/>
  <c r="L12" i="24" s="1"/>
  <c r="K11" i="24"/>
  <c r="L11" i="24" s="1"/>
  <c r="K10" i="24"/>
  <c r="J9" i="24"/>
  <c r="I9" i="24"/>
  <c r="K28" i="17"/>
  <c r="K27" i="17"/>
  <c r="K26" i="17"/>
  <c r="K25" i="17"/>
  <c r="K24" i="17"/>
  <c r="K23" i="17"/>
  <c r="K22" i="17"/>
  <c r="M22" i="17" s="1"/>
  <c r="P22" i="17" s="1"/>
  <c r="K21" i="17"/>
  <c r="K20" i="17"/>
  <c r="K18" i="17"/>
  <c r="M18" i="17" s="1"/>
  <c r="Q18" i="17" s="1"/>
  <c r="K17" i="17"/>
  <c r="J16" i="17"/>
  <c r="I16" i="17"/>
  <c r="K15" i="17"/>
  <c r="K14" i="17"/>
  <c r="K13" i="17"/>
  <c r="K12" i="17"/>
  <c r="K11" i="17"/>
  <c r="K10" i="17"/>
  <c r="M10" i="17" s="1"/>
  <c r="P10" i="17" s="1"/>
  <c r="J9" i="17"/>
  <c r="I9" i="17"/>
  <c r="K28" i="25"/>
  <c r="L28" i="25" s="1"/>
  <c r="K27" i="25"/>
  <c r="L27" i="25" s="1"/>
  <c r="K26" i="25"/>
  <c r="L26" i="25" s="1"/>
  <c r="K25" i="25"/>
  <c r="L25" i="25" s="1"/>
  <c r="K24" i="25"/>
  <c r="L24" i="25" s="1"/>
  <c r="K23" i="25"/>
  <c r="L23" i="25" s="1"/>
  <c r="K22" i="25"/>
  <c r="L22" i="25" s="1"/>
  <c r="K21" i="25"/>
  <c r="L21" i="25" s="1"/>
  <c r="K20" i="25"/>
  <c r="L20" i="25" s="1"/>
  <c r="K18" i="25"/>
  <c r="L18" i="25" s="1"/>
  <c r="K17" i="25"/>
  <c r="J16" i="25"/>
  <c r="I16" i="25"/>
  <c r="K15" i="25"/>
  <c r="L15" i="25" s="1"/>
  <c r="K14" i="25"/>
  <c r="L14" i="25" s="1"/>
  <c r="K13" i="25"/>
  <c r="L13" i="25" s="1"/>
  <c r="K12" i="25"/>
  <c r="L12" i="25" s="1"/>
  <c r="K11" i="25"/>
  <c r="L11" i="25" s="1"/>
  <c r="K10" i="25"/>
  <c r="J9" i="25"/>
  <c r="I9" i="25"/>
  <c r="K28" i="21"/>
  <c r="L28" i="21" s="1"/>
  <c r="K27" i="21"/>
  <c r="L27" i="21" s="1"/>
  <c r="K26" i="21"/>
  <c r="L26" i="21" s="1"/>
  <c r="K25" i="21"/>
  <c r="L25" i="21" s="1"/>
  <c r="K24" i="21"/>
  <c r="L24" i="21" s="1"/>
  <c r="K23" i="21"/>
  <c r="L23" i="21" s="1"/>
  <c r="K22" i="21"/>
  <c r="L22" i="21" s="1"/>
  <c r="K21" i="21"/>
  <c r="L21" i="21" s="1"/>
  <c r="K20" i="21"/>
  <c r="L20" i="21" s="1"/>
  <c r="K18" i="21"/>
  <c r="L18" i="21" s="1"/>
  <c r="K17" i="21"/>
  <c r="L17" i="21" s="1"/>
  <c r="Q28" i="23"/>
  <c r="P28" i="23"/>
  <c r="N28" i="23"/>
  <c r="Q27" i="23"/>
  <c r="P27" i="23"/>
  <c r="N27" i="23"/>
  <c r="Q26" i="23"/>
  <c r="P26" i="23"/>
  <c r="N26" i="23"/>
  <c r="Q25" i="23"/>
  <c r="P25" i="23"/>
  <c r="N25" i="23"/>
  <c r="Q24" i="23"/>
  <c r="P24" i="23"/>
  <c r="N24" i="23"/>
  <c r="Q23" i="23"/>
  <c r="P23" i="23"/>
  <c r="N23" i="23"/>
  <c r="Q22" i="23"/>
  <c r="P22" i="23"/>
  <c r="N22" i="23"/>
  <c r="L22" i="23"/>
  <c r="Q21" i="23"/>
  <c r="P21" i="23"/>
  <c r="N21" i="23"/>
  <c r="Q20" i="23"/>
  <c r="P20" i="23"/>
  <c r="N20" i="23"/>
  <c r="Q18" i="23"/>
  <c r="P18" i="23"/>
  <c r="N18" i="23"/>
  <c r="Q17" i="23"/>
  <c r="P17" i="23"/>
  <c r="N17" i="23"/>
  <c r="O16" i="23"/>
  <c r="M16" i="23"/>
  <c r="H16" i="23"/>
  <c r="Q15" i="23"/>
  <c r="P15" i="23"/>
  <c r="N15" i="23"/>
  <c r="Q14" i="23"/>
  <c r="P14" i="23"/>
  <c r="N14" i="23"/>
  <c r="Q13" i="23"/>
  <c r="P13" i="23"/>
  <c r="N13" i="23"/>
  <c r="Q12" i="23"/>
  <c r="P12" i="23"/>
  <c r="N12" i="23"/>
  <c r="Q11" i="23"/>
  <c r="P11" i="23"/>
  <c r="N11" i="23"/>
  <c r="Q10" i="23"/>
  <c r="P10" i="23"/>
  <c r="N10" i="23"/>
  <c r="O9" i="23"/>
  <c r="M9" i="23"/>
  <c r="H9" i="23"/>
  <c r="Q28" i="15"/>
  <c r="P28" i="15"/>
  <c r="N28" i="15"/>
  <c r="Q27" i="15"/>
  <c r="P27" i="15"/>
  <c r="N27" i="15"/>
  <c r="Q26" i="15"/>
  <c r="P26" i="15"/>
  <c r="N26" i="15"/>
  <c r="Q25" i="15"/>
  <c r="P25" i="15"/>
  <c r="N25" i="15"/>
  <c r="Q24" i="15"/>
  <c r="P24" i="15"/>
  <c r="N24" i="15"/>
  <c r="Q23" i="15"/>
  <c r="P23" i="15"/>
  <c r="N23" i="15"/>
  <c r="Q22" i="15"/>
  <c r="P22" i="15"/>
  <c r="N22" i="15"/>
  <c r="Q21" i="15"/>
  <c r="P21" i="15"/>
  <c r="N21" i="15"/>
  <c r="Q20" i="15"/>
  <c r="P20" i="15"/>
  <c r="N20" i="15"/>
  <c r="Q18" i="15"/>
  <c r="P18" i="15"/>
  <c r="N18" i="15"/>
  <c r="Q17" i="15"/>
  <c r="P17" i="15"/>
  <c r="N17" i="15"/>
  <c r="O16" i="15"/>
  <c r="M16" i="15"/>
  <c r="H16" i="15"/>
  <c r="Q15" i="15"/>
  <c r="P15" i="15"/>
  <c r="N15" i="15"/>
  <c r="Q14" i="15"/>
  <c r="P14" i="15"/>
  <c r="N14" i="15"/>
  <c r="Q13" i="15"/>
  <c r="P13" i="15"/>
  <c r="N13" i="15"/>
  <c r="Q12" i="15"/>
  <c r="P12" i="15"/>
  <c r="N12" i="15"/>
  <c r="Q11" i="15"/>
  <c r="P11" i="15"/>
  <c r="N11" i="15"/>
  <c r="Q10" i="15"/>
  <c r="P10" i="15"/>
  <c r="N10" i="15"/>
  <c r="O9" i="15"/>
  <c r="M9" i="15"/>
  <c r="H9" i="15"/>
  <c r="Q28" i="24"/>
  <c r="P28" i="24"/>
  <c r="N28" i="24"/>
  <c r="Q27" i="24"/>
  <c r="P27" i="24"/>
  <c r="N27" i="24"/>
  <c r="Q26" i="24"/>
  <c r="P26" i="24"/>
  <c r="N26" i="24"/>
  <c r="Q25" i="24"/>
  <c r="P25" i="24"/>
  <c r="N25" i="24"/>
  <c r="Q24" i="24"/>
  <c r="P24" i="24"/>
  <c r="N24" i="24"/>
  <c r="Q23" i="24"/>
  <c r="P23" i="24"/>
  <c r="N23" i="24"/>
  <c r="Q22" i="24"/>
  <c r="P22" i="24"/>
  <c r="N22" i="24"/>
  <c r="Q21" i="24"/>
  <c r="P21" i="24"/>
  <c r="N21" i="24"/>
  <c r="Q20" i="24"/>
  <c r="P20" i="24"/>
  <c r="N20" i="24"/>
  <c r="Q18" i="24"/>
  <c r="P18" i="24"/>
  <c r="N18" i="24"/>
  <c r="Q17" i="24"/>
  <c r="P17" i="24"/>
  <c r="N17" i="24"/>
  <c r="O16" i="24"/>
  <c r="M16" i="24"/>
  <c r="H16" i="24"/>
  <c r="Q15" i="24"/>
  <c r="P15" i="24"/>
  <c r="N15" i="24"/>
  <c r="Q14" i="24"/>
  <c r="P14" i="24"/>
  <c r="N14" i="24"/>
  <c r="Q13" i="24"/>
  <c r="P13" i="24"/>
  <c r="N13" i="24"/>
  <c r="Q12" i="24"/>
  <c r="P12" i="24"/>
  <c r="N12" i="24"/>
  <c r="Q11" i="24"/>
  <c r="P11" i="24"/>
  <c r="N11" i="24"/>
  <c r="Q10" i="24"/>
  <c r="P10" i="24"/>
  <c r="N10" i="24"/>
  <c r="O9" i="24"/>
  <c r="M9" i="24"/>
  <c r="H9" i="24"/>
  <c r="Q22" i="17"/>
  <c r="O16" i="17"/>
  <c r="H16" i="17"/>
  <c r="O9" i="17"/>
  <c r="H9" i="17"/>
  <c r="Q28" i="25"/>
  <c r="P28" i="25"/>
  <c r="N28" i="25"/>
  <c r="Q27" i="25"/>
  <c r="P27" i="25"/>
  <c r="N27" i="25"/>
  <c r="Q26" i="25"/>
  <c r="P26" i="25"/>
  <c r="N26" i="25"/>
  <c r="Q25" i="25"/>
  <c r="P25" i="25"/>
  <c r="N25" i="25"/>
  <c r="Q24" i="25"/>
  <c r="P24" i="25"/>
  <c r="N24" i="25"/>
  <c r="Q23" i="25"/>
  <c r="P23" i="25"/>
  <c r="N23" i="25"/>
  <c r="Q22" i="25"/>
  <c r="P22" i="25"/>
  <c r="N22" i="25"/>
  <c r="Q21" i="25"/>
  <c r="P21" i="25"/>
  <c r="N21" i="25"/>
  <c r="Q20" i="25"/>
  <c r="P20" i="25"/>
  <c r="N20" i="25"/>
  <c r="Q18" i="25"/>
  <c r="P18" i="25"/>
  <c r="N18" i="25"/>
  <c r="Q17" i="25"/>
  <c r="P17" i="25"/>
  <c r="N17" i="25"/>
  <c r="O16" i="25"/>
  <c r="M16" i="25"/>
  <c r="H16" i="25"/>
  <c r="Q15" i="25"/>
  <c r="P15" i="25"/>
  <c r="N15" i="25"/>
  <c r="Q14" i="25"/>
  <c r="P14" i="25"/>
  <c r="N14" i="25"/>
  <c r="Q13" i="25"/>
  <c r="P13" i="25"/>
  <c r="N13" i="25"/>
  <c r="Q12" i="25"/>
  <c r="P12" i="25"/>
  <c r="N12" i="25"/>
  <c r="Q11" i="25"/>
  <c r="P11" i="25"/>
  <c r="N11" i="25"/>
  <c r="Q10" i="25"/>
  <c r="P10" i="25"/>
  <c r="N10" i="25"/>
  <c r="O9" i="25"/>
  <c r="M9" i="25"/>
  <c r="H9" i="25"/>
  <c r="Q28" i="21"/>
  <c r="P28" i="21"/>
  <c r="N28" i="21"/>
  <c r="Q27" i="21"/>
  <c r="P27" i="21"/>
  <c r="N27" i="21"/>
  <c r="Q26" i="21"/>
  <c r="P26" i="21"/>
  <c r="N26" i="21"/>
  <c r="Q25" i="21"/>
  <c r="P25" i="21"/>
  <c r="N25" i="21"/>
  <c r="Q24" i="21"/>
  <c r="P24" i="21"/>
  <c r="N24" i="21"/>
  <c r="Q23" i="21"/>
  <c r="P23" i="21"/>
  <c r="N23" i="21"/>
  <c r="Q22" i="21"/>
  <c r="P22" i="21"/>
  <c r="N22" i="21"/>
  <c r="Q21" i="21"/>
  <c r="P21" i="21"/>
  <c r="N21" i="21"/>
  <c r="Q20" i="21"/>
  <c r="P20" i="21"/>
  <c r="N20" i="21"/>
  <c r="Q18" i="21"/>
  <c r="P18" i="21"/>
  <c r="N18" i="21"/>
  <c r="Q17" i="21"/>
  <c r="P17" i="21"/>
  <c r="N17" i="21"/>
  <c r="O16" i="21"/>
  <c r="M16" i="21"/>
  <c r="J16" i="21"/>
  <c r="I16" i="21"/>
  <c r="H16" i="21"/>
  <c r="Q15" i="21"/>
  <c r="P15" i="21"/>
  <c r="N15" i="21"/>
  <c r="Q14" i="21"/>
  <c r="P14" i="21"/>
  <c r="N14" i="21"/>
  <c r="Q13" i="21"/>
  <c r="P13" i="21"/>
  <c r="N13" i="21"/>
  <c r="Q12" i="21"/>
  <c r="P12" i="21"/>
  <c r="N12" i="21"/>
  <c r="Q11" i="21"/>
  <c r="S11" i="21" s="1"/>
  <c r="S9" i="21" s="1"/>
  <c r="P11" i="21"/>
  <c r="N11" i="21"/>
  <c r="Q10" i="21"/>
  <c r="P10" i="21"/>
  <c r="N10" i="21"/>
  <c r="O9" i="21"/>
  <c r="M9" i="21"/>
  <c r="J9" i="21"/>
  <c r="I9" i="21"/>
  <c r="H9" i="21"/>
  <c r="K28" i="22"/>
  <c r="L28" i="22" s="1"/>
  <c r="K27" i="22"/>
  <c r="L27" i="22" s="1"/>
  <c r="K26" i="22"/>
  <c r="L26" i="22" s="1"/>
  <c r="L25" i="22"/>
  <c r="L24" i="22"/>
  <c r="K23" i="22"/>
  <c r="L23" i="22" s="1"/>
  <c r="K22" i="22"/>
  <c r="L22" i="22" s="1"/>
  <c r="K21" i="22"/>
  <c r="L21" i="22" s="1"/>
  <c r="L20" i="22"/>
  <c r="L18" i="22"/>
  <c r="K15" i="22"/>
  <c r="L15" i="22" s="1"/>
  <c r="K14" i="22"/>
  <c r="L14" i="22" s="1"/>
  <c r="L13" i="22"/>
  <c r="L12" i="22"/>
  <c r="K11" i="22"/>
  <c r="L11" i="22" s="1"/>
  <c r="G28" i="24"/>
  <c r="G27" i="24"/>
  <c r="G26" i="24"/>
  <c r="G25" i="24"/>
  <c r="G24" i="24"/>
  <c r="G23" i="24"/>
  <c r="G22" i="24"/>
  <c r="G21" i="24"/>
  <c r="G20" i="24"/>
  <c r="G18" i="24"/>
  <c r="G17" i="24"/>
  <c r="G15" i="24"/>
  <c r="G14" i="24"/>
  <c r="G13" i="24"/>
  <c r="G12" i="24"/>
  <c r="G11" i="24"/>
  <c r="G10" i="24"/>
  <c r="G28" i="17"/>
  <c r="G27" i="17"/>
  <c r="G26" i="17"/>
  <c r="G25" i="17"/>
  <c r="G24" i="17"/>
  <c r="G23" i="17"/>
  <c r="G22" i="17"/>
  <c r="G21" i="17"/>
  <c r="G20" i="17"/>
  <c r="G18" i="17"/>
  <c r="G17" i="17"/>
  <c r="G15" i="17"/>
  <c r="G14" i="17"/>
  <c r="G13" i="17"/>
  <c r="G12" i="17"/>
  <c r="G11" i="17"/>
  <c r="G10" i="17"/>
  <c r="G28" i="21"/>
  <c r="G27" i="21"/>
  <c r="G26" i="21"/>
  <c r="G25" i="21"/>
  <c r="G24" i="21"/>
  <c r="G23" i="21"/>
  <c r="G22" i="21"/>
  <c r="G21" i="21"/>
  <c r="G20" i="21"/>
  <c r="G18" i="21"/>
  <c r="G17" i="21"/>
  <c r="G15" i="21"/>
  <c r="G14" i="21"/>
  <c r="G13" i="21"/>
  <c r="G12" i="21"/>
  <c r="G11" i="21"/>
  <c r="N10" i="22"/>
  <c r="M9" i="22"/>
  <c r="I9" i="22"/>
  <c r="J16" i="22"/>
  <c r="I16" i="22"/>
  <c r="J9" i="22"/>
  <c r="Q28" i="22"/>
  <c r="P28" i="22"/>
  <c r="N28" i="22"/>
  <c r="Q27" i="22"/>
  <c r="P27" i="22"/>
  <c r="N27" i="22"/>
  <c r="Q26" i="22"/>
  <c r="P26" i="22"/>
  <c r="N26" i="22"/>
  <c r="Q25" i="22"/>
  <c r="P25" i="22"/>
  <c r="N25" i="22"/>
  <c r="Q24" i="22"/>
  <c r="P24" i="22"/>
  <c r="N24" i="22"/>
  <c r="Q23" i="22"/>
  <c r="P23" i="22"/>
  <c r="N23" i="22"/>
  <c r="Q22" i="22"/>
  <c r="P22" i="22"/>
  <c r="N22" i="22"/>
  <c r="Q21" i="22"/>
  <c r="P21" i="22"/>
  <c r="N21" i="22"/>
  <c r="Q20" i="22"/>
  <c r="P20" i="22"/>
  <c r="N20" i="22"/>
  <c r="Q18" i="22"/>
  <c r="P18" i="22"/>
  <c r="N18" i="22"/>
  <c r="Q17" i="22"/>
  <c r="P17" i="22"/>
  <c r="N17" i="22"/>
  <c r="O16" i="22"/>
  <c r="M16" i="22"/>
  <c r="H16" i="22"/>
  <c r="Q15" i="22"/>
  <c r="P15" i="22"/>
  <c r="N15" i="22"/>
  <c r="Q14" i="22"/>
  <c r="P14" i="22"/>
  <c r="N14" i="22"/>
  <c r="Q13" i="22"/>
  <c r="P13" i="22"/>
  <c r="N13" i="22"/>
  <c r="Q12" i="22"/>
  <c r="P12" i="22"/>
  <c r="N12" i="22"/>
  <c r="Q11" i="22"/>
  <c r="P11" i="22"/>
  <c r="N11" i="22"/>
  <c r="P10" i="22"/>
  <c r="O9" i="22"/>
  <c r="H9" i="22"/>
  <c r="AG29" i="25" l="1"/>
  <c r="V29" i="23"/>
  <c r="X29" i="23" s="1"/>
  <c r="W29" i="23"/>
  <c r="Z20" i="23"/>
  <c r="AC20" i="23" s="1"/>
  <c r="AD20" i="23" s="1"/>
  <c r="Z24" i="23"/>
  <c r="Z28" i="23"/>
  <c r="Z12" i="23"/>
  <c r="AC12" i="23" s="1"/>
  <c r="AD12" i="23" s="1"/>
  <c r="Z11" i="17"/>
  <c r="AE11" i="17" s="1"/>
  <c r="AJ11" i="17" s="1"/>
  <c r="Z17" i="25"/>
  <c r="AE17" i="25" s="1"/>
  <c r="Z22" i="23"/>
  <c r="AA22" i="23" s="1"/>
  <c r="Z18" i="23"/>
  <c r="AF18" i="23" s="1"/>
  <c r="Z23" i="23"/>
  <c r="AA23" i="23" s="1"/>
  <c r="Z27" i="23"/>
  <c r="AF27" i="23" s="1"/>
  <c r="Z13" i="15"/>
  <c r="AC13" i="15" s="1"/>
  <c r="AD13" i="15" s="1"/>
  <c r="Z20" i="15"/>
  <c r="AC20" i="15" s="1"/>
  <c r="AD20" i="15" s="1"/>
  <c r="Z28" i="15"/>
  <c r="AF28" i="15" s="1"/>
  <c r="L18" i="17"/>
  <c r="N18" i="17"/>
  <c r="P18" i="17"/>
  <c r="Z13" i="23"/>
  <c r="AA13" i="23" s="1"/>
  <c r="Y16" i="15"/>
  <c r="Z17" i="17"/>
  <c r="N10" i="17"/>
  <c r="Z21" i="17"/>
  <c r="AA21" i="17" s="1"/>
  <c r="Z25" i="17"/>
  <c r="L22" i="17"/>
  <c r="N22" i="17"/>
  <c r="Q10" i="17"/>
  <c r="AG29" i="17"/>
  <c r="V29" i="25"/>
  <c r="T29" i="21"/>
  <c r="Z12" i="17"/>
  <c r="Z15" i="17"/>
  <c r="Z22" i="17"/>
  <c r="AE29" i="15"/>
  <c r="Z24" i="15"/>
  <c r="AF24" i="15" s="1"/>
  <c r="S29" i="23"/>
  <c r="AJ12" i="25"/>
  <c r="X16" i="25"/>
  <c r="Z20" i="17"/>
  <c r="U29" i="23"/>
  <c r="Y29" i="23" s="1"/>
  <c r="Z29" i="23" s="1"/>
  <c r="Z17" i="23"/>
  <c r="AA17" i="23" s="1"/>
  <c r="Z26" i="23"/>
  <c r="AA26" i="23" s="1"/>
  <c r="U29" i="25"/>
  <c r="AJ13" i="25"/>
  <c r="AJ21" i="25"/>
  <c r="AJ25" i="25"/>
  <c r="AJ15" i="25"/>
  <c r="AJ22" i="25"/>
  <c r="AJ11" i="25"/>
  <c r="AE18" i="25"/>
  <c r="AF18" i="25" s="1"/>
  <c r="AE23" i="25"/>
  <c r="AJ23" i="25" s="1"/>
  <c r="AE20" i="25"/>
  <c r="AJ20" i="25" s="1"/>
  <c r="AE24" i="25"/>
  <c r="AJ24" i="25" s="1"/>
  <c r="AE27" i="25"/>
  <c r="AJ27" i="25" s="1"/>
  <c r="W29" i="25"/>
  <c r="Y16" i="25"/>
  <c r="S29" i="21"/>
  <c r="Z17" i="21"/>
  <c r="AC17" i="21" s="1"/>
  <c r="AD17" i="21" s="1"/>
  <c r="Z26" i="21"/>
  <c r="AC26" i="21" s="1"/>
  <c r="AD26" i="21" s="1"/>
  <c r="Z24" i="21"/>
  <c r="AE24" i="21" s="1"/>
  <c r="AJ24" i="21" s="1"/>
  <c r="V29" i="21"/>
  <c r="Z15" i="21"/>
  <c r="AA15" i="21" s="1"/>
  <c r="Z13" i="21"/>
  <c r="AA13" i="21" s="1"/>
  <c r="Z23" i="21"/>
  <c r="Z27" i="21"/>
  <c r="Z25" i="21"/>
  <c r="Z10" i="23"/>
  <c r="AC10" i="23" s="1"/>
  <c r="AD10" i="23" s="1"/>
  <c r="AI16" i="23"/>
  <c r="AJ16" i="23" s="1"/>
  <c r="Z13" i="24"/>
  <c r="AE13" i="24" s="1"/>
  <c r="AJ13" i="24" s="1"/>
  <c r="Z11" i="24"/>
  <c r="AE11" i="24" s="1"/>
  <c r="AJ11" i="24" s="1"/>
  <c r="Z24" i="24"/>
  <c r="AE24" i="24" s="1"/>
  <c r="AJ24" i="24" s="1"/>
  <c r="G9" i="24"/>
  <c r="Z10" i="24"/>
  <c r="AE10" i="24" s="1"/>
  <c r="Z14" i="24"/>
  <c r="AC14" i="24" s="1"/>
  <c r="AD14" i="24" s="1"/>
  <c r="Z25" i="24"/>
  <c r="Z15" i="24"/>
  <c r="O29" i="24"/>
  <c r="L15" i="17"/>
  <c r="M15" i="17"/>
  <c r="L27" i="17"/>
  <c r="M27" i="17"/>
  <c r="L28" i="17"/>
  <c r="M28" i="17"/>
  <c r="L17" i="17"/>
  <c r="M17" i="17"/>
  <c r="L20" i="17"/>
  <c r="M20" i="17"/>
  <c r="L21" i="17"/>
  <c r="M21" i="17"/>
  <c r="Y16" i="17"/>
  <c r="L11" i="17"/>
  <c r="M11" i="17"/>
  <c r="L23" i="17"/>
  <c r="M23" i="17"/>
  <c r="L12" i="17"/>
  <c r="M12" i="17"/>
  <c r="L24" i="17"/>
  <c r="M24" i="17"/>
  <c r="L13" i="17"/>
  <c r="M13" i="17"/>
  <c r="L25" i="17"/>
  <c r="M25" i="17"/>
  <c r="L14" i="17"/>
  <c r="M14" i="17"/>
  <c r="L26" i="17"/>
  <c r="M26" i="17"/>
  <c r="Z24" i="17"/>
  <c r="Z28" i="17"/>
  <c r="Z17" i="15"/>
  <c r="AC17" i="15" s="1"/>
  <c r="AD17" i="15" s="1"/>
  <c r="Z26" i="15"/>
  <c r="AC26" i="15" s="1"/>
  <c r="AD26" i="15" s="1"/>
  <c r="Z15" i="15"/>
  <c r="AF15" i="15" s="1"/>
  <c r="Z10" i="15"/>
  <c r="AA10" i="15" s="1"/>
  <c r="Z25" i="15"/>
  <c r="AC25" i="15" s="1"/>
  <c r="AD25" i="15" s="1"/>
  <c r="U29" i="15"/>
  <c r="V29" i="15"/>
  <c r="W29" i="15"/>
  <c r="AG29" i="15"/>
  <c r="AH29" i="15"/>
  <c r="Z21" i="15"/>
  <c r="AC21" i="15" s="1"/>
  <c r="AD21" i="15" s="1"/>
  <c r="AG29" i="24"/>
  <c r="AH29" i="24"/>
  <c r="Z21" i="24"/>
  <c r="AA21" i="24" s="1"/>
  <c r="Z26" i="17"/>
  <c r="H29" i="17"/>
  <c r="AH29" i="17"/>
  <c r="AH29" i="25"/>
  <c r="AI29" i="25" s="1"/>
  <c r="Z14" i="25"/>
  <c r="H29" i="25"/>
  <c r="M29" i="25"/>
  <c r="O29" i="25"/>
  <c r="J29" i="25"/>
  <c r="Z11" i="21"/>
  <c r="Z22" i="21"/>
  <c r="G16" i="21"/>
  <c r="R29" i="21"/>
  <c r="AH29" i="21"/>
  <c r="K16" i="22"/>
  <c r="Z14" i="23"/>
  <c r="AC14" i="23" s="1"/>
  <c r="AD14" i="23" s="1"/>
  <c r="Z12" i="15"/>
  <c r="AF12" i="15" s="1"/>
  <c r="Z18" i="15"/>
  <c r="AF18" i="15" s="1"/>
  <c r="Z14" i="15"/>
  <c r="AC14" i="15" s="1"/>
  <c r="AD14" i="15" s="1"/>
  <c r="Z27" i="15"/>
  <c r="AF27" i="15" s="1"/>
  <c r="AI9" i="15"/>
  <c r="AJ9" i="15" s="1"/>
  <c r="M29" i="15"/>
  <c r="Q9" i="24"/>
  <c r="Y16" i="24"/>
  <c r="Z27" i="24"/>
  <c r="G16" i="24"/>
  <c r="G29" i="24" s="1"/>
  <c r="T29" i="24"/>
  <c r="V29" i="24"/>
  <c r="W29" i="24"/>
  <c r="AI9" i="17"/>
  <c r="G9" i="17"/>
  <c r="S29" i="17"/>
  <c r="AI9" i="25"/>
  <c r="I29" i="25"/>
  <c r="S29" i="25"/>
  <c r="T29" i="25"/>
  <c r="Z28" i="21"/>
  <c r="AG29" i="21"/>
  <c r="G9" i="21"/>
  <c r="Z18" i="21"/>
  <c r="Z14" i="21"/>
  <c r="Y16" i="21"/>
  <c r="Z20" i="21"/>
  <c r="Z11" i="23"/>
  <c r="AF11" i="23" s="1"/>
  <c r="Z15" i="23"/>
  <c r="AF15" i="23" s="1"/>
  <c r="Z21" i="23"/>
  <c r="AA21" i="23" s="1"/>
  <c r="Z25" i="23"/>
  <c r="AA25" i="23" s="1"/>
  <c r="AE29" i="23"/>
  <c r="AG29" i="23"/>
  <c r="AH29" i="23"/>
  <c r="Y16" i="23"/>
  <c r="P16" i="23"/>
  <c r="X16" i="23"/>
  <c r="Q9" i="23"/>
  <c r="AI9" i="23"/>
  <c r="AJ9" i="23" s="1"/>
  <c r="Z11" i="15"/>
  <c r="AF11" i="15" s="1"/>
  <c r="Q9" i="15"/>
  <c r="S29" i="15"/>
  <c r="X16" i="15"/>
  <c r="Z23" i="15"/>
  <c r="AF23" i="15" s="1"/>
  <c r="N9" i="15"/>
  <c r="T29" i="15"/>
  <c r="Z22" i="15"/>
  <c r="AF22" i="15" s="1"/>
  <c r="Z18" i="24"/>
  <c r="Z22" i="24"/>
  <c r="X16" i="24"/>
  <c r="Z20" i="24"/>
  <c r="Z23" i="24"/>
  <c r="Z26" i="24"/>
  <c r="S29" i="24"/>
  <c r="Z12" i="24"/>
  <c r="Y9" i="24"/>
  <c r="Z17" i="24"/>
  <c r="AA17" i="24" s="1"/>
  <c r="Z28" i="24"/>
  <c r="AE28" i="24" s="1"/>
  <c r="AF28" i="24" s="1"/>
  <c r="Z14" i="17"/>
  <c r="T29" i="17"/>
  <c r="U29" i="17"/>
  <c r="V29" i="17"/>
  <c r="J29" i="17"/>
  <c r="W29" i="17"/>
  <c r="AI16" i="17"/>
  <c r="K9" i="17"/>
  <c r="L9" i="17" s="1"/>
  <c r="Z13" i="17"/>
  <c r="X16" i="17"/>
  <c r="Z10" i="17"/>
  <c r="Z18" i="17"/>
  <c r="Z23" i="17"/>
  <c r="Z27" i="17"/>
  <c r="AI16" i="25"/>
  <c r="K16" i="25"/>
  <c r="L16" i="25" s="1"/>
  <c r="K9" i="25"/>
  <c r="L9" i="25" s="1"/>
  <c r="Q9" i="25"/>
  <c r="Z12" i="21"/>
  <c r="W29" i="21"/>
  <c r="AI9" i="21"/>
  <c r="Z21" i="21"/>
  <c r="AI16" i="21"/>
  <c r="U29" i="21"/>
  <c r="X16" i="21"/>
  <c r="AF12" i="23"/>
  <c r="AF22" i="23"/>
  <c r="AC22" i="23"/>
  <c r="AD22" i="23" s="1"/>
  <c r="AA20" i="23"/>
  <c r="AC24" i="23"/>
  <c r="AD24" i="23" s="1"/>
  <c r="AF24" i="23"/>
  <c r="AA24" i="23"/>
  <c r="AC28" i="23"/>
  <c r="AD28" i="23" s="1"/>
  <c r="AF28" i="23"/>
  <c r="AA28" i="23"/>
  <c r="AJ10" i="23"/>
  <c r="AJ21" i="23"/>
  <c r="X9" i="23"/>
  <c r="R29" i="23"/>
  <c r="Y9" i="23"/>
  <c r="AJ10" i="15"/>
  <c r="X9" i="15"/>
  <c r="R29" i="15"/>
  <c r="Y9" i="15"/>
  <c r="AI16" i="15"/>
  <c r="AJ16" i="15" s="1"/>
  <c r="AI9" i="24"/>
  <c r="X9" i="24"/>
  <c r="R29" i="24"/>
  <c r="AI16" i="24"/>
  <c r="X9" i="17"/>
  <c r="R29" i="17"/>
  <c r="Y9" i="17"/>
  <c r="AC21" i="25"/>
  <c r="AD21" i="25" s="1"/>
  <c r="AA21" i="25"/>
  <c r="AF21" i="25"/>
  <c r="AC25" i="25"/>
  <c r="AD25" i="25" s="1"/>
  <c r="AA25" i="25"/>
  <c r="AF25" i="25"/>
  <c r="AF12" i="25"/>
  <c r="AC12" i="25"/>
  <c r="AD12" i="25" s="1"/>
  <c r="AA12" i="25"/>
  <c r="AA13" i="25"/>
  <c r="AC13" i="25"/>
  <c r="AD13" i="25" s="1"/>
  <c r="AF13" i="25"/>
  <c r="AF22" i="25"/>
  <c r="AC22" i="25"/>
  <c r="AD22" i="25" s="1"/>
  <c r="AA22" i="25"/>
  <c r="AC10" i="25"/>
  <c r="AD10" i="25" s="1"/>
  <c r="AA10" i="25"/>
  <c r="AF10" i="25"/>
  <c r="AC17" i="25"/>
  <c r="AD17" i="25" s="1"/>
  <c r="AA17" i="25"/>
  <c r="AF11" i="25"/>
  <c r="AC11" i="25"/>
  <c r="AD11" i="25" s="1"/>
  <c r="AA11" i="25"/>
  <c r="AF15" i="25"/>
  <c r="AC15" i="25"/>
  <c r="AD15" i="25" s="1"/>
  <c r="AA15" i="25"/>
  <c r="AJ10" i="25"/>
  <c r="X9" i="25"/>
  <c r="R29" i="25"/>
  <c r="Y9" i="25"/>
  <c r="AC10" i="21"/>
  <c r="AD10" i="21" s="1"/>
  <c r="AA10" i="21"/>
  <c r="AF10" i="21"/>
  <c r="AJ10" i="21"/>
  <c r="X9" i="21"/>
  <c r="Y9" i="21"/>
  <c r="O29" i="23"/>
  <c r="Q16" i="23"/>
  <c r="M29" i="23"/>
  <c r="N16" i="23"/>
  <c r="P9" i="23"/>
  <c r="K16" i="23"/>
  <c r="I29" i="23"/>
  <c r="J29" i="23"/>
  <c r="K9" i="23"/>
  <c r="L9" i="23" s="1"/>
  <c r="H29" i="23"/>
  <c r="N9" i="23"/>
  <c r="O29" i="15"/>
  <c r="Q16" i="15"/>
  <c r="P16" i="15"/>
  <c r="I29" i="15"/>
  <c r="J29" i="15"/>
  <c r="K16" i="15"/>
  <c r="L16" i="15" s="1"/>
  <c r="K9" i="15"/>
  <c r="L9" i="15" s="1"/>
  <c r="N16" i="15"/>
  <c r="H29" i="15"/>
  <c r="M29" i="24"/>
  <c r="P16" i="24"/>
  <c r="Q16" i="24"/>
  <c r="K16" i="24"/>
  <c r="L16" i="24" s="1"/>
  <c r="I29" i="24"/>
  <c r="J29" i="24"/>
  <c r="K9" i="24"/>
  <c r="N16" i="24"/>
  <c r="H29" i="24"/>
  <c r="N9" i="24"/>
  <c r="O29" i="17"/>
  <c r="K16" i="17"/>
  <c r="L16" i="17" s="1"/>
  <c r="I29" i="17"/>
  <c r="L10" i="17"/>
  <c r="G16" i="17"/>
  <c r="P16" i="25"/>
  <c r="Q16" i="25"/>
  <c r="N9" i="25"/>
  <c r="L17" i="25"/>
  <c r="P9" i="21"/>
  <c r="K16" i="21"/>
  <c r="L16" i="21" s="1"/>
  <c r="K9" i="21"/>
  <c r="L9" i="21" s="1"/>
  <c r="L17" i="23"/>
  <c r="L10" i="23"/>
  <c r="L20" i="15"/>
  <c r="L10" i="24"/>
  <c r="L10" i="25"/>
  <c r="N16" i="21"/>
  <c r="H29" i="21"/>
  <c r="P9" i="15"/>
  <c r="P9" i="24"/>
  <c r="P9" i="25"/>
  <c r="N16" i="25"/>
  <c r="O29" i="21"/>
  <c r="P16" i="21"/>
  <c r="Q16" i="21"/>
  <c r="Q9" i="21"/>
  <c r="J29" i="21"/>
  <c r="I29" i="21"/>
  <c r="L13" i="21"/>
  <c r="N9" i="21"/>
  <c r="M29" i="21"/>
  <c r="K9" i="22"/>
  <c r="L10" i="22"/>
  <c r="L17" i="22"/>
  <c r="J29" i="22"/>
  <c r="Q9" i="22"/>
  <c r="M29" i="22"/>
  <c r="I29" i="22"/>
  <c r="N9" i="22"/>
  <c r="N16" i="22"/>
  <c r="Q16" i="22"/>
  <c r="O29" i="22"/>
  <c r="P16" i="22"/>
  <c r="H29" i="22"/>
  <c r="P9" i="22"/>
  <c r="AF20" i="23" l="1"/>
  <c r="AF11" i="17"/>
  <c r="AC21" i="17"/>
  <c r="AD21" i="17" s="1"/>
  <c r="AA12" i="23"/>
  <c r="N29" i="15"/>
  <c r="AF11" i="24"/>
  <c r="L16" i="22"/>
  <c r="AA27" i="23"/>
  <c r="AA15" i="23"/>
  <c r="AF23" i="23"/>
  <c r="AA18" i="23"/>
  <c r="AC18" i="23"/>
  <c r="AD18" i="23" s="1"/>
  <c r="AA13" i="15"/>
  <c r="AC28" i="15"/>
  <c r="AD28" i="15" s="1"/>
  <c r="AF13" i="15"/>
  <c r="AA20" i="15"/>
  <c r="AA28" i="15"/>
  <c r="Z16" i="15"/>
  <c r="AA16" i="15" s="1"/>
  <c r="AF20" i="15"/>
  <c r="AF26" i="15"/>
  <c r="AA11" i="24"/>
  <c r="AC11" i="24"/>
  <c r="AD11" i="24" s="1"/>
  <c r="AC11" i="17"/>
  <c r="AD11" i="17" s="1"/>
  <c r="AA11" i="17"/>
  <c r="AE10" i="17"/>
  <c r="AE26" i="17"/>
  <c r="AJ26" i="17" s="1"/>
  <c r="AA20" i="17"/>
  <c r="AE20" i="17"/>
  <c r="AJ20" i="17" s="1"/>
  <c r="AE28" i="17"/>
  <c r="AJ28" i="17" s="1"/>
  <c r="AC25" i="17"/>
  <c r="AD25" i="17" s="1"/>
  <c r="AE25" i="17"/>
  <c r="AJ25" i="17" s="1"/>
  <c r="AC24" i="17"/>
  <c r="AD24" i="17" s="1"/>
  <c r="AE24" i="17"/>
  <c r="AJ24" i="17" s="1"/>
  <c r="AE21" i="17"/>
  <c r="AJ21" i="17" s="1"/>
  <c r="AA13" i="17"/>
  <c r="AE13" i="17"/>
  <c r="AJ13" i="17" s="1"/>
  <c r="AC22" i="17"/>
  <c r="AD22" i="17" s="1"/>
  <c r="AE22" i="17"/>
  <c r="AJ22" i="17" s="1"/>
  <c r="AC17" i="17"/>
  <c r="AD17" i="17" s="1"/>
  <c r="AE17" i="17"/>
  <c r="AE15" i="17"/>
  <c r="AJ15" i="17" s="1"/>
  <c r="AE12" i="17"/>
  <c r="AJ12" i="17" s="1"/>
  <c r="AE27" i="17"/>
  <c r="AJ27" i="17" s="1"/>
  <c r="AA23" i="17"/>
  <c r="AE23" i="17"/>
  <c r="AJ23" i="17" s="1"/>
  <c r="AA14" i="17"/>
  <c r="AE14" i="17"/>
  <c r="AJ14" i="17" s="1"/>
  <c r="AE18" i="17"/>
  <c r="AJ18" i="17" s="1"/>
  <c r="AJ17" i="25"/>
  <c r="AF17" i="25"/>
  <c r="AF27" i="25"/>
  <c r="AA27" i="25"/>
  <c r="AC27" i="25"/>
  <c r="AD27" i="25" s="1"/>
  <c r="P29" i="25"/>
  <c r="AC27" i="23"/>
  <c r="AD27" i="23" s="1"/>
  <c r="AC23" i="23"/>
  <c r="AD23" i="23" s="1"/>
  <c r="AF13" i="23"/>
  <c r="AC13" i="23"/>
  <c r="AD13" i="23" s="1"/>
  <c r="AC26" i="23"/>
  <c r="AD26" i="23" s="1"/>
  <c r="AF26" i="23"/>
  <c r="AC17" i="23"/>
  <c r="AD17" i="23" s="1"/>
  <c r="AF17" i="23"/>
  <c r="AF17" i="15"/>
  <c r="AA24" i="24"/>
  <c r="AF24" i="24"/>
  <c r="AC17" i="24"/>
  <c r="AD17" i="24" s="1"/>
  <c r="AC24" i="24"/>
  <c r="AD24" i="24" s="1"/>
  <c r="Q29" i="25"/>
  <c r="X29" i="25"/>
  <c r="Z16" i="25"/>
  <c r="AC16" i="25" s="1"/>
  <c r="AD16" i="25" s="1"/>
  <c r="AC24" i="21"/>
  <c r="AD24" i="21" s="1"/>
  <c r="AA17" i="21"/>
  <c r="X29" i="21"/>
  <c r="AF10" i="23"/>
  <c r="AA10" i="23"/>
  <c r="AC10" i="15"/>
  <c r="AD10" i="15" s="1"/>
  <c r="AC24" i="15"/>
  <c r="AD24" i="15" s="1"/>
  <c r="AA24" i="15"/>
  <c r="X29" i="15"/>
  <c r="AA15" i="15"/>
  <c r="AA17" i="15"/>
  <c r="AC15" i="15"/>
  <c r="AD15" i="15" s="1"/>
  <c r="AF10" i="15"/>
  <c r="AA26" i="15"/>
  <c r="AA25" i="15"/>
  <c r="AI29" i="24"/>
  <c r="AF13" i="24"/>
  <c r="Z16" i="24"/>
  <c r="AC16" i="24" s="1"/>
  <c r="AD16" i="24" s="1"/>
  <c r="AA22" i="17"/>
  <c r="AA15" i="17"/>
  <c r="AC15" i="17"/>
  <c r="AD15" i="17" s="1"/>
  <c r="Z16" i="17"/>
  <c r="AC16" i="17" s="1"/>
  <c r="AD16" i="17" s="1"/>
  <c r="AA25" i="17"/>
  <c r="AC20" i="17"/>
  <c r="AD20" i="17" s="1"/>
  <c r="AC12" i="17"/>
  <c r="AD12" i="17" s="1"/>
  <c r="AA12" i="17"/>
  <c r="AA17" i="17"/>
  <c r="AI29" i="17"/>
  <c r="AC28" i="17"/>
  <c r="AD28" i="17" s="1"/>
  <c r="AA28" i="17"/>
  <c r="AA24" i="17"/>
  <c r="AF24" i="21"/>
  <c r="AA26" i="21"/>
  <c r="AA24" i="21"/>
  <c r="G29" i="21"/>
  <c r="AA21" i="21"/>
  <c r="AE21" i="21"/>
  <c r="AJ21" i="21" s="1"/>
  <c r="AE27" i="21"/>
  <c r="AJ27" i="21" s="1"/>
  <c r="Z16" i="23"/>
  <c r="AC16" i="23" s="1"/>
  <c r="AD16" i="23" s="1"/>
  <c r="AC28" i="21"/>
  <c r="AD28" i="21" s="1"/>
  <c r="AE28" i="21"/>
  <c r="AJ28" i="21" s="1"/>
  <c r="AE23" i="21"/>
  <c r="AJ23" i="21" s="1"/>
  <c r="AE13" i="21"/>
  <c r="AJ13" i="21" s="1"/>
  <c r="Y29" i="25"/>
  <c r="AE12" i="21"/>
  <c r="AJ12" i="21" s="1"/>
  <c r="AE20" i="21"/>
  <c r="AJ20" i="21" s="1"/>
  <c r="AE15" i="21"/>
  <c r="AJ15" i="21" s="1"/>
  <c r="AC14" i="21"/>
  <c r="AD14" i="21" s="1"/>
  <c r="AE14" i="21"/>
  <c r="AJ14" i="21" s="1"/>
  <c r="AF25" i="15"/>
  <c r="AA13" i="24"/>
  <c r="K29" i="25"/>
  <c r="L29" i="25" s="1"/>
  <c r="AC18" i="21"/>
  <c r="AD18" i="21" s="1"/>
  <c r="AE18" i="21"/>
  <c r="AJ18" i="21" s="1"/>
  <c r="AE22" i="21"/>
  <c r="AJ22" i="21" s="1"/>
  <c r="AC13" i="24"/>
  <c r="AD13" i="24" s="1"/>
  <c r="AE26" i="21"/>
  <c r="AJ26" i="21" s="1"/>
  <c r="AE11" i="21"/>
  <c r="AE25" i="21"/>
  <c r="AJ25" i="21" s="1"/>
  <c r="AE17" i="21"/>
  <c r="K29" i="22"/>
  <c r="Q29" i="22"/>
  <c r="AF24" i="25"/>
  <c r="AA24" i="25"/>
  <c r="AC24" i="25"/>
  <c r="AD24" i="25" s="1"/>
  <c r="AC20" i="25"/>
  <c r="AD20" i="25" s="1"/>
  <c r="AA23" i="25"/>
  <c r="AF20" i="25"/>
  <c r="AC23" i="25"/>
  <c r="AD23" i="25" s="1"/>
  <c r="AA20" i="25"/>
  <c r="AF23" i="25"/>
  <c r="AC18" i="25"/>
  <c r="AD18" i="25" s="1"/>
  <c r="AC14" i="25"/>
  <c r="AD14" i="25" s="1"/>
  <c r="AE14" i="25"/>
  <c r="AF14" i="25" s="1"/>
  <c r="AE26" i="25"/>
  <c r="AJ26" i="25" s="1"/>
  <c r="AC28" i="25"/>
  <c r="AD28" i="25" s="1"/>
  <c r="AE28" i="25"/>
  <c r="AJ28" i="25" s="1"/>
  <c r="AA18" i="25"/>
  <c r="AJ18" i="25"/>
  <c r="AA14" i="25"/>
  <c r="AA26" i="25"/>
  <c r="AC26" i="25"/>
  <c r="AD26" i="25" s="1"/>
  <c r="N29" i="25"/>
  <c r="AC27" i="21"/>
  <c r="AD27" i="21" s="1"/>
  <c r="AC15" i="21"/>
  <c r="AD15" i="21" s="1"/>
  <c r="AA25" i="21"/>
  <c r="AC25" i="21"/>
  <c r="AD25" i="21" s="1"/>
  <c r="AA27" i="21"/>
  <c r="AC13" i="21"/>
  <c r="AD13" i="21" s="1"/>
  <c r="AA11" i="21"/>
  <c r="AA23" i="21"/>
  <c r="AC23" i="21"/>
  <c r="AD23" i="21" s="1"/>
  <c r="AC11" i="21"/>
  <c r="AD11" i="21" s="1"/>
  <c r="AA28" i="21"/>
  <c r="AC22" i="21"/>
  <c r="AD22" i="21" s="1"/>
  <c r="AA18" i="21"/>
  <c r="AA22" i="21"/>
  <c r="AI29" i="21"/>
  <c r="AC21" i="21"/>
  <c r="AD21" i="21" s="1"/>
  <c r="AI29" i="15"/>
  <c r="AJ29" i="15" s="1"/>
  <c r="AC29" i="23"/>
  <c r="AD29" i="23" s="1"/>
  <c r="K29" i="24"/>
  <c r="L29" i="24" s="1"/>
  <c r="AJ28" i="24"/>
  <c r="AA28" i="24"/>
  <c r="AC28" i="24"/>
  <c r="AD28" i="24" s="1"/>
  <c r="AE26" i="24"/>
  <c r="AJ26" i="24" s="1"/>
  <c r="AE23" i="24"/>
  <c r="AJ23" i="24" s="1"/>
  <c r="AC20" i="24"/>
  <c r="AD20" i="24" s="1"/>
  <c r="AE20" i="24"/>
  <c r="AJ20" i="24" s="1"/>
  <c r="AE27" i="24"/>
  <c r="AJ27" i="24" s="1"/>
  <c r="AC25" i="24"/>
  <c r="AD25" i="24" s="1"/>
  <c r="AE25" i="24"/>
  <c r="AJ25" i="24" s="1"/>
  <c r="AE22" i="24"/>
  <c r="AJ22" i="24" s="1"/>
  <c r="AC21" i="24"/>
  <c r="AD21" i="24" s="1"/>
  <c r="AE21" i="24"/>
  <c r="AJ21" i="24" s="1"/>
  <c r="AE18" i="24"/>
  <c r="AJ18" i="24" s="1"/>
  <c r="AE17" i="24"/>
  <c r="AF10" i="24"/>
  <c r="AA10" i="24"/>
  <c r="AC10" i="24"/>
  <c r="AD10" i="24" s="1"/>
  <c r="AA12" i="24"/>
  <c r="AE12" i="24"/>
  <c r="AJ12" i="24" s="1"/>
  <c r="AA14" i="24"/>
  <c r="AE14" i="24"/>
  <c r="AJ10" i="24"/>
  <c r="AC15" i="24"/>
  <c r="AD15" i="24" s="1"/>
  <c r="AE15" i="24"/>
  <c r="AA25" i="24"/>
  <c r="AA15" i="24"/>
  <c r="AA26" i="24"/>
  <c r="AC12" i="24"/>
  <c r="AD12" i="24" s="1"/>
  <c r="Q29" i="24"/>
  <c r="Q24" i="17"/>
  <c r="P24" i="17"/>
  <c r="N24" i="17"/>
  <c r="Q17" i="17"/>
  <c r="P17" i="17"/>
  <c r="N17" i="17"/>
  <c r="M16" i="17"/>
  <c r="Q21" i="17"/>
  <c r="P21" i="17"/>
  <c r="N21" i="17"/>
  <c r="Q13" i="17"/>
  <c r="P13" i="17"/>
  <c r="N13" i="17"/>
  <c r="Q12" i="17"/>
  <c r="P12" i="17"/>
  <c r="N12" i="17"/>
  <c r="Q28" i="17"/>
  <c r="P28" i="17"/>
  <c r="N28" i="17"/>
  <c r="AC14" i="17"/>
  <c r="AD14" i="17" s="1"/>
  <c r="AA26" i="17"/>
  <c r="P26" i="17"/>
  <c r="N26" i="17"/>
  <c r="Q26" i="17"/>
  <c r="P23" i="17"/>
  <c r="Q23" i="17"/>
  <c r="N23" i="17"/>
  <c r="AC26" i="17"/>
  <c r="AD26" i="17" s="1"/>
  <c r="P27" i="17"/>
  <c r="Q27" i="17"/>
  <c r="N27" i="17"/>
  <c r="N14" i="17"/>
  <c r="P14" i="17"/>
  <c r="Q14" i="17"/>
  <c r="M9" i="17"/>
  <c r="N11" i="17"/>
  <c r="Q11" i="17"/>
  <c r="P11" i="17"/>
  <c r="Q20" i="17"/>
  <c r="P20" i="17"/>
  <c r="N20" i="17"/>
  <c r="Q15" i="17"/>
  <c r="N15" i="17"/>
  <c r="P15" i="17"/>
  <c r="Q25" i="17"/>
  <c r="P25" i="17"/>
  <c r="N25" i="17"/>
  <c r="AA10" i="17"/>
  <c r="AC10" i="17"/>
  <c r="AD10" i="17" s="1"/>
  <c r="AA21" i="15"/>
  <c r="AA27" i="15"/>
  <c r="AF21" i="15"/>
  <c r="AA14" i="15"/>
  <c r="AF14" i="15"/>
  <c r="Y29" i="15"/>
  <c r="AA18" i="15"/>
  <c r="P29" i="15"/>
  <c r="Q29" i="15"/>
  <c r="AA12" i="21"/>
  <c r="AC12" i="21"/>
  <c r="AD12" i="21" s="1"/>
  <c r="AA11" i="23"/>
  <c r="K29" i="23"/>
  <c r="L29" i="23" s="1"/>
  <c r="AC11" i="23"/>
  <c r="AD11" i="23" s="1"/>
  <c r="AF14" i="23"/>
  <c r="AA14" i="23"/>
  <c r="AC15" i="23"/>
  <c r="AD15" i="23" s="1"/>
  <c r="AF29" i="23"/>
  <c r="N29" i="23"/>
  <c r="AC21" i="23"/>
  <c r="AD21" i="23" s="1"/>
  <c r="P29" i="23"/>
  <c r="L16" i="23"/>
  <c r="AA12" i="15"/>
  <c r="AC12" i="15"/>
  <c r="AD12" i="15" s="1"/>
  <c r="AA11" i="15"/>
  <c r="AC11" i="15"/>
  <c r="AD11" i="15" s="1"/>
  <c r="N29" i="24"/>
  <c r="AA27" i="24"/>
  <c r="AC27" i="24"/>
  <c r="AD27" i="24" s="1"/>
  <c r="AC27" i="17"/>
  <c r="AD27" i="17" s="1"/>
  <c r="AC23" i="17"/>
  <c r="AD23" i="17" s="1"/>
  <c r="AA18" i="17"/>
  <c r="AC18" i="17"/>
  <c r="AD18" i="17" s="1"/>
  <c r="G29" i="17"/>
  <c r="X29" i="17"/>
  <c r="Z16" i="21"/>
  <c r="AC16" i="21" s="1"/>
  <c r="AD16" i="21" s="1"/>
  <c r="AA14" i="21"/>
  <c r="AA20" i="21"/>
  <c r="L9" i="22"/>
  <c r="P29" i="22"/>
  <c r="AC25" i="23"/>
  <c r="AD25" i="23" s="1"/>
  <c r="AF21" i="23"/>
  <c r="AF16" i="15"/>
  <c r="AC27" i="15"/>
  <c r="AD27" i="15" s="1"/>
  <c r="K29" i="15"/>
  <c r="L29" i="15" s="1"/>
  <c r="AC18" i="15"/>
  <c r="AD18" i="15" s="1"/>
  <c r="AA20" i="24"/>
  <c r="X29" i="24"/>
  <c r="AA18" i="24"/>
  <c r="AC18" i="24"/>
  <c r="AD18" i="24" s="1"/>
  <c r="Y29" i="24"/>
  <c r="AA22" i="24"/>
  <c r="P29" i="24"/>
  <c r="AC22" i="24"/>
  <c r="AD22" i="24" s="1"/>
  <c r="AA27" i="17"/>
  <c r="AA28" i="25"/>
  <c r="K29" i="21"/>
  <c r="L29" i="21" s="1"/>
  <c r="AC20" i="21"/>
  <c r="AD20" i="21" s="1"/>
  <c r="Q29" i="23"/>
  <c r="AI29" i="23"/>
  <c r="AJ29" i="23" s="1"/>
  <c r="AF25" i="23"/>
  <c r="Z9" i="15"/>
  <c r="AF9" i="15" s="1"/>
  <c r="AA22" i="15"/>
  <c r="AA23" i="15"/>
  <c r="AC22" i="15"/>
  <c r="AD22" i="15" s="1"/>
  <c r="AC23" i="15"/>
  <c r="AD23" i="15" s="1"/>
  <c r="Z9" i="24"/>
  <c r="AC26" i="24"/>
  <c r="AD26" i="24" s="1"/>
  <c r="AA23" i="24"/>
  <c r="AC23" i="24"/>
  <c r="AD23" i="24" s="1"/>
  <c r="L9" i="24"/>
  <c r="Y29" i="17"/>
  <c r="AC13" i="17"/>
  <c r="AD13" i="17" s="1"/>
  <c r="K29" i="17"/>
  <c r="L29" i="17" s="1"/>
  <c r="Y29" i="21"/>
  <c r="N29" i="21"/>
  <c r="Z9" i="23"/>
  <c r="AA29" i="23"/>
  <c r="Z9" i="17"/>
  <c r="Z9" i="25"/>
  <c r="Z9" i="21"/>
  <c r="Q29" i="21"/>
  <c r="P29" i="21"/>
  <c r="N29" i="22"/>
  <c r="AF13" i="17" l="1"/>
  <c r="AA16" i="23"/>
  <c r="AF16" i="23"/>
  <c r="AF22" i="17"/>
  <c r="L29" i="22"/>
  <c r="AC16" i="15"/>
  <c r="AD16" i="15" s="1"/>
  <c r="AF20" i="24"/>
  <c r="AA16" i="17"/>
  <c r="AF24" i="17"/>
  <c r="AF23" i="17"/>
  <c r="AF20" i="17"/>
  <c r="AF28" i="17"/>
  <c r="AF15" i="17"/>
  <c r="AF18" i="17"/>
  <c r="AE16" i="17"/>
  <c r="AJ16" i="17" s="1"/>
  <c r="AF17" i="17"/>
  <c r="AJ17" i="17"/>
  <c r="AF25" i="17"/>
  <c r="AF27" i="17"/>
  <c r="AF26" i="17"/>
  <c r="AF21" i="17"/>
  <c r="AE9" i="17"/>
  <c r="AF9" i="17" s="1"/>
  <c r="AJ10" i="17"/>
  <c r="AF14" i="17"/>
  <c r="AF12" i="17"/>
  <c r="AF10" i="17"/>
  <c r="AA16" i="25"/>
  <c r="Z29" i="25"/>
  <c r="AA29" i="25" s="1"/>
  <c r="Z29" i="21"/>
  <c r="AC29" i="21" s="1"/>
  <c r="AD29" i="21" s="1"/>
  <c r="AF28" i="21"/>
  <c r="Z29" i="15"/>
  <c r="AF29" i="15" s="1"/>
  <c r="AA16" i="24"/>
  <c r="AF14" i="21"/>
  <c r="AF18" i="21"/>
  <c r="AF21" i="21"/>
  <c r="AF20" i="21"/>
  <c r="AF25" i="21"/>
  <c r="AF27" i="21"/>
  <c r="AF26" i="21"/>
  <c r="AF13" i="21"/>
  <c r="AF23" i="21"/>
  <c r="AE16" i="21"/>
  <c r="AJ16" i="21" s="1"/>
  <c r="AJ17" i="21"/>
  <c r="AF12" i="21"/>
  <c r="AF17" i="21"/>
  <c r="AF21" i="24"/>
  <c r="AF22" i="21"/>
  <c r="AE9" i="21"/>
  <c r="AF9" i="21" s="1"/>
  <c r="AJ11" i="21"/>
  <c r="AF15" i="21"/>
  <c r="AF11" i="21"/>
  <c r="AE16" i="25"/>
  <c r="AF26" i="25"/>
  <c r="AE9" i="25"/>
  <c r="AF9" i="25" s="1"/>
  <c r="AJ14" i="25"/>
  <c r="AF28" i="25"/>
  <c r="AA16" i="21"/>
  <c r="AF22" i="24"/>
  <c r="AE16" i="24"/>
  <c r="AJ17" i="24"/>
  <c r="AF27" i="24"/>
  <c r="AF17" i="24"/>
  <c r="AF25" i="24"/>
  <c r="AF18" i="24"/>
  <c r="AF23" i="24"/>
  <c r="AF26" i="24"/>
  <c r="AJ14" i="24"/>
  <c r="AF14" i="24"/>
  <c r="AF12" i="24"/>
  <c r="AF15" i="24"/>
  <c r="AJ15" i="24"/>
  <c r="AE9" i="24"/>
  <c r="AF9" i="24" s="1"/>
  <c r="Z29" i="24"/>
  <c r="AA9" i="24"/>
  <c r="N16" i="17"/>
  <c r="P16" i="17"/>
  <c r="Q16" i="17"/>
  <c r="Q9" i="17"/>
  <c r="N9" i="17"/>
  <c r="P9" i="17"/>
  <c r="M29" i="17"/>
  <c r="AC9" i="15"/>
  <c r="AD9" i="15" s="1"/>
  <c r="AA9" i="15"/>
  <c r="AC9" i="24"/>
  <c r="AD9" i="24" s="1"/>
  <c r="Z29" i="17"/>
  <c r="AA29" i="17" s="1"/>
  <c r="AA9" i="23"/>
  <c r="AF9" i="23"/>
  <c r="AC9" i="23"/>
  <c r="AD9" i="23" s="1"/>
  <c r="AA9" i="17"/>
  <c r="AC9" i="17"/>
  <c r="AD9" i="17" s="1"/>
  <c r="AA9" i="25"/>
  <c r="AC9" i="25"/>
  <c r="AD9" i="25" s="1"/>
  <c r="AA9" i="21"/>
  <c r="AC9" i="21"/>
  <c r="AD9" i="21" s="1"/>
  <c r="G28" i="25"/>
  <c r="F28" i="25"/>
  <c r="D28" i="25"/>
  <c r="G27" i="25"/>
  <c r="F27" i="25"/>
  <c r="D27" i="25"/>
  <c r="G26" i="25"/>
  <c r="F26" i="25"/>
  <c r="D26" i="25"/>
  <c r="G25" i="25"/>
  <c r="F25" i="25"/>
  <c r="D25" i="25"/>
  <c r="G24" i="25"/>
  <c r="F24" i="25"/>
  <c r="D24" i="25"/>
  <c r="G23" i="25"/>
  <c r="F23" i="25"/>
  <c r="D23" i="25"/>
  <c r="G22" i="25"/>
  <c r="F22" i="25"/>
  <c r="D22" i="25"/>
  <c r="G21" i="25"/>
  <c r="F21" i="25"/>
  <c r="D21" i="25"/>
  <c r="G20" i="25"/>
  <c r="F20" i="25"/>
  <c r="D20" i="25"/>
  <c r="G18" i="25"/>
  <c r="F18" i="25"/>
  <c r="D18" i="25"/>
  <c r="G17" i="25"/>
  <c r="F17" i="25"/>
  <c r="D17" i="25"/>
  <c r="E16" i="25"/>
  <c r="C16" i="25"/>
  <c r="B16" i="25"/>
  <c r="G15" i="25"/>
  <c r="F15" i="25"/>
  <c r="D15" i="25"/>
  <c r="G14" i="25"/>
  <c r="F14" i="25"/>
  <c r="D14" i="25"/>
  <c r="G13" i="25"/>
  <c r="F13" i="25"/>
  <c r="D13" i="25"/>
  <c r="G12" i="25"/>
  <c r="F12" i="25"/>
  <c r="D12" i="25"/>
  <c r="G11" i="25"/>
  <c r="F11" i="25"/>
  <c r="D11" i="25"/>
  <c r="G10" i="25"/>
  <c r="F10" i="25"/>
  <c r="D10" i="25"/>
  <c r="E9" i="25"/>
  <c r="C9" i="25"/>
  <c r="B9" i="25"/>
  <c r="AF16" i="17" l="1"/>
  <c r="AE29" i="17"/>
  <c r="AJ29" i="17" s="1"/>
  <c r="AJ9" i="17"/>
  <c r="AC29" i="25"/>
  <c r="AD29" i="25" s="1"/>
  <c r="AA29" i="15"/>
  <c r="AC29" i="15"/>
  <c r="AD29" i="15" s="1"/>
  <c r="AA29" i="21"/>
  <c r="AF29" i="17"/>
  <c r="AC29" i="17"/>
  <c r="AD29" i="17" s="1"/>
  <c r="AE29" i="21"/>
  <c r="AJ9" i="21"/>
  <c r="AF16" i="21"/>
  <c r="Q29" i="17"/>
  <c r="AE29" i="25"/>
  <c r="AJ9" i="25"/>
  <c r="AJ16" i="25"/>
  <c r="AF16" i="25"/>
  <c r="C29" i="25"/>
  <c r="AF16" i="24"/>
  <c r="AJ16" i="24"/>
  <c r="AC29" i="24"/>
  <c r="AD29" i="24" s="1"/>
  <c r="AE29" i="24"/>
  <c r="AJ29" i="24" s="1"/>
  <c r="AJ9" i="24"/>
  <c r="AA29" i="24"/>
  <c r="N29" i="17"/>
  <c r="P29" i="17"/>
  <c r="E29" i="25"/>
  <c r="G16" i="25"/>
  <c r="F16" i="25"/>
  <c r="G9" i="25"/>
  <c r="D9" i="25"/>
  <c r="F9" i="25"/>
  <c r="B29" i="25"/>
  <c r="D16" i="25"/>
  <c r="D29" i="25" l="1"/>
  <c r="F29" i="25"/>
  <c r="AJ29" i="21"/>
  <c r="AF29" i="21"/>
  <c r="AF29" i="25"/>
  <c r="AJ29" i="25"/>
  <c r="AF29" i="24"/>
  <c r="G29" i="25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8" i="24"/>
  <c r="D18" i="24"/>
  <c r="F17" i="24"/>
  <c r="D17" i="24"/>
  <c r="E16" i="24"/>
  <c r="C16" i="24"/>
  <c r="B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E9" i="24"/>
  <c r="C9" i="24"/>
  <c r="B9" i="24"/>
  <c r="F16" i="24" l="1"/>
  <c r="B29" i="24"/>
  <c r="E29" i="24"/>
  <c r="D16" i="24"/>
  <c r="D9" i="24"/>
  <c r="F9" i="24"/>
  <c r="C29" i="24"/>
  <c r="D29" i="24" s="1"/>
  <c r="F29" i="24" l="1"/>
  <c r="AI28" i="22" l="1"/>
  <c r="G28" i="22" l="1"/>
  <c r="G27" i="22"/>
  <c r="G26" i="22"/>
  <c r="G25" i="22"/>
  <c r="G24" i="22"/>
  <c r="G23" i="22"/>
  <c r="G22" i="22"/>
  <c r="G21" i="22"/>
  <c r="G20" i="22"/>
  <c r="G18" i="22"/>
  <c r="G17" i="22"/>
  <c r="G15" i="22"/>
  <c r="G14" i="22"/>
  <c r="G13" i="22"/>
  <c r="G12" i="22"/>
  <c r="G11" i="22"/>
  <c r="G10" i="22"/>
  <c r="G9" i="22" l="1"/>
  <c r="G16" i="22"/>
  <c r="G29" i="22" l="1"/>
  <c r="G26" i="23"/>
  <c r="G24" i="23"/>
  <c r="G23" i="23"/>
  <c r="G22" i="23"/>
  <c r="G20" i="23"/>
  <c r="G18" i="23"/>
  <c r="G17" i="23"/>
  <c r="G15" i="23"/>
  <c r="G13" i="23"/>
  <c r="G12" i="23"/>
  <c r="G11" i="23"/>
  <c r="G10" i="23"/>
  <c r="G9" i="23" l="1"/>
  <c r="G16" i="23"/>
  <c r="G29" i="23" l="1"/>
  <c r="G28" i="15"/>
  <c r="G27" i="15"/>
  <c r="G26" i="15"/>
  <c r="G25" i="15"/>
  <c r="G24" i="15"/>
  <c r="G23" i="15"/>
  <c r="G22" i="15"/>
  <c r="G21" i="15"/>
  <c r="G20" i="15"/>
  <c r="G18" i="15"/>
  <c r="G17" i="15"/>
  <c r="G11" i="15"/>
  <c r="G12" i="15"/>
  <c r="G13" i="15"/>
  <c r="G14" i="15"/>
  <c r="G15" i="15"/>
  <c r="G10" i="15"/>
  <c r="G16" i="15" l="1"/>
  <c r="G9" i="15"/>
  <c r="G29" i="15" l="1"/>
  <c r="AH9" i="22" l="1"/>
  <c r="AI10" i="22" l="1"/>
  <c r="AI11" i="22"/>
  <c r="AI12" i="22"/>
  <c r="AI13" i="22"/>
  <c r="AI14" i="22"/>
  <c r="AI15" i="22"/>
  <c r="AI17" i="22"/>
  <c r="AI18" i="22"/>
  <c r="AI20" i="22"/>
  <c r="AI21" i="22"/>
  <c r="AI22" i="22"/>
  <c r="AI23" i="22"/>
  <c r="AI24" i="22"/>
  <c r="AI25" i="22"/>
  <c r="AI26" i="22"/>
  <c r="AI27" i="22"/>
  <c r="AI16" i="22" l="1"/>
  <c r="AI9" i="22"/>
  <c r="AJ10" i="22"/>
  <c r="AG9" i="22"/>
  <c r="AH16" i="22" l="1"/>
  <c r="AG16" i="22"/>
  <c r="R16" i="22"/>
  <c r="R9" i="22"/>
  <c r="R29" i="22" l="1"/>
  <c r="F28" i="23"/>
  <c r="D28" i="23"/>
  <c r="F27" i="23"/>
  <c r="D27" i="23"/>
  <c r="F26" i="23"/>
  <c r="D26" i="23"/>
  <c r="F25" i="23"/>
  <c r="D25" i="23"/>
  <c r="F24" i="23"/>
  <c r="D24" i="23"/>
  <c r="F23" i="23"/>
  <c r="D23" i="23"/>
  <c r="F22" i="23"/>
  <c r="D22" i="23"/>
  <c r="F21" i="23"/>
  <c r="D21" i="23"/>
  <c r="F20" i="23"/>
  <c r="D20" i="23"/>
  <c r="F18" i="23"/>
  <c r="D18" i="23"/>
  <c r="F17" i="23"/>
  <c r="D17" i="23"/>
  <c r="E16" i="23"/>
  <c r="C16" i="23"/>
  <c r="B16" i="23"/>
  <c r="F15" i="23"/>
  <c r="D15" i="23"/>
  <c r="F14" i="23"/>
  <c r="D14" i="23"/>
  <c r="F13" i="23"/>
  <c r="D13" i="23"/>
  <c r="F12" i="23"/>
  <c r="D12" i="23"/>
  <c r="F11" i="23"/>
  <c r="D11" i="23"/>
  <c r="F10" i="23"/>
  <c r="D10" i="23"/>
  <c r="E9" i="23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8" i="22"/>
  <c r="D18" i="22"/>
  <c r="Z17" i="22"/>
  <c r="AE17" i="22" s="1"/>
  <c r="AJ17" i="22" s="1"/>
  <c r="F17" i="22"/>
  <c r="D17" i="22"/>
  <c r="W16" i="22"/>
  <c r="V16" i="22"/>
  <c r="U16" i="22"/>
  <c r="T16" i="22"/>
  <c r="S16" i="22"/>
  <c r="C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AH29" i="22"/>
  <c r="AG29" i="22"/>
  <c r="W9" i="22"/>
  <c r="V9" i="22"/>
  <c r="U9" i="22"/>
  <c r="T9" i="22"/>
  <c r="S9" i="22"/>
  <c r="E9" i="22"/>
  <c r="C9" i="22"/>
  <c r="F28" i="21"/>
  <c r="D28" i="21"/>
  <c r="F27" i="21"/>
  <c r="D27" i="21"/>
  <c r="F26" i="21"/>
  <c r="D26" i="21"/>
  <c r="F25" i="21"/>
  <c r="D25" i="21"/>
  <c r="F24" i="21"/>
  <c r="D24" i="21"/>
  <c r="F23" i="21"/>
  <c r="D23" i="21"/>
  <c r="F22" i="21"/>
  <c r="D22" i="21"/>
  <c r="F21" i="21"/>
  <c r="D21" i="21"/>
  <c r="F20" i="21"/>
  <c r="D20" i="21"/>
  <c r="F18" i="21"/>
  <c r="D18" i="21"/>
  <c r="F17" i="21"/>
  <c r="D17" i="21"/>
  <c r="E16" i="21"/>
  <c r="C16" i="21"/>
  <c r="B16" i="21"/>
  <c r="F15" i="21"/>
  <c r="D15" i="21"/>
  <c r="F14" i="21"/>
  <c r="D14" i="21"/>
  <c r="F13" i="21"/>
  <c r="D13" i="21"/>
  <c r="F12" i="21"/>
  <c r="D12" i="21"/>
  <c r="F11" i="21"/>
  <c r="D11" i="21"/>
  <c r="F10" i="21"/>
  <c r="D10" i="21"/>
  <c r="E9" i="21"/>
  <c r="C9" i="21"/>
  <c r="B9" i="21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8" i="17"/>
  <c r="D18" i="17"/>
  <c r="F17" i="17"/>
  <c r="D17" i="17"/>
  <c r="E16" i="17"/>
  <c r="C16" i="17"/>
  <c r="B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E9" i="17"/>
  <c r="C9" i="17"/>
  <c r="B9" i="17"/>
  <c r="F28" i="15"/>
  <c r="D28" i="15"/>
  <c r="F27" i="15"/>
  <c r="D27" i="15"/>
  <c r="F26" i="15"/>
  <c r="D26" i="15"/>
  <c r="F25" i="15"/>
  <c r="D25" i="15"/>
  <c r="F24" i="15"/>
  <c r="D24" i="15"/>
  <c r="F23" i="15"/>
  <c r="D23" i="15"/>
  <c r="F22" i="15"/>
  <c r="D22" i="15"/>
  <c r="F21" i="15"/>
  <c r="D21" i="15"/>
  <c r="F20" i="15"/>
  <c r="D20" i="15"/>
  <c r="F18" i="15"/>
  <c r="D18" i="15"/>
  <c r="F17" i="15"/>
  <c r="D17" i="15"/>
  <c r="E16" i="15"/>
  <c r="C16" i="15"/>
  <c r="B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E9" i="15"/>
  <c r="C9" i="15"/>
  <c r="B9" i="15"/>
  <c r="N10" i="14"/>
  <c r="M10" i="14"/>
  <c r="M11" i="14"/>
  <c r="M12" i="14"/>
  <c r="M13" i="14"/>
  <c r="M14" i="14"/>
  <c r="M15" i="14"/>
  <c r="M16" i="14"/>
  <c r="Y28" i="14"/>
  <c r="N28" i="14"/>
  <c r="M28" i="14"/>
  <c r="F28" i="14"/>
  <c r="D28" i="14"/>
  <c r="Y27" i="14"/>
  <c r="N27" i="14"/>
  <c r="M27" i="14"/>
  <c r="F27" i="14"/>
  <c r="D27" i="14"/>
  <c r="Y26" i="14"/>
  <c r="N26" i="14"/>
  <c r="M26" i="14"/>
  <c r="F26" i="14"/>
  <c r="D26" i="14"/>
  <c r="Y25" i="14"/>
  <c r="N25" i="14"/>
  <c r="M25" i="14"/>
  <c r="F25" i="14"/>
  <c r="D25" i="14"/>
  <c r="Y24" i="14"/>
  <c r="N24" i="14"/>
  <c r="M24" i="14"/>
  <c r="F24" i="14"/>
  <c r="D24" i="14"/>
  <c r="Y23" i="14"/>
  <c r="N23" i="14"/>
  <c r="M23" i="14"/>
  <c r="F23" i="14"/>
  <c r="D23" i="14"/>
  <c r="Y22" i="14"/>
  <c r="N22" i="14"/>
  <c r="M22" i="14"/>
  <c r="F22" i="14"/>
  <c r="D22" i="14"/>
  <c r="Y21" i="14"/>
  <c r="N21" i="14"/>
  <c r="M21" i="14"/>
  <c r="O21" i="14" s="1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J29" i="14" s="1"/>
  <c r="I9" i="14"/>
  <c r="H9" i="14"/>
  <c r="G9" i="14"/>
  <c r="E9" i="14"/>
  <c r="C9" i="14"/>
  <c r="B9" i="14"/>
  <c r="O10" i="14" l="1"/>
  <c r="P10" i="14" s="1"/>
  <c r="O26" i="14"/>
  <c r="M9" i="14"/>
  <c r="O24" i="14"/>
  <c r="AI29" i="22"/>
  <c r="B29" i="22"/>
  <c r="D9" i="22"/>
  <c r="O16" i="14"/>
  <c r="O22" i="14"/>
  <c r="O13" i="14"/>
  <c r="U13" i="14" s="1"/>
  <c r="O27" i="14"/>
  <c r="H29" i="14"/>
  <c r="O25" i="14"/>
  <c r="E29" i="23"/>
  <c r="F9" i="17"/>
  <c r="X9" i="22"/>
  <c r="D17" i="14"/>
  <c r="O20" i="14"/>
  <c r="U20" i="14" s="1"/>
  <c r="O14" i="14"/>
  <c r="U14" i="14" s="1"/>
  <c r="O11" i="14"/>
  <c r="P11" i="14" s="1"/>
  <c r="O23" i="14"/>
  <c r="U23" i="14" s="1"/>
  <c r="O12" i="14"/>
  <c r="U12" i="14" s="1"/>
  <c r="T29" i="14"/>
  <c r="O15" i="14"/>
  <c r="U15" i="14" s="1"/>
  <c r="N17" i="14"/>
  <c r="E29" i="17"/>
  <c r="L29" i="14"/>
  <c r="N29" i="14" s="1"/>
  <c r="V29" i="14"/>
  <c r="O19" i="14"/>
  <c r="Z27" i="22"/>
  <c r="AE27" i="22" s="1"/>
  <c r="AJ27" i="22" s="1"/>
  <c r="Z12" i="22"/>
  <c r="Z15" i="22"/>
  <c r="Z20" i="22"/>
  <c r="Z26" i="22"/>
  <c r="AF17" i="22"/>
  <c r="AC17" i="22"/>
  <c r="AD17" i="22" s="1"/>
  <c r="AA17" i="22"/>
  <c r="Z18" i="22"/>
  <c r="Z22" i="22"/>
  <c r="Z25" i="22"/>
  <c r="AE25" i="22" s="1"/>
  <c r="AJ25" i="22" s="1"/>
  <c r="Z11" i="22"/>
  <c r="D16" i="23"/>
  <c r="F9" i="23"/>
  <c r="E29" i="15"/>
  <c r="Z13" i="22"/>
  <c r="AE13" i="22" s="1"/>
  <c r="AJ13" i="22" s="1"/>
  <c r="Z14" i="22"/>
  <c r="Z24" i="22"/>
  <c r="AE24" i="22" s="1"/>
  <c r="AJ24" i="22" s="1"/>
  <c r="O18" i="14"/>
  <c r="U18" i="14" s="1"/>
  <c r="W29" i="14"/>
  <c r="O28" i="14"/>
  <c r="R28" i="14" s="1"/>
  <c r="S28" i="14" s="1"/>
  <c r="X16" i="22"/>
  <c r="Z21" i="22"/>
  <c r="N9" i="14"/>
  <c r="Y16" i="22"/>
  <c r="B29" i="17"/>
  <c r="U29" i="22"/>
  <c r="Y17" i="14"/>
  <c r="V29" i="22"/>
  <c r="D16" i="21"/>
  <c r="W29" i="22"/>
  <c r="D9" i="21"/>
  <c r="E29" i="21"/>
  <c r="F16" i="22"/>
  <c r="Z23" i="22"/>
  <c r="Z28" i="22"/>
  <c r="AE28" i="22" s="1"/>
  <c r="AJ28" i="22" s="1"/>
  <c r="T29" i="22"/>
  <c r="S29" i="22"/>
  <c r="F16" i="23"/>
  <c r="B29" i="23"/>
  <c r="F16" i="15"/>
  <c r="D9" i="15"/>
  <c r="F9" i="15"/>
  <c r="B29" i="15"/>
  <c r="C29" i="15"/>
  <c r="D16" i="17"/>
  <c r="F16" i="17"/>
  <c r="B29" i="21"/>
  <c r="F9" i="21"/>
  <c r="D16" i="22"/>
  <c r="F9" i="22"/>
  <c r="C29" i="23"/>
  <c r="D9" i="23"/>
  <c r="C29" i="22"/>
  <c r="Y9" i="22"/>
  <c r="E29" i="22"/>
  <c r="C29" i="21"/>
  <c r="F16" i="21"/>
  <c r="C29" i="17"/>
  <c r="D9" i="17"/>
  <c r="D16" i="15"/>
  <c r="I29" i="14"/>
  <c r="K29" i="14"/>
  <c r="F17" i="14"/>
  <c r="B29" i="14"/>
  <c r="F9" i="14"/>
  <c r="D9" i="14"/>
  <c r="P27" i="14"/>
  <c r="U27" i="14"/>
  <c r="R27" i="14"/>
  <c r="S27" i="14" s="1"/>
  <c r="U26" i="14"/>
  <c r="R26" i="14"/>
  <c r="S26" i="14" s="1"/>
  <c r="P26" i="14"/>
  <c r="R22" i="14"/>
  <c r="S22" i="14" s="1"/>
  <c r="P22" i="14"/>
  <c r="U22" i="14"/>
  <c r="U25" i="14"/>
  <c r="R25" i="14"/>
  <c r="S25" i="14" s="1"/>
  <c r="P25" i="14"/>
  <c r="U19" i="14"/>
  <c r="R19" i="14"/>
  <c r="S19" i="14" s="1"/>
  <c r="P19" i="14"/>
  <c r="R18" i="14"/>
  <c r="S18" i="14" s="1"/>
  <c r="U24" i="14"/>
  <c r="R24" i="14"/>
  <c r="S24" i="14" s="1"/>
  <c r="P24" i="14"/>
  <c r="P12" i="14"/>
  <c r="U10" i="14"/>
  <c r="R10" i="14"/>
  <c r="S10" i="14" s="1"/>
  <c r="R23" i="14"/>
  <c r="S23" i="14" s="1"/>
  <c r="P23" i="14"/>
  <c r="R16" i="14"/>
  <c r="S16" i="14" s="1"/>
  <c r="P16" i="14"/>
  <c r="U16" i="14"/>
  <c r="Y29" i="14"/>
  <c r="R15" i="14"/>
  <c r="S15" i="14" s="1"/>
  <c r="P13" i="14"/>
  <c r="P21" i="14"/>
  <c r="U21" i="14"/>
  <c r="R21" i="14"/>
  <c r="S21" i="14" s="1"/>
  <c r="M17" i="14"/>
  <c r="C29" i="14"/>
  <c r="D29" i="14" s="1"/>
  <c r="Y9" i="14"/>
  <c r="E29" i="14"/>
  <c r="X9" i="14"/>
  <c r="G29" i="14"/>
  <c r="AE26" i="22" l="1"/>
  <c r="AJ26" i="22" s="1"/>
  <c r="R13" i="14"/>
  <c r="S13" i="14" s="1"/>
  <c r="R12" i="14"/>
  <c r="S12" i="14" s="1"/>
  <c r="P20" i="14"/>
  <c r="AE23" i="22"/>
  <c r="AJ23" i="22" s="1"/>
  <c r="O9" i="14"/>
  <c r="P9" i="14" s="1"/>
  <c r="AE11" i="22"/>
  <c r="AE20" i="22"/>
  <c r="AJ20" i="22" s="1"/>
  <c r="AE14" i="22"/>
  <c r="AJ14" i="22" s="1"/>
  <c r="AE18" i="22"/>
  <c r="R20" i="14"/>
  <c r="S20" i="14" s="1"/>
  <c r="AA21" i="22"/>
  <c r="AE21" i="22"/>
  <c r="AJ21" i="22" s="1"/>
  <c r="AA15" i="22"/>
  <c r="AE15" i="22"/>
  <c r="AJ15" i="22" s="1"/>
  <c r="AE22" i="22"/>
  <c r="AJ22" i="22" s="1"/>
  <c r="AA12" i="22"/>
  <c r="AE12" i="22"/>
  <c r="AJ12" i="22" s="1"/>
  <c r="O17" i="14"/>
  <c r="P17" i="14" s="1"/>
  <c r="P14" i="14"/>
  <c r="R14" i="14"/>
  <c r="S14" i="14" s="1"/>
  <c r="M29" i="14"/>
  <c r="O29" i="14" s="1"/>
  <c r="U29" i="14" s="1"/>
  <c r="AF27" i="22"/>
  <c r="D29" i="17"/>
  <c r="Z9" i="22"/>
  <c r="AC9" i="22" s="1"/>
  <c r="Z16" i="22"/>
  <c r="AA16" i="22" s="1"/>
  <c r="F29" i="14"/>
  <c r="P15" i="14"/>
  <c r="R11" i="14"/>
  <c r="S11" i="14" s="1"/>
  <c r="AF12" i="22"/>
  <c r="AC15" i="22"/>
  <c r="AD15" i="22" s="1"/>
  <c r="U11" i="14"/>
  <c r="P18" i="14"/>
  <c r="AF15" i="22"/>
  <c r="U28" i="14"/>
  <c r="D29" i="21"/>
  <c r="AC27" i="22"/>
  <c r="AD27" i="22" s="1"/>
  <c r="P28" i="14"/>
  <c r="AA27" i="22"/>
  <c r="AC12" i="22"/>
  <c r="AD12" i="22" s="1"/>
  <c r="D29" i="23"/>
  <c r="D29" i="22"/>
  <c r="AA25" i="22"/>
  <c r="AC25" i="22"/>
  <c r="AD25" i="22" s="1"/>
  <c r="AC22" i="22"/>
  <c r="AD22" i="22" s="1"/>
  <c r="AA22" i="22"/>
  <c r="AA18" i="22"/>
  <c r="AC18" i="22"/>
  <c r="AD18" i="22" s="1"/>
  <c r="AC28" i="22"/>
  <c r="AD28" i="22" s="1"/>
  <c r="AA28" i="22"/>
  <c r="AA23" i="22"/>
  <c r="AC23" i="22"/>
  <c r="AD23" i="22" s="1"/>
  <c r="AF25" i="22"/>
  <c r="AC21" i="22"/>
  <c r="AD21" i="22" s="1"/>
  <c r="AF24" i="22"/>
  <c r="AA24" i="22"/>
  <c r="AC24" i="22"/>
  <c r="AD24" i="22" s="1"/>
  <c r="AA26" i="22"/>
  <c r="AC26" i="22"/>
  <c r="AD26" i="22" s="1"/>
  <c r="AC20" i="22"/>
  <c r="AD20" i="22" s="1"/>
  <c r="AA20" i="22"/>
  <c r="AA11" i="22"/>
  <c r="AC11" i="22"/>
  <c r="AD11" i="22" s="1"/>
  <c r="Y29" i="22"/>
  <c r="AC14" i="22"/>
  <c r="AD14" i="22" s="1"/>
  <c r="AA14" i="22"/>
  <c r="AA13" i="22"/>
  <c r="AC13" i="22"/>
  <c r="AD13" i="22" s="1"/>
  <c r="AF13" i="22"/>
  <c r="AA10" i="22"/>
  <c r="AC10" i="22"/>
  <c r="AD10" i="22" s="1"/>
  <c r="AF10" i="22"/>
  <c r="AF28" i="22"/>
  <c r="AF21" i="22"/>
  <c r="D29" i="15"/>
  <c r="X29" i="22"/>
  <c r="F29" i="15"/>
  <c r="F29" i="23"/>
  <c r="F29" i="22"/>
  <c r="F29" i="21"/>
  <c r="F29" i="17"/>
  <c r="R17" i="14"/>
  <c r="S17" i="14" s="1"/>
  <c r="U17" i="14"/>
  <c r="R9" i="14"/>
  <c r="S9" i="14" s="1"/>
  <c r="AJ18" i="22" l="1"/>
  <c r="AE16" i="22"/>
  <c r="AJ16" i="22" s="1"/>
  <c r="AF18" i="22"/>
  <c r="AF20" i="22"/>
  <c r="AF22" i="22"/>
  <c r="AJ11" i="22"/>
  <c r="AE9" i="22"/>
  <c r="AF23" i="22"/>
  <c r="U9" i="14"/>
  <c r="AF14" i="22"/>
  <c r="AF11" i="22"/>
  <c r="AF26" i="22"/>
  <c r="AA9" i="22"/>
  <c r="R29" i="14"/>
  <c r="S29" i="14" s="1"/>
  <c r="P29" i="14"/>
  <c r="AF16" i="22"/>
  <c r="AC16" i="22"/>
  <c r="AD16" i="22" s="1"/>
  <c r="AD9" i="22"/>
  <c r="Z29" i="22"/>
  <c r="AJ9" i="22" l="1"/>
  <c r="AE29" i="22"/>
  <c r="AJ29" i="22" s="1"/>
  <c r="AF9" i="22"/>
  <c r="AF29" i="22"/>
  <c r="AC29" i="22"/>
  <c r="AD29" i="22" s="1"/>
  <c r="AA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0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B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1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2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C5" authorId="0" shapeId="0" xr:uid="{00000000-0006-0000-03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4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5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6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7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8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<sst xmlns="http://schemas.openxmlformats.org/spreadsheetml/2006/main" count="1537" uniqueCount="227">
  <si>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</si>
  <si>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</si>
  <si>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</si>
  <si>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</si>
  <si>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</si>
  <si>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</si>
  <si>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</si>
  <si>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</si>
  <si>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</si>
  <si>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</si>
  <si>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</si>
  <si>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</si>
  <si>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</si>
  <si>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</si>
  <si>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</si>
  <si>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</si>
  <si>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</si>
  <si>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</si>
  <si>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</si>
  <si>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</si>
  <si>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</si>
  <si>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</si>
  <si>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</si>
  <si>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</si>
  <si>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</si>
  <si>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</si>
  <si>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</si>
  <si>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</si>
  <si>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</si>
  <si>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</si>
  <si>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</si>
  <si>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</si>
  <si>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</si>
  <si>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</si>
  <si>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</si>
  <si>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</si>
  <si>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</si>
  <si>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</si>
  <si>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</si>
  <si>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</si>
  <si>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</si>
  <si>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</si>
  <si>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</si>
  <si>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</si>
  <si>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</si>
  <si>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</si>
  <si>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</si>
  <si>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</si>
  <si>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</si>
  <si>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</si>
  <si>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</si>
  <si>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</si>
  <si>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</si>
  <si>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</si>
  <si>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</si>
  <si>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</si>
  <si>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</si>
  <si>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</si>
  <si>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</si>
  <si>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</si>
  <si>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</si>
  <si>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</si>
  <si>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</si>
  <si>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</si>
  <si>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</si>
  <si>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</si>
  <si>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</si>
  <si>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</si>
  <si>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</si>
  <si>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</si>
  <si>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</si>
  <si>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</si>
  <si>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</si>
  <si>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</si>
  <si>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</si>
  <si>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</si>
  <si>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</si>
  <si>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</si>
  <si>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</si>
  <si>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</si>
  <si>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</si>
  <si>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</si>
  <si>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</si>
  <si>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</si>
  <si>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</si>
  <si>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</si>
  <si>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</si>
  <si>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</si>
  <si>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</si>
  <si>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</si>
  <si>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</si>
  <si>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ณ 1 ต.ค.61 ถึง เม.ย.63</t>
  </si>
  <si>
    <t>ณ 1 ต.ค.61 ถึง 30 ก.ย.62</t>
  </si>
  <si>
    <t>ที่ต้องจ่าย</t>
  </si>
  <si>
    <t>คงเหลือหนี้</t>
  </si>
  <si>
    <t>ณ 1 ต.ค.61 ถึง 20 พ.ค.63</t>
  </si>
  <si>
    <t>ในปี 2563</t>
  </si>
  <si>
    <t>พัสดุ</t>
  </si>
  <si>
    <t>พี่น้อย</t>
  </si>
  <si>
    <t>ณ 1 ต.ค.61 ถึง 20  มิ.ย.2563</t>
  </si>
  <si>
    <t>ณ 1 ต.ค.61 ถึง 20 ก.ค. 63</t>
  </si>
  <si>
    <t>ณ 1 ต.ค.61 ถึง 30 กค.63</t>
  </si>
  <si>
    <t>ณ 1 ต.ค.61 ถึง ก.ย.63</t>
  </si>
  <si>
    <t>ณ 1 ต.ค.61 ถึง 30 ก.ย. 2562</t>
  </si>
  <si>
    <t>รายงานการกำกับติดตามแผนเงินบำรุงของโรงพยาบาล ปีงบประมาณ 2564</t>
  </si>
  <si>
    <t>ในปี 2564</t>
  </si>
  <si>
    <t>ปีงบประมาณ 2563</t>
  </si>
  <si>
    <t>ปีงบประมาณ 2562</t>
  </si>
  <si>
    <t>ณ 30 กันยายน 2563</t>
  </si>
  <si>
    <t>(8)</t>
  </si>
  <si>
    <t>ณ 1 ต.ค. 2562 ถึง 31 ส.ค. 2563</t>
  </si>
  <si>
    <t>ปีงบประมาณ 2564</t>
  </si>
  <si>
    <t xml:space="preserve"> ณ กันยายน 2563</t>
  </si>
  <si>
    <t>รวมทั้งสิ้น (1 ตค.63-ปัจจุบัน)</t>
  </si>
  <si>
    <t>จ่ายชำระหนี้ ปีงบประมาณ 2564</t>
  </si>
  <si>
    <t>ก่อหนี้ผูกพัน ปีงบประมาณ 2564</t>
  </si>
  <si>
    <t>2. แผนเงินบำรุงโรงพยาบาล 2563  หมายถึง ข้อมูลในการก่อหนี้และชำระหนี้ ของแผนเงินบำรุงปี 2563 (1 ต.ค. 2562-30 ก.ย. 2563) สำหรับโรงพยาบาลที่ยังจ่ายชำระหนี้ไม่หมดในปีงบประมาณ 2563</t>
  </si>
  <si>
    <t>1. แผนเงินบำรุงโรงพยาบาล 2562  หมายถึง ข้อมูลในการก่อหนี้และชำระหนี้ ของแผนเงินบำรุงปี 2562 (1 ต.ค. 2561-30 ก.ย. 2562) สำหรับโรงพยาบาลที่ยังจ่ายชำระหนี้ไม่หมดในปีงบประมาณ 2563 (คอลัมม์ B-G)</t>
  </si>
  <si>
    <t>(10)</t>
  </si>
  <si>
    <t>(13)</t>
  </si>
  <si>
    <t>(14)</t>
  </si>
  <si>
    <t>(15)</t>
  </si>
  <si>
    <t>(16)=(14)+(15)</t>
  </si>
  <si>
    <t>(17)</t>
  </si>
  <si>
    <t>(18)=(12)-(16)</t>
  </si>
  <si>
    <t>(19)</t>
  </si>
  <si>
    <t>(20)</t>
  </si>
  <si>
    <t>3.1 คอลัมน์ R  คือ แผนเงินบำรุงของโรงพยาบาลปีงบประมาณ 2564</t>
  </si>
  <si>
    <t>3.2 คอลัมน์ S หมายถึง มูลค่าคงคลัง ณ 30 กันยายน 2563 ให้บันทึกในครั้งแรกครั้งเดียว</t>
  </si>
  <si>
    <t>3.3 คอลัมน์ T , U ยอดอนุมัติซื้อ สะสมยกมา ข้อมูลพันยอด 1 ต.ค.2563 เป็นต้นไป</t>
  </si>
  <si>
    <t>3.4 คอลัมน์ V , W ยอดอนุมัติซื้อของแต่ละเดือน</t>
  </si>
  <si>
    <t>3.5 คอลัมน์ AB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</si>
  <si>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3.6 คอลัมน์ AC หมายถึง ส่วนต่างของ แผนเงินบำรุง (คอลัมม์ R) กับอนุมัติซื้อ (คอลัมม์ Z)</t>
  </si>
  <si>
    <t>3.7 คอลัมน์ AE หมายถึง การก่อหนี้ผูกพันของปีงบประมาณ 2564 (พันยอด 1 ตค.2563 ถึง วันที่ 20 ของเดือนถัดไป)</t>
  </si>
  <si>
    <t xml:space="preserve">3.8 คอลัมน์ AG หมายถึง การจ่ายชำระหนี้ของปีงบประมาณ 2564   (ยอดยกมา 1 ตค.63) </t>
  </si>
  <si>
    <t xml:space="preserve">3.9 คอลัมน์ AH หมายถึง การจ่ายชำระหนี้ของแต่ละเดือน </t>
  </si>
  <si>
    <t>3.10 ตัดรายงานทุกวันที่ 20 ของเดือน และส่งรายงาน ให้ทาง กลุ่มงานประกันสุขภาพ ไม่เกินวันที่ 23 ของเดือน ได้ที่ kittima_chomson@hotmail.com หากมีขอส่งสัย ติดต่อที่ คุณกิตติมา ชมสนธิ์ เบอร์โทร 084-8646493</t>
  </si>
  <si>
    <t>ณ 20 กันยายน 2563</t>
  </si>
  <si>
    <t>2.3 วัสดุเชื้อเพลิงและหล่อลื่น</t>
  </si>
  <si>
    <t>2.4 วัสดุไฟฟ้าและวิทยุ</t>
  </si>
  <si>
    <t>2.5 วัสดุโฆษณาและเผยแพร่</t>
  </si>
  <si>
    <t>2.6 วัสดุคอมพิวเตอร์</t>
  </si>
  <si>
    <t>2.7 วัสดุงานบ้านงานครัว</t>
  </si>
  <si>
    <t>2.8 วัสดุบริโภค</t>
  </si>
  <si>
    <t>2.9 วัสดุเครื่องแต่งกาย</t>
  </si>
  <si>
    <t>2.10 วัสดุก่อสร้าง</t>
  </si>
  <si>
    <t>2.11 วัสดุอื่นๆ</t>
  </si>
  <si>
    <t>2.12.ครุภัณฑ์ต่ำกว่าเกณฑ์</t>
  </si>
  <si>
    <t>3. แผนเงินบำรุงโรงพยาบาล 2564 หมายถึง ข้อมูลการก่อหนี้และชำระหนี้ของแผนเงินบำรุงปี 2563  (1 ต.ค. 2563-30 ก.ย. 2564) และแผนตั้งต้นของปีงบประมาณ 2564 ใช้ข้อมูลจากแผนการจัดซื้อของ Planfin 2564</t>
  </si>
  <si>
    <t>แก้ไขค่าวัสดุ</t>
  </si>
  <si>
    <t>เดิม</t>
  </si>
  <si>
    <t>โรงพยาบาลตาพระยา</t>
  </si>
  <si>
    <t>ณ 1 ต.ค.2562 ถึง 31 ธ.ค. 2563</t>
  </si>
  <si>
    <t>เงินบำรุง</t>
  </si>
  <si>
    <t>หมายเหตุ</t>
  </si>
  <si>
    <t xml:space="preserve"> - วัสดุยานพาหนะและขนส่ง เกินแผน เนื่องจากเครื่องปั่นไฟ ไม่สตาร์ท เลยต้องซื้อ และไม่ได้ตั้งแผนไว้</t>
  </si>
  <si>
    <t>ณ 30 กันยายน  2563</t>
  </si>
  <si>
    <t xml:space="preserve">ยอดยกมา 1 ต.ค.-ธค.2563 </t>
  </si>
  <si>
    <t>ณ 20 ธันวาคม 2563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</si>
  <si>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ก.พ.2564</t>
    </r>
  </si>
  <si>
    <t>ยอดยกมา 1 ต.ค-ม.ค.2564</t>
  </si>
  <si>
    <t>เดือน ก.พ.64</t>
  </si>
  <si>
    <t>ณ 1 ต.ค.2562 ถึง 20 ก.พ.2564</t>
  </si>
  <si>
    <t>ยอดยกมา 1 ต.ค.2563-ม.ค.2564</t>
  </si>
  <si>
    <t>ยอดยกมา 1 ต.ค.2563 -ม.ค.2564</t>
  </si>
  <si>
    <t>เดือน ก.พ.64(21 ม.ค.64-20 ก.พ.64)</t>
  </si>
  <si>
    <t>ประจำเดือน  มีนาคม 2564 (21  กุมภาพันธ์  2564 - 20  มีนาคม 2564)</t>
  </si>
  <si>
    <t>ณ 1 ต.ค.62 ถึง 28 ก.พ.64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</si>
  <si>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28 กุมภาพันธ์ 2564</t>
    </r>
  </si>
  <si>
    <t>ยอดยกมา 1 ต.ค.-ม.ค.2564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</si>
  <si>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ก.พ.2564</t>
    </r>
    <r>
      <rPr>
        <b/>
        <sz val="12"/>
        <color indexed="8"/>
        <rFont val="Calibri"/>
        <family val="2"/>
        <scheme val="minor"/>
      </rPr>
      <t>)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</si>
  <si>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มี.ค.2564</t>
    </r>
  </si>
  <si>
    <t>เดือน มี.ค.64</t>
  </si>
  <si>
    <t>ณ 1 ต.ค.2562 ถึง 28 ก.พ. 2564</t>
  </si>
  <si>
    <t>เดือน กุมภาพันธ์ 2564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</si>
  <si>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ม.ค.2564</t>
    </r>
    <r>
      <rPr>
        <b/>
        <sz val="12"/>
        <color indexed="8"/>
        <rFont val="Calibri"/>
        <family val="2"/>
        <scheme val="minor"/>
      </rPr>
      <t>)</t>
    </r>
  </si>
  <si>
    <t>เดือน มีนาคม  2564 (20 ก.พ.-21 มี.ค 64.)</t>
  </si>
  <si>
    <t xml:space="preserve">ยอดยกมา 1 ต.ค.-ม.ค.2564 </t>
  </si>
  <si>
    <r>
      <t xml:space="preserve">สะสมยกมา (1 ตค.2563 - </t>
    </r>
    <r>
      <rPr>
        <b/>
        <sz val="16"/>
        <color rgb="FFFF0000"/>
        <rFont val="TH SarabunPSK"/>
        <family val="2"/>
      </rPr>
      <t>20 ก.พ.64</t>
    </r>
    <r>
      <rPr>
        <b/>
        <sz val="16"/>
        <color indexed="8"/>
        <rFont val="TH SarabunPSK"/>
        <family val="2"/>
      </rPr>
      <t>)</t>
    </r>
  </si>
  <si>
    <r>
      <t xml:space="preserve">เดือน </t>
    </r>
    <r>
      <rPr>
        <b/>
        <sz val="16"/>
        <color rgb="FFFF0000"/>
        <rFont val="TH SarabunPSK"/>
        <family val="2"/>
      </rPr>
      <t>มี.ค.2564</t>
    </r>
    <r>
      <rPr>
        <b/>
        <sz val="16"/>
        <color indexed="8"/>
        <rFont val="TH SarabunPSK"/>
        <family val="2"/>
      </rPr>
      <t xml:space="preserve"> (21 ก.พ.64-20 มี.ค.64)</t>
    </r>
  </si>
  <si>
    <r>
      <t>ณ 1 ต.ค.2563 ถึง</t>
    </r>
    <r>
      <rPr>
        <b/>
        <sz val="16"/>
        <color rgb="FFFF0000"/>
        <rFont val="TH SarabunPSK"/>
        <family val="2"/>
      </rPr>
      <t xml:space="preserve"> 20 มี.ค 2564</t>
    </r>
  </si>
  <si>
    <t>ยอดยกมา  ต.ค.63-ก.พ.64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</si>
  <si>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มีนาคม 2564</t>
    </r>
    <r>
      <rPr>
        <b/>
        <sz val="12"/>
        <color indexed="8"/>
        <rFont val="Calibri"/>
        <family val="2"/>
        <scheme val="minor"/>
      </rPr>
      <t xml:space="preserve"> (21 ก.พ.64-20 มี.ค.64</t>
    </r>
  </si>
  <si>
    <t>ยอดยกมา 1 ต.ค.2563-ก.พ.2564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</si>
  <si>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มี.ค.64</t>
    </r>
  </si>
  <si>
    <t>ณ 1 ต.ค.2562 ถึง 30 มี.ค.2564</t>
  </si>
  <si>
    <t>ณ 1 ต.ค.2562 ถึง 28 ก.พ.2564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</si>
  <si>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กุมภาพันธ์ 2564</t>
    </r>
    <r>
      <rPr>
        <b/>
        <sz val="12"/>
        <color indexed="8"/>
        <rFont val="Calibri"/>
        <family val="2"/>
        <scheme val="minor"/>
      </rPr>
      <t xml:space="preserve"> </t>
    </r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</si>
  <si>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ม.ค.2563</t>
    </r>
    <r>
      <rPr>
        <b/>
        <sz val="12"/>
        <color indexed="8"/>
        <rFont val="Calibri"/>
        <family val="2"/>
        <scheme val="minor"/>
      </rPr>
      <t>)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</si>
  <si>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28 ก.พ 2564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</si>
  <si>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ก.พ 64</t>
    </r>
  </si>
  <si>
    <t>ณ 1 ต.ค.2562 ถึง 20 มี.ค.2564</t>
  </si>
  <si>
    <r>
      <t>เดือน มีนาคม 2563</t>
    </r>
    <r>
      <rPr>
        <b/>
        <sz val="12"/>
        <color rgb="FFFF0000"/>
        <rFont val="Calibri"/>
        <family val="2"/>
        <scheme val="minor"/>
      </rPr>
      <t xml:space="preserve"> (21 ก.พ.-20 มี.ค.64)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</si>
  <si>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มี.ค.2564</t>
    </r>
  </si>
  <si>
    <t>ณ 1 ต.ค.62 ถึง 21 มี.ค. 64</t>
  </si>
  <si>
    <r>
      <t xml:space="preserve">สะสมยกมา </t>
    </r>
    <r>
      <rPr>
        <b/>
        <sz val="12"/>
        <color rgb="FFFF0000"/>
        <rFont val="Calibri"/>
        <family val="2"/>
        <scheme val="minor"/>
      </rPr>
      <t>(1 ตค.2563 - 20 ก.พ.2564)</t>
    </r>
  </si>
  <si>
    <r>
      <t>เดือน</t>
    </r>
    <r>
      <rPr>
        <b/>
        <sz val="12"/>
        <color rgb="FFFF0000"/>
        <rFont val="Calibri"/>
        <family val="2"/>
        <scheme val="minor"/>
      </rPr>
      <t xml:space="preserve"> มีนาคม 2564</t>
    </r>
    <r>
      <rPr>
        <b/>
        <sz val="12"/>
        <color indexed="8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(21 ก.พ.64-20 มี.ค.64)</t>
    </r>
  </si>
  <si>
    <t>การกำกับติดตามแผนเงินบำรุงโรงพยาบาล ปีงบประมาณ 2563</t>
  </si>
  <si>
    <t>ประจำเดือน  ตุลาคม 2561 - 20 มีนาคม 2564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</si>
  <si>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</si>
  <si>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</si>
  <si>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</si>
  <si>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</si>
  <si>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</si>
  <si>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</si>
  <si>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</si>
  <si>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</si>
  <si>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</si>
  <si>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</si>
  <si>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>ประจำเดือน ต.ค.62-มี.ค.64</t>
  </si>
  <si>
    <t>ก่อหนี้ผูกพัน</t>
  </si>
  <si>
    <t>เบิก-จ่าย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</si>
  <si>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</si>
  <si>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</si>
  <si>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</si>
  <si>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</si>
  <si>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</si>
  <si>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</si>
  <si>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2.3 ค่าวัสดุน้ำมันเชื้อเพลิง</t>
  </si>
  <si>
    <t xml:space="preserve">หมายเหตุ :  กลุ่มงานประกันสุขภาพ  สำนักงานสาธารณสุขจังหวัดสระแก้ว   </t>
  </si>
  <si>
    <t>รายงาน ณ  วันที่  25 มีนาคม  2564</t>
  </si>
  <si>
    <t>การกำกับติดตามแผนเงินบำรุงโรงพยาบาล ปีงบประมาณ 2564</t>
  </si>
  <si>
    <t>ประจำเดือน 1 ตุลาคม 2563 - 20 มีนาคม 2564</t>
  </si>
  <si>
    <t>ประจำเดือน 1 ต.ค.63 - 28 ก.พ 64</t>
  </si>
  <si>
    <t>ประจำเดือน 1 ต.ค.63 - 20 มี.ค. 64</t>
  </si>
  <si>
    <t>ประจำเดือน 1 ต.ค.63 - 20 ม.ค. 64</t>
  </si>
  <si>
    <t>รายงาน ณ  วันที่  25 มีนาคม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</si>
</sst>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D00041E]0.#"/>
    <numFmt numFmtId="165" formatCode="_(* #,##0.00_);_(* \(#,##0.00\);_(* &quot;-&quot;??_);_(@_)"/>
    <numFmt numFmtId="166" formatCode="0.000"/>
    <numFmt numFmtId="167" formatCode="#,##0.00_ ;[Red]\-#,##0.00\ "/>
  </numFmts>
  <fonts count="81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sz val="18"/>
      <color theme="3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4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4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4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4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4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4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4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4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4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4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4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4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4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4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64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64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4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64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4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4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64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64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4" fontId="33" fillId="22" borderId="0" applyNumberFormat="0" applyBorder="0" applyAlignment="0" applyProtection="0"/>
    <xf numFmtId="0" fontId="34" fillId="0" borderId="0"/>
    <xf numFmtId="0" fontId="3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4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64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64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64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7" fillId="0" borderId="0"/>
  </cellStyleXfs>
  <cellXfs count="390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60" fillId="0" borderId="0" xfId="0" applyNumberFormat="1" applyFont="1" applyBorder="1" applyAlignment="1">
      <alignment vertical="center"/>
    </xf>
    <xf numFmtId="4" fontId="60" fillId="0" borderId="0" xfId="0" applyNumberFormat="1" applyFont="1" applyFill="1" applyBorder="1" applyAlignment="1">
      <alignment vertical="center"/>
    </xf>
    <xf numFmtId="4" fontId="60" fillId="0" borderId="1" xfId="0" applyNumberFormat="1" applyFont="1" applyBorder="1" applyAlignment="1">
      <alignment vertical="center"/>
    </xf>
    <xf numFmtId="4" fontId="60" fillId="0" borderId="1" xfId="0" applyNumberFormat="1" applyFont="1" applyBorder="1" applyAlignment="1">
      <alignment horizontal="center" vertical="center"/>
    </xf>
    <xf numFmtId="4" fontId="59" fillId="0" borderId="0" xfId="0" applyNumberFormat="1" applyFont="1" applyBorder="1" applyAlignment="1">
      <alignment horizontal="center" vertical="center"/>
    </xf>
    <xf numFmtId="4" fontId="60" fillId="0" borderId="3" xfId="0" applyNumberFormat="1" applyFont="1" applyFill="1" applyBorder="1" applyAlignment="1">
      <alignment horizontal="left" vertical="center"/>
    </xf>
    <xf numFmtId="4" fontId="60" fillId="0" borderId="3" xfId="0" applyNumberFormat="1" applyFont="1" applyFill="1" applyBorder="1" applyAlignment="1">
      <alignment horizontal="right" vertical="center"/>
    </xf>
    <xf numFmtId="4" fontId="60" fillId="0" borderId="3" xfId="1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horizontal="right" vertical="center"/>
    </xf>
    <xf numFmtId="4" fontId="63" fillId="0" borderId="3" xfId="1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vertical="center"/>
    </xf>
    <xf numFmtId="4" fontId="60" fillId="0" borderId="0" xfId="0" applyNumberFormat="1" applyFont="1" applyBorder="1" applyAlignment="1">
      <alignment horizontal="center" vertical="center"/>
    </xf>
    <xf numFmtId="4" fontId="64" fillId="0" borderId="3" xfId="0" applyNumberFormat="1" applyFont="1" applyFill="1" applyBorder="1" applyAlignment="1" applyProtection="1">
      <alignment horizontal="left" vertical="center"/>
      <protection locked="0"/>
    </xf>
    <xf numFmtId="4" fontId="59" fillId="0" borderId="3" xfId="1" applyNumberFormat="1" applyFont="1" applyFill="1" applyBorder="1" applyAlignment="1">
      <alignment vertical="center"/>
    </xf>
    <xf numFmtId="4" fontId="61" fillId="0" borderId="3" xfId="1" applyNumberFormat="1" applyFont="1" applyFill="1" applyBorder="1" applyAlignment="1">
      <alignment vertical="center"/>
    </xf>
    <xf numFmtId="4" fontId="61" fillId="0" borderId="3" xfId="1" applyNumberFormat="1" applyFont="1" applyFill="1" applyBorder="1" applyAlignment="1">
      <alignment horizontal="right" vertical="center"/>
    </xf>
    <xf numFmtId="4" fontId="61" fillId="0" borderId="3" xfId="0" applyNumberFormat="1" applyFont="1" applyFill="1" applyBorder="1" applyAlignment="1">
      <alignment horizontal="right" vertical="center"/>
    </xf>
    <xf numFmtId="4" fontId="59" fillId="0" borderId="0" xfId="0" applyNumberFormat="1" applyFont="1" applyBorder="1" applyAlignment="1">
      <alignment vertical="center"/>
    </xf>
    <xf numFmtId="4" fontId="6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6" fillId="0" borderId="3" xfId="0" applyNumberFormat="1" applyFont="1" applyFill="1" applyBorder="1" applyAlignment="1" applyProtection="1">
      <alignment horizontal="left" vertical="center"/>
      <protection locked="0"/>
    </xf>
    <xf numFmtId="4" fontId="63" fillId="0" borderId="3" xfId="1" applyNumberFormat="1" applyFont="1" applyFill="1" applyBorder="1" applyAlignment="1">
      <alignment horizontal="right" vertical="center"/>
    </xf>
    <xf numFmtId="4" fontId="61" fillId="0" borderId="0" xfId="0" applyNumberFormat="1" applyFont="1" applyFill="1" applyBorder="1" applyAlignment="1">
      <alignment horizontal="right" vertical="center"/>
    </xf>
    <xf numFmtId="43" fontId="59" fillId="0" borderId="0" xfId="0" applyNumberFormat="1" applyFont="1" applyBorder="1" applyAlignment="1">
      <alignment vertical="center"/>
    </xf>
    <xf numFmtId="4" fontId="60" fillId="0" borderId="3" xfId="0" applyNumberFormat="1" applyFont="1" applyFill="1" applyBorder="1" applyAlignment="1">
      <alignment horizontal="center" vertical="center"/>
    </xf>
    <xf numFmtId="4" fontId="59" fillId="0" borderId="0" xfId="1" applyNumberFormat="1" applyFont="1" applyBorder="1" applyAlignment="1">
      <alignment vertical="center"/>
    </xf>
    <xf numFmtId="4" fontId="65" fillId="0" borderId="0" xfId="0" applyNumberFormat="1" applyFont="1" applyBorder="1" applyAlignment="1">
      <alignment horizontal="center" vertical="center"/>
    </xf>
    <xf numFmtId="4" fontId="59" fillId="0" borderId="0" xfId="0" applyNumberFormat="1" applyFont="1" applyFill="1" applyBorder="1" applyAlignment="1">
      <alignment vertical="center"/>
    </xf>
    <xf numFmtId="4" fontId="59" fillId="0" borderId="0" xfId="1" applyNumberFormat="1" applyFont="1" applyFill="1" applyBorder="1" applyAlignment="1">
      <alignment vertical="center"/>
    </xf>
    <xf numFmtId="0" fontId="59" fillId="0" borderId="0" xfId="0" applyFont="1" applyAlignment="1">
      <alignment horizontal="left" indent="1"/>
    </xf>
    <xf numFmtId="4" fontId="59" fillId="0" borderId="0" xfId="0" applyNumberFormat="1" applyFont="1" applyBorder="1" applyAlignment="1">
      <alignment horizontal="left" vertical="center" indent="1"/>
    </xf>
    <xf numFmtId="4" fontId="59" fillId="0" borderId="0" xfId="0" applyNumberFormat="1" applyFont="1" applyFill="1" applyBorder="1" applyAlignment="1">
      <alignment horizontal="left" vertical="center" indent="1"/>
    </xf>
    <xf numFmtId="4" fontId="65" fillId="0" borderId="0" xfId="0" applyNumberFormat="1" applyFont="1" applyBorder="1" applyAlignment="1">
      <alignment vertical="center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/>
    </xf>
    <xf numFmtId="4" fontId="60" fillId="24" borderId="6" xfId="0" applyNumberFormat="1" applyFont="1" applyFill="1" applyBorder="1" applyAlignment="1">
      <alignment horizontal="center" vertical="center" shrinkToFit="1"/>
    </xf>
    <xf numFmtId="4" fontId="60" fillId="24" borderId="24" xfId="0" applyNumberFormat="1" applyFont="1" applyFill="1" applyBorder="1" applyAlignment="1">
      <alignment horizontal="center" vertical="center" shrinkToFit="1"/>
    </xf>
    <xf numFmtId="4" fontId="60" fillId="25" borderId="6" xfId="0" applyNumberFormat="1" applyFont="1" applyFill="1" applyBorder="1" applyAlignment="1">
      <alignment horizontal="center" vertical="center" shrinkToFit="1"/>
    </xf>
    <xf numFmtId="4" fontId="60" fillId="25" borderId="6" xfId="1" applyNumberFormat="1" applyFont="1" applyFill="1" applyBorder="1" applyAlignment="1">
      <alignment horizontal="center" vertical="center" shrinkToFit="1"/>
    </xf>
    <xf numFmtId="4" fontId="60" fillId="25" borderId="24" xfId="0" applyNumberFormat="1" applyFont="1" applyFill="1" applyBorder="1" applyAlignment="1">
      <alignment horizontal="center" vertical="center" shrinkToFit="1"/>
    </xf>
    <xf numFmtId="4" fontId="60" fillId="0" borderId="0" xfId="0" applyNumberFormat="1" applyFont="1" applyBorder="1" applyAlignment="1">
      <alignment horizontal="center" vertical="center" shrinkToFit="1"/>
    </xf>
    <xf numFmtId="4" fontId="60" fillId="24" borderId="6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24" xfId="0" applyNumberFormat="1" applyFont="1" applyFill="1" applyBorder="1" applyAlignment="1">
      <alignment horizontal="center" vertical="center"/>
    </xf>
    <xf numFmtId="4" fontId="60" fillId="25" borderId="6" xfId="0" applyNumberFormat="1" applyFont="1" applyFill="1" applyBorder="1" applyAlignment="1">
      <alignment horizontal="center" vertical="center"/>
    </xf>
    <xf numFmtId="4" fontId="60" fillId="25" borderId="3" xfId="0" applyNumberFormat="1" applyFont="1" applyFill="1" applyBorder="1" applyAlignment="1">
      <alignment horizontal="center" vertical="center"/>
    </xf>
    <xf numFmtId="4" fontId="60" fillId="25" borderId="6" xfId="1" applyNumberFormat="1" applyFont="1" applyFill="1" applyBorder="1" applyAlignment="1">
      <alignment horizontal="center" vertical="center"/>
    </xf>
    <xf numFmtId="4" fontId="60" fillId="25" borderId="4" xfId="0" applyNumberFormat="1" applyFont="1" applyFill="1" applyBorder="1" applyAlignment="1">
      <alignment horizontal="center" vertical="center"/>
    </xf>
    <xf numFmtId="4" fontId="60" fillId="25" borderId="24" xfId="0" applyNumberFormat="1" applyFont="1" applyFill="1" applyBorder="1" applyAlignment="1">
      <alignment horizontal="center" vertical="center"/>
    </xf>
    <xf numFmtId="49" fontId="60" fillId="24" borderId="3" xfId="0" applyNumberFormat="1" applyFont="1" applyFill="1" applyBorder="1" applyAlignment="1">
      <alignment horizontal="center" vertical="center"/>
    </xf>
    <xf numFmtId="49" fontId="60" fillId="25" borderId="3" xfId="0" applyNumberFormat="1" applyFont="1" applyFill="1" applyBorder="1" applyAlignment="1">
      <alignment horizontal="center" vertical="center"/>
    </xf>
    <xf numFmtId="49" fontId="60" fillId="0" borderId="0" xfId="0" applyNumberFormat="1" applyFont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6" borderId="4" xfId="0" applyNumberFormat="1" applyFont="1" applyFill="1" applyBorder="1" applyAlignment="1">
      <alignment horizontal="center" vertical="center"/>
    </xf>
    <xf numFmtId="4" fontId="60" fillId="26" borderId="6" xfId="0" applyNumberFormat="1" applyFont="1" applyFill="1" applyBorder="1" applyAlignment="1">
      <alignment horizontal="center" vertical="center" shrinkToFit="1"/>
    </xf>
    <xf numFmtId="4" fontId="60" fillId="26" borderId="10" xfId="0" applyNumberFormat="1" applyFont="1" applyFill="1" applyBorder="1" applyAlignment="1">
      <alignment horizontal="center" vertical="center" shrinkToFit="1"/>
    </xf>
    <xf numFmtId="4" fontId="60" fillId="26" borderId="6" xfId="1" applyNumberFormat="1" applyFont="1" applyFill="1" applyBorder="1" applyAlignment="1">
      <alignment horizontal="center" vertical="center" shrinkToFit="1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26" borderId="6" xfId="0" applyNumberFormat="1" applyFont="1" applyFill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6" xfId="1" applyNumberFormat="1" applyFont="1" applyFill="1" applyBorder="1" applyAlignment="1">
      <alignment horizontal="center" vertical="center"/>
    </xf>
    <xf numFmtId="4" fontId="63" fillId="26" borderId="6" xfId="1" applyNumberFormat="1" applyFont="1" applyFill="1" applyBorder="1" applyAlignment="1">
      <alignment horizontal="center" vertical="center"/>
    </xf>
    <xf numFmtId="4" fontId="60" fillId="26" borderId="10" xfId="1" applyNumberFormat="1" applyFont="1" applyFill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 shrinkToFit="1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5" fillId="0" borderId="0" xfId="0" applyNumberFormat="1" applyFont="1" applyBorder="1" applyAlignment="1">
      <alignment horizontal="left" vertical="center"/>
    </xf>
    <xf numFmtId="4" fontId="62" fillId="0" borderId="0" xfId="0" applyNumberFormat="1" applyFont="1" applyBorder="1" applyAlignment="1">
      <alignment vertical="center"/>
    </xf>
    <xf numFmtId="4" fontId="66" fillId="0" borderId="0" xfId="0" applyNumberFormat="1" applyFont="1" applyBorder="1" applyAlignment="1">
      <alignment vertical="center"/>
    </xf>
    <xf numFmtId="4" fontId="62" fillId="0" borderId="1" xfId="0" applyNumberFormat="1" applyFont="1" applyBorder="1" applyAlignment="1">
      <alignment vertical="center"/>
    </xf>
    <xf numFmtId="4" fontId="60" fillId="0" borderId="3" xfId="0" applyNumberFormat="1" applyFont="1" applyBorder="1" applyAlignment="1">
      <alignment horizontal="left" vertical="center"/>
    </xf>
    <xf numFmtId="4" fontId="60" fillId="0" borderId="3" xfId="0" applyNumberFormat="1" applyFont="1" applyBorder="1" applyAlignment="1">
      <alignment horizontal="right" vertical="center"/>
    </xf>
    <xf numFmtId="4" fontId="63" fillId="0" borderId="3" xfId="0" applyNumberFormat="1" applyFont="1" applyBorder="1" applyAlignment="1">
      <alignment horizontal="right" vertical="center"/>
    </xf>
    <xf numFmtId="4" fontId="63" fillId="0" borderId="3" xfId="1" applyNumberFormat="1" applyFont="1" applyBorder="1" applyAlignment="1">
      <alignment vertical="center"/>
    </xf>
    <xf numFmtId="4" fontId="60" fillId="0" borderId="3" xfId="1" applyNumberFormat="1" applyFont="1" applyBorder="1" applyAlignment="1">
      <alignment vertical="center"/>
    </xf>
    <xf numFmtId="4" fontId="59" fillId="0" borderId="3" xfId="1" applyNumberFormat="1" applyFont="1" applyBorder="1" applyAlignment="1">
      <alignment vertical="center"/>
    </xf>
    <xf numFmtId="4" fontId="61" fillId="0" borderId="3" xfId="1" applyNumberFormat="1" applyFont="1" applyBorder="1" applyAlignment="1">
      <alignment vertical="center"/>
    </xf>
    <xf numFmtId="4" fontId="64" fillId="0" borderId="3" xfId="1" applyNumberFormat="1" applyFont="1" applyFill="1" applyBorder="1" applyAlignment="1">
      <alignment vertical="center"/>
    </xf>
    <xf numFmtId="4" fontId="66" fillId="0" borderId="3" xfId="1" applyNumberFormat="1" applyFont="1" applyBorder="1" applyAlignment="1">
      <alignment vertical="center"/>
    </xf>
    <xf numFmtId="43" fontId="60" fillId="0" borderId="0" xfId="0" applyNumberFormat="1" applyFont="1" applyBorder="1" applyAlignment="1">
      <alignment vertical="center"/>
    </xf>
    <xf numFmtId="4" fontId="64" fillId="0" borderId="0" xfId="0" applyNumberFormat="1" applyFont="1" applyBorder="1" applyAlignment="1">
      <alignment vertical="center"/>
    </xf>
    <xf numFmtId="4" fontId="65" fillId="0" borderId="0" xfId="0" applyNumberFormat="1" applyFont="1" applyFill="1" applyBorder="1" applyAlignment="1">
      <alignment vertical="center"/>
    </xf>
    <xf numFmtId="4" fontId="67" fillId="0" borderId="0" xfId="0" applyNumberFormat="1" applyFont="1" applyBorder="1" applyAlignment="1">
      <alignment horizontal="center" vertical="center"/>
    </xf>
    <xf numFmtId="4" fontId="68" fillId="0" borderId="0" xfId="0" applyNumberFormat="1" applyFont="1" applyBorder="1" applyAlignment="1">
      <alignment vertical="center"/>
    </xf>
    <xf numFmtId="4" fontId="68" fillId="0" borderId="0" xfId="0" applyNumberFormat="1" applyFont="1" applyFill="1" applyBorder="1" applyAlignment="1">
      <alignment vertical="center"/>
    </xf>
    <xf numFmtId="4" fontId="68" fillId="0" borderId="0" xfId="1" applyNumberFormat="1" applyFont="1" applyBorder="1" applyAlignment="1">
      <alignment vertical="center"/>
    </xf>
    <xf numFmtId="4" fontId="68" fillId="0" borderId="0" xfId="0" applyNumberFormat="1" applyFont="1" applyBorder="1" applyAlignment="1">
      <alignment horizontal="center" vertical="center"/>
    </xf>
    <xf numFmtId="4" fontId="68" fillId="0" borderId="0" xfId="0" applyNumberFormat="1" applyFont="1" applyBorder="1" applyAlignment="1">
      <alignment horizontal="left" vertical="center"/>
    </xf>
    <xf numFmtId="4" fontId="68" fillId="0" borderId="0" xfId="0" applyNumberFormat="1" applyFont="1" applyBorder="1" applyAlignment="1">
      <alignment horizontal="left" vertical="center" indent="1"/>
    </xf>
    <xf numFmtId="4" fontId="68" fillId="0" borderId="0" xfId="0" applyNumberFormat="1" applyFont="1" applyBorder="1" applyAlignment="1">
      <alignment horizontal="left" vertical="center" indent="3"/>
    </xf>
    <xf numFmtId="0" fontId="68" fillId="0" borderId="0" xfId="0" applyFont="1" applyAlignment="1">
      <alignment horizontal="left" indent="1"/>
    </xf>
    <xf numFmtId="4" fontId="63" fillId="0" borderId="3" xfId="0" applyNumberFormat="1" applyFont="1" applyBorder="1" applyAlignment="1">
      <alignment horizontal="left" vertical="center"/>
    </xf>
    <xf numFmtId="4" fontId="63" fillId="0" borderId="0" xfId="0" applyNumberFormat="1" applyFont="1" applyBorder="1" applyAlignment="1">
      <alignment horizontal="center" vertical="center"/>
    </xf>
    <xf numFmtId="4" fontId="61" fillId="0" borderId="3" xfId="0" applyNumberFormat="1" applyFont="1" applyFill="1" applyBorder="1" applyAlignment="1" applyProtection="1">
      <alignment horizontal="left" vertical="center"/>
      <protection locked="0"/>
    </xf>
    <xf numFmtId="4" fontId="61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3" xfId="0" applyNumberFormat="1" applyFont="1" applyFill="1" applyBorder="1" applyAlignment="1" applyProtection="1">
      <alignment horizontal="left" vertical="center"/>
      <protection locked="0"/>
    </xf>
    <xf numFmtId="4" fontId="63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 applyProtection="1">
      <alignment horizontal="left" vertical="center" indent="1"/>
      <protection locked="0"/>
    </xf>
    <xf numFmtId="4" fontId="63" fillId="0" borderId="3" xfId="0" applyNumberFormat="1" applyFont="1" applyBorder="1" applyAlignment="1">
      <alignment horizontal="center" vertical="center"/>
    </xf>
    <xf numFmtId="4" fontId="63" fillId="0" borderId="3" xfId="0" applyNumberFormat="1" applyFont="1" applyFill="1" applyBorder="1" applyAlignment="1">
      <alignment horizontal="left" vertical="center"/>
    </xf>
    <xf numFmtId="4" fontId="63" fillId="0" borderId="0" xfId="0" applyNumberFormat="1" applyFont="1" applyBorder="1" applyAlignment="1">
      <alignment horizontal="right" vertical="center"/>
    </xf>
    <xf numFmtId="4" fontId="63" fillId="0" borderId="3" xfId="0" applyNumberFormat="1" applyFont="1" applyFill="1" applyBorder="1" applyAlignment="1">
      <alignment horizontal="center" vertical="center"/>
    </xf>
    <xf numFmtId="4" fontId="62" fillId="0" borderId="0" xfId="0" applyNumberFormat="1" applyFont="1" applyFill="1" applyBorder="1" applyAlignment="1">
      <alignment vertical="center"/>
    </xf>
    <xf numFmtId="4" fontId="60" fillId="0" borderId="1" xfId="0" applyNumberFormat="1" applyFont="1" applyFill="1" applyBorder="1" applyAlignment="1">
      <alignment vertical="center"/>
    </xf>
    <xf numFmtId="4" fontId="66" fillId="0" borderId="3" xfId="0" applyNumberFormat="1" applyFont="1" applyFill="1" applyBorder="1" applyAlignment="1">
      <alignment horizontal="right" vertical="center"/>
    </xf>
    <xf numFmtId="4" fontId="66" fillId="0" borderId="3" xfId="1" applyNumberFormat="1" applyFont="1" applyFill="1" applyBorder="1" applyAlignment="1">
      <alignment vertical="center"/>
    </xf>
    <xf numFmtId="4" fontId="65" fillId="0" borderId="0" xfId="0" applyNumberFormat="1" applyFont="1" applyFill="1" applyBorder="1" applyAlignment="1">
      <alignment horizontal="center" vertical="center"/>
    </xf>
    <xf numFmtId="4" fontId="66" fillId="0" borderId="1" xfId="0" applyNumberFormat="1" applyFont="1" applyBorder="1" applyAlignment="1">
      <alignment vertical="center"/>
    </xf>
    <xf numFmtId="4" fontId="60" fillId="0" borderId="0" xfId="0" applyNumberFormat="1" applyFont="1" applyFill="1" applyBorder="1" applyAlignment="1">
      <alignment horizontal="center" vertical="center"/>
    </xf>
    <xf numFmtId="43" fontId="60" fillId="0" borderId="1" xfId="0" applyNumberFormat="1" applyFont="1" applyBorder="1" applyAlignment="1">
      <alignment vertical="center"/>
    </xf>
    <xf numFmtId="43" fontId="60" fillId="0" borderId="0" xfId="0" applyNumberFormat="1" applyFont="1" applyBorder="1" applyAlignment="1">
      <alignment horizontal="center" vertical="center"/>
    </xf>
    <xf numFmtId="43" fontId="59" fillId="0" borderId="0" xfId="1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60" fillId="24" borderId="23" xfId="0" applyNumberFormat="1" applyFont="1" applyFill="1" applyBorder="1" applyAlignment="1">
      <alignment horizontal="center" vertical="center"/>
    </xf>
    <xf numFmtId="4" fontId="63" fillId="24" borderId="4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3" fontId="60" fillId="0" borderId="0" xfId="0" applyNumberFormat="1" applyFont="1" applyBorder="1" applyAlignment="1">
      <alignment horizontal="center" vertical="center" shrinkToFit="1"/>
    </xf>
    <xf numFmtId="4" fontId="66" fillId="24" borderId="4" xfId="0" applyNumberFormat="1" applyFont="1" applyFill="1" applyBorder="1" applyAlignment="1">
      <alignment horizontal="center" vertical="center"/>
    </xf>
    <xf numFmtId="4" fontId="66" fillId="24" borderId="5" xfId="0" applyNumberFormat="1" applyFont="1" applyFill="1" applyBorder="1" applyAlignment="1">
      <alignment horizontal="center" vertical="center"/>
    </xf>
    <xf numFmtId="4" fontId="67" fillId="0" borderId="0" xfId="0" applyNumberFormat="1" applyFont="1" applyFill="1" applyBorder="1" applyAlignment="1">
      <alignment horizontal="center" vertical="center"/>
    </xf>
    <xf numFmtId="43" fontId="60" fillId="24" borderId="3" xfId="0" applyNumberFormat="1" applyFont="1" applyFill="1" applyBorder="1" applyAlignment="1">
      <alignment horizontal="center" vertical="center"/>
    </xf>
    <xf numFmtId="43" fontId="60" fillId="24" borderId="2" xfId="0" applyNumberFormat="1" applyFont="1" applyFill="1" applyBorder="1" applyAlignment="1">
      <alignment horizontal="center" vertical="center"/>
    </xf>
    <xf numFmtId="43" fontId="60" fillId="24" borderId="6" xfId="0" applyNumberFormat="1" applyFont="1" applyFill="1" applyBorder="1" applyAlignment="1">
      <alignment horizontal="center" vertical="center" shrinkToFit="1"/>
    </xf>
    <xf numFmtId="43" fontId="60" fillId="24" borderId="6" xfId="0" applyNumberFormat="1" applyFont="1" applyFill="1" applyBorder="1" applyAlignment="1">
      <alignment horizontal="center" vertical="center"/>
    </xf>
    <xf numFmtId="43" fontId="60" fillId="24" borderId="4" xfId="0" applyNumberFormat="1" applyFont="1" applyFill="1" applyBorder="1" applyAlignment="1">
      <alignment horizontal="center" vertical="center"/>
    </xf>
    <xf numFmtId="43" fontId="60" fillId="24" borderId="5" xfId="0" applyNumberFormat="1" applyFont="1" applyFill="1" applyBorder="1" applyAlignment="1">
      <alignment horizontal="center" vertical="center"/>
    </xf>
    <xf numFmtId="0" fontId="68" fillId="0" borderId="0" xfId="1" applyNumberFormat="1" applyFont="1" applyBorder="1" applyAlignment="1">
      <alignment vertical="center"/>
    </xf>
    <xf numFmtId="4" fontId="64" fillId="0" borderId="3" xfId="0" applyNumberFormat="1" applyFont="1" applyBorder="1" applyAlignment="1">
      <alignment horizontal="left" vertical="top" wrapText="1" indent="1"/>
    </xf>
    <xf numFmtId="0" fontId="64" fillId="0" borderId="0" xfId="0" applyFont="1" applyBorder="1" applyAlignment="1">
      <alignment horizontal="left" vertical="top" wrapText="1"/>
    </xf>
    <xf numFmtId="4" fontId="60" fillId="0" borderId="3" xfId="0" applyNumberFormat="1" applyFont="1" applyBorder="1" applyAlignment="1">
      <alignment horizontal="center" vertical="center"/>
    </xf>
    <xf numFmtId="4" fontId="61" fillId="27" borderId="3" xfId="1" applyNumberFormat="1" applyFont="1" applyFill="1" applyBorder="1" applyAlignment="1">
      <alignment vertical="center"/>
    </xf>
    <xf numFmtId="167" fontId="61" fillId="0" borderId="3" xfId="1" applyNumberFormat="1" applyFont="1" applyFill="1" applyBorder="1" applyAlignment="1">
      <alignment vertical="center"/>
    </xf>
    <xf numFmtId="4" fontId="65" fillId="0" borderId="3" xfId="1" applyNumberFormat="1" applyFont="1" applyFill="1" applyBorder="1" applyAlignment="1">
      <alignment vertical="center"/>
    </xf>
    <xf numFmtId="4" fontId="59" fillId="0" borderId="3" xfId="299" applyNumberFormat="1" applyFont="1" applyBorder="1" applyAlignment="1">
      <alignment vertical="top"/>
    </xf>
    <xf numFmtId="4" fontId="61" fillId="0" borderId="3" xfId="299" applyNumberFormat="1" applyFont="1" applyBorder="1" applyAlignment="1">
      <alignment vertical="top"/>
    </xf>
    <xf numFmtId="49" fontId="60" fillId="25" borderId="23" xfId="0" applyNumberFormat="1" applyFont="1" applyFill="1" applyBorder="1" applyAlignment="1">
      <alignment horizontal="center" vertical="center"/>
    </xf>
    <xf numFmtId="43" fontId="61" fillId="0" borderId="3" xfId="1" applyFont="1" applyFill="1" applyBorder="1" applyAlignment="1">
      <alignment vertical="center"/>
    </xf>
    <xf numFmtId="4" fontId="65" fillId="27" borderId="3" xfId="1" applyNumberFormat="1" applyFont="1" applyFill="1" applyBorder="1" applyAlignment="1">
      <alignment vertical="center"/>
    </xf>
    <xf numFmtId="43" fontId="59" fillId="0" borderId="0" xfId="0" applyNumberFormat="1" applyFont="1" applyFill="1" applyBorder="1" applyAlignment="1">
      <alignment vertical="center"/>
    </xf>
    <xf numFmtId="4" fontId="69" fillId="26" borderId="3" xfId="0" applyNumberFormat="1" applyFont="1" applyFill="1" applyBorder="1" applyAlignment="1">
      <alignment horizontal="center" vertical="center" shrinkToFit="1"/>
    </xf>
    <xf numFmtId="4" fontId="63" fillId="27" borderId="3" xfId="1" applyNumberFormat="1" applyFont="1" applyFill="1" applyBorder="1" applyAlignment="1">
      <alignment vertical="center"/>
    </xf>
    <xf numFmtId="4" fontId="70" fillId="0" borderId="3" xfId="1" applyNumberFormat="1" applyFont="1" applyFill="1" applyBorder="1" applyAlignment="1">
      <alignment horizontal="center" vertical="center"/>
    </xf>
    <xf numFmtId="4" fontId="63" fillId="26" borderId="3" xfId="0" applyNumberFormat="1" applyFont="1" applyFill="1" applyBorder="1" applyAlignment="1">
      <alignment horizontal="center" vertical="center" shrinkToFit="1"/>
    </xf>
    <xf numFmtId="43" fontId="60" fillId="0" borderId="0" xfId="0" applyNumberFormat="1" applyFont="1" applyFill="1" applyBorder="1" applyAlignment="1">
      <alignment horizontal="center" vertical="center"/>
    </xf>
    <xf numFmtId="43" fontId="60" fillId="0" borderId="0" xfId="0" applyNumberFormat="1" applyFont="1" applyFill="1" applyBorder="1" applyAlignment="1">
      <alignment vertical="center"/>
    </xf>
    <xf numFmtId="4" fontId="62" fillId="26" borderId="3" xfId="0" applyNumberFormat="1" applyFont="1" applyFill="1" applyBorder="1" applyAlignment="1">
      <alignment horizontal="center" vertical="center" shrinkToFit="1"/>
    </xf>
    <xf numFmtId="4" fontId="61" fillId="0" borderId="3" xfId="1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8" fillId="0" borderId="0" xfId="1" applyNumberFormat="1" applyFont="1" applyBorder="1" applyAlignment="1">
      <alignment horizontal="left" vertical="center"/>
    </xf>
    <xf numFmtId="4" fontId="68" fillId="0" borderId="0" xfId="0" applyNumberFormat="1" applyFont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9" fontId="60" fillId="24" borderId="3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4" xfId="0" applyNumberFormat="1" applyFont="1" applyFill="1" applyBorder="1" applyAlignment="1">
      <alignment horizontal="center" vertical="center" shrinkToFit="1"/>
    </xf>
    <xf numFmtId="4" fontId="60" fillId="25" borderId="1" xfId="0" applyNumberFormat="1" applyFont="1" applyFill="1" applyBorder="1" applyAlignment="1">
      <alignment horizontal="center" vertical="center" shrinkToFit="1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" fontId="71" fillId="28" borderId="3" xfId="0" applyNumberFormat="1" applyFont="1" applyFill="1" applyBorder="1" applyAlignment="1">
      <alignment horizontal="center" vertical="center" shrinkToFit="1"/>
    </xf>
    <xf numFmtId="4" fontId="72" fillId="28" borderId="3" xfId="0" applyNumberFormat="1" applyFont="1" applyFill="1" applyBorder="1" applyAlignment="1">
      <alignment horizontal="center" vertical="center" shrinkToFit="1"/>
    </xf>
    <xf numFmtId="43" fontId="63" fillId="0" borderId="3" xfId="0" applyNumberFormat="1" applyFont="1" applyFill="1" applyBorder="1" applyAlignment="1">
      <alignment horizontal="right" vertical="center"/>
    </xf>
    <xf numFmtId="43" fontId="61" fillId="0" borderId="3" xfId="1" applyFont="1" applyFill="1" applyBorder="1" applyAlignment="1">
      <alignment horizontal="right" vertical="center"/>
    </xf>
    <xf numFmtId="43" fontId="63" fillId="0" borderId="3" xfId="1" applyFont="1" applyFill="1" applyBorder="1" applyAlignment="1">
      <alignment horizontal="right" vertical="center"/>
    </xf>
    <xf numFmtId="43" fontId="61" fillId="0" borderId="0" xfId="0" applyNumberFormat="1" applyFont="1" applyFill="1" applyBorder="1" applyAlignment="1">
      <alignment horizontal="right" vertical="center"/>
    </xf>
    <xf numFmtId="43" fontId="63" fillId="0" borderId="0" xfId="0" applyNumberFormat="1" applyFont="1" applyBorder="1" applyAlignment="1">
      <alignment horizontal="right" vertical="center"/>
    </xf>
    <xf numFmtId="4" fontId="65" fillId="27" borderId="3" xfId="0" applyNumberFormat="1" applyFont="1" applyFill="1" applyBorder="1" applyAlignment="1">
      <alignment horizontal="right" vertical="center"/>
    </xf>
    <xf numFmtId="4" fontId="61" fillId="27" borderId="3" xfId="0" applyNumberFormat="1" applyFont="1" applyFill="1" applyBorder="1" applyAlignment="1">
      <alignment horizontal="right" vertical="center"/>
    </xf>
    <xf numFmtId="4" fontId="64" fillId="0" borderId="0" xfId="0" applyNumberFormat="1" applyFont="1" applyFill="1" applyBorder="1" applyAlignment="1">
      <alignment vertical="center"/>
    </xf>
    <xf numFmtId="43" fontId="73" fillId="0" borderId="0" xfId="0" applyNumberFormat="1" applyFont="1" applyBorder="1" applyAlignment="1">
      <alignment vertical="center"/>
    </xf>
    <xf numFmtId="43" fontId="73" fillId="0" borderId="0" xfId="0" applyNumberFormat="1" applyFont="1" applyBorder="1" applyAlignment="1">
      <alignment horizontal="center" vertical="center"/>
    </xf>
    <xf numFmtId="43" fontId="73" fillId="0" borderId="0" xfId="1" applyNumberFormat="1" applyFont="1" applyBorder="1" applyAlignment="1">
      <alignment horizontal="center" vertical="center"/>
    </xf>
    <xf numFmtId="0" fontId="73" fillId="0" borderId="1" xfId="0" applyFont="1" applyBorder="1" applyAlignment="1">
      <alignment vertical="center"/>
    </xf>
    <xf numFmtId="43" fontId="73" fillId="0" borderId="1" xfId="0" applyNumberFormat="1" applyFont="1" applyBorder="1" applyAlignment="1">
      <alignment vertical="center"/>
    </xf>
    <xf numFmtId="43" fontId="73" fillId="0" borderId="0" xfId="0" applyNumberFormat="1" applyFont="1" applyBorder="1" applyAlignment="1">
      <alignment horizontal="center" vertical="center" wrapText="1"/>
    </xf>
    <xf numFmtId="43" fontId="73" fillId="0" borderId="3" xfId="0" applyNumberFormat="1" applyFont="1" applyBorder="1" applyAlignment="1">
      <alignment horizontal="center" vertical="center"/>
    </xf>
    <xf numFmtId="43" fontId="73" fillId="0" borderId="3" xfId="1" applyNumberFormat="1" applyFont="1" applyBorder="1" applyAlignment="1">
      <alignment horizontal="center" vertical="center"/>
    </xf>
    <xf numFmtId="4" fontId="73" fillId="0" borderId="9" xfId="0" applyNumberFormat="1" applyFont="1" applyBorder="1" applyAlignment="1">
      <alignment horizontal="left" vertical="center"/>
    </xf>
    <xf numFmtId="4" fontId="74" fillId="25" borderId="3" xfId="1" applyNumberFormat="1" applyFont="1" applyFill="1" applyBorder="1" applyAlignment="1" applyProtection="1">
      <alignment vertical="center" wrapText="1"/>
    </xf>
    <xf numFmtId="4" fontId="74" fillId="0" borderId="3" xfId="1" applyNumberFormat="1" applyFont="1" applyFill="1" applyBorder="1" applyAlignment="1" applyProtection="1">
      <alignment vertical="center" wrapText="1"/>
    </xf>
    <xf numFmtId="4" fontId="73" fillId="0" borderId="3" xfId="1" applyNumberFormat="1" applyFont="1" applyFill="1" applyBorder="1" applyAlignment="1">
      <alignment vertical="center"/>
    </xf>
    <xf numFmtId="4" fontId="75" fillId="27" borderId="3" xfId="1" applyNumberFormat="1" applyFont="1" applyFill="1" applyBorder="1" applyAlignment="1">
      <alignment vertical="center"/>
    </xf>
    <xf numFmtId="4" fontId="74" fillId="25" borderId="3" xfId="1" applyNumberFormat="1" applyFont="1" applyFill="1" applyBorder="1" applyAlignment="1" applyProtection="1">
      <alignment horizontal="right" vertical="center" wrapText="1"/>
    </xf>
    <xf numFmtId="4" fontId="73" fillId="0" borderId="0" xfId="0" applyNumberFormat="1" applyFont="1" applyBorder="1" applyAlignment="1">
      <alignment vertical="center"/>
    </xf>
    <xf numFmtId="4" fontId="76" fillId="0" borderId="3" xfId="0" applyNumberFormat="1" applyFont="1" applyFill="1" applyBorder="1" applyAlignment="1" applyProtection="1">
      <alignment horizontal="left" vertical="center"/>
      <protection locked="0"/>
    </xf>
    <xf numFmtId="4" fontId="77" fillId="25" borderId="3" xfId="1" applyNumberFormat="1" applyFont="1" applyFill="1" applyBorder="1" applyAlignment="1">
      <alignment vertical="center"/>
    </xf>
    <xf numFmtId="4" fontId="76" fillId="0" borderId="3" xfId="1" applyNumberFormat="1" applyFont="1" applyFill="1" applyBorder="1" applyAlignment="1">
      <alignment vertical="center"/>
    </xf>
    <xf numFmtId="4" fontId="76" fillId="25" borderId="3" xfId="1" applyNumberFormat="1" applyFont="1" applyFill="1" applyBorder="1" applyAlignment="1" applyProtection="1">
      <alignment vertical="center" wrapText="1"/>
      <protection locked="0"/>
    </xf>
    <xf numFmtId="4" fontId="77" fillId="0" borderId="3" xfId="1" applyNumberFormat="1" applyFont="1" applyFill="1" applyBorder="1" applyAlignment="1">
      <alignment vertical="center"/>
    </xf>
    <xf numFmtId="4" fontId="76" fillId="25" borderId="3" xfId="1" applyNumberFormat="1" applyFont="1" applyFill="1" applyBorder="1" applyAlignment="1" applyProtection="1">
      <alignment horizontal="right" vertical="center" wrapText="1"/>
      <protection locked="0"/>
    </xf>
    <xf numFmtId="4" fontId="78" fillId="27" borderId="3" xfId="1" applyNumberFormat="1" applyFont="1" applyFill="1" applyBorder="1" applyAlignment="1">
      <alignment vertical="center"/>
    </xf>
    <xf numFmtId="4" fontId="76" fillId="25" borderId="3" xfId="1" applyNumberFormat="1" applyFont="1" applyFill="1" applyBorder="1" applyAlignment="1" applyProtection="1">
      <alignment vertical="center" wrapText="1"/>
    </xf>
    <xf numFmtId="4" fontId="77" fillId="0" borderId="0" xfId="0" applyNumberFormat="1" applyFont="1" applyBorder="1" applyAlignment="1">
      <alignment vertical="center"/>
    </xf>
    <xf numFmtId="4" fontId="76" fillId="0" borderId="3" xfId="0" applyNumberFormat="1" applyFont="1" applyFill="1" applyBorder="1" applyAlignment="1" applyProtection="1">
      <alignment horizontal="left" vertical="center" wrapText="1"/>
      <protection locked="0"/>
    </xf>
    <xf numFmtId="4" fontId="74" fillId="0" borderId="3" xfId="0" applyNumberFormat="1" applyFont="1" applyFill="1" applyBorder="1" applyAlignment="1" applyProtection="1">
      <alignment horizontal="left" vertical="center"/>
      <protection locked="0"/>
    </xf>
    <xf numFmtId="4" fontId="73" fillId="25" borderId="3" xfId="1" applyNumberFormat="1" applyFont="1" applyFill="1" applyBorder="1" applyAlignment="1">
      <alignment vertical="center"/>
    </xf>
    <xf numFmtId="4" fontId="74" fillId="0" borderId="3" xfId="1" applyNumberFormat="1" applyFont="1" applyFill="1" applyBorder="1" applyAlignment="1">
      <alignment vertical="center"/>
    </xf>
    <xf numFmtId="4" fontId="73" fillId="25" borderId="3" xfId="1" applyNumberFormat="1" applyFont="1" applyFill="1" applyBorder="1" applyAlignment="1">
      <alignment horizontal="right" vertical="center"/>
    </xf>
    <xf numFmtId="4" fontId="74" fillId="25" borderId="3" xfId="1" applyNumberFormat="1" applyFont="1" applyFill="1" applyBorder="1" applyAlignment="1" applyProtection="1">
      <alignment vertical="center" wrapText="1"/>
      <protection locked="0"/>
    </xf>
    <xf numFmtId="4" fontId="79" fillId="0" borderId="3" xfId="1" applyNumberFormat="1" applyFont="1" applyFill="1" applyBorder="1" applyAlignment="1">
      <alignment vertical="center"/>
    </xf>
    <xf numFmtId="4" fontId="80" fillId="0" borderId="3" xfId="1" applyNumberFormat="1" applyFont="1" applyFill="1" applyBorder="1" applyAlignment="1">
      <alignment vertical="center"/>
    </xf>
    <xf numFmtId="4" fontId="73" fillId="0" borderId="3" xfId="0" applyNumberFormat="1" applyFont="1" applyBorder="1" applyAlignment="1">
      <alignment horizontal="left" vertical="center"/>
    </xf>
    <xf numFmtId="43" fontId="76" fillId="0" borderId="0" xfId="0" applyNumberFormat="1" applyFont="1" applyFill="1" applyAlignment="1">
      <alignment horizontal="left"/>
    </xf>
    <xf numFmtId="43" fontId="77" fillId="0" borderId="0" xfId="1" applyNumberFormat="1" applyFont="1" applyBorder="1" applyAlignment="1">
      <alignment vertical="center"/>
    </xf>
    <xf numFmtId="43" fontId="77" fillId="0" borderId="0" xfId="0" applyNumberFormat="1" applyFont="1" applyBorder="1" applyAlignment="1">
      <alignment vertical="center"/>
    </xf>
    <xf numFmtId="43" fontId="76" fillId="0" borderId="0" xfId="0" applyNumberFormat="1" applyFont="1" applyFill="1" applyAlignment="1">
      <alignment horizontal="left" indent="5"/>
    </xf>
    <xf numFmtId="43" fontId="74" fillId="0" borderId="3" xfId="0" applyNumberFormat="1" applyFont="1" applyFill="1" applyBorder="1" applyAlignment="1">
      <alignment horizontal="center" vertical="center"/>
    </xf>
    <xf numFmtId="43" fontId="74" fillId="0" borderId="3" xfId="1" applyNumberFormat="1" applyFont="1" applyFill="1" applyBorder="1" applyAlignment="1">
      <alignment horizontal="center" vertical="center"/>
    </xf>
    <xf numFmtId="4" fontId="74" fillId="29" borderId="3" xfId="1" applyNumberFormat="1" applyFont="1" applyFill="1" applyBorder="1" applyAlignment="1" applyProtection="1">
      <alignment vertical="center" wrapText="1"/>
    </xf>
    <xf numFmtId="4" fontId="74" fillId="29" borderId="3" xfId="1" applyNumberFormat="1" applyFont="1" applyFill="1" applyBorder="1" applyAlignment="1" applyProtection="1">
      <alignment horizontal="right" vertical="center" wrapText="1"/>
    </xf>
    <xf numFmtId="4" fontId="77" fillId="29" borderId="3" xfId="1" applyNumberFormat="1" applyFont="1" applyFill="1" applyBorder="1" applyAlignment="1">
      <alignment vertical="center"/>
    </xf>
    <xf numFmtId="4" fontId="76" fillId="29" borderId="3" xfId="1" applyNumberFormat="1" applyFont="1" applyFill="1" applyBorder="1" applyAlignment="1" applyProtection="1">
      <alignment vertical="center" wrapText="1"/>
      <protection locked="0"/>
    </xf>
    <xf numFmtId="4" fontId="76" fillId="29" borderId="3" xfId="1" applyNumberFormat="1" applyFont="1" applyFill="1" applyBorder="1" applyAlignment="1" applyProtection="1">
      <alignment horizontal="right" vertical="center" wrapText="1"/>
      <protection locked="0"/>
    </xf>
    <xf numFmtId="4" fontId="76" fillId="29" borderId="3" xfId="1" applyNumberFormat="1" applyFont="1" applyFill="1" applyBorder="1" applyAlignment="1" applyProtection="1">
      <alignment vertical="center" wrapText="1"/>
    </xf>
    <xf numFmtId="167" fontId="76" fillId="29" borderId="3" xfId="1" applyNumberFormat="1" applyFont="1" applyFill="1" applyBorder="1" applyAlignment="1" applyProtection="1">
      <alignment vertical="center" wrapText="1"/>
      <protection locked="0"/>
    </xf>
    <xf numFmtId="4" fontId="73" fillId="29" borderId="3" xfId="1" applyNumberFormat="1" applyFont="1" applyFill="1" applyBorder="1" applyAlignment="1">
      <alignment vertical="center"/>
    </xf>
    <xf numFmtId="4" fontId="73" fillId="29" borderId="3" xfId="1" applyNumberFormat="1" applyFont="1" applyFill="1" applyBorder="1" applyAlignment="1">
      <alignment horizontal="right" vertical="center"/>
    </xf>
    <xf numFmtId="4" fontId="74" fillId="29" borderId="3" xfId="1" applyNumberFormat="1" applyFont="1" applyFill="1" applyBorder="1" applyAlignment="1" applyProtection="1">
      <alignment vertical="center" wrapText="1"/>
      <protection locked="0"/>
    </xf>
    <xf numFmtId="4" fontId="76" fillId="27" borderId="3" xfId="1" applyNumberFormat="1" applyFont="1" applyFill="1" applyBorder="1" applyAlignment="1">
      <alignment vertical="center"/>
    </xf>
    <xf numFmtId="43" fontId="76" fillId="0" borderId="0" xfId="1" applyNumberFormat="1" applyFont="1" applyFill="1" applyBorder="1" applyAlignment="1">
      <alignment vertical="center"/>
    </xf>
    <xf numFmtId="43" fontId="76" fillId="0" borderId="0" xfId="0" applyNumberFormat="1" applyFont="1" applyFill="1" applyBorder="1" applyAlignment="1">
      <alignment vertical="center"/>
    </xf>
    <xf numFmtId="4" fontId="60" fillId="0" borderId="0" xfId="0" applyNumberFormat="1" applyFont="1" applyFill="1" applyBorder="1" applyAlignment="1">
      <alignment horizontal="center" vertical="center" shrinkToFit="1"/>
    </xf>
    <xf numFmtId="43" fontId="60" fillId="0" borderId="0" xfId="0" applyNumberFormat="1" applyFont="1" applyFill="1" applyBorder="1" applyAlignment="1">
      <alignment horizontal="center" vertical="center" shrinkToFit="1"/>
    </xf>
    <xf numFmtId="49" fontId="60" fillId="25" borderId="20" xfId="0" applyNumberFormat="1" applyFont="1" applyFill="1" applyBorder="1" applyAlignment="1">
      <alignment horizontal="center" vertical="center"/>
    </xf>
    <xf numFmtId="49" fontId="60" fillId="25" borderId="21" xfId="0" applyNumberFormat="1" applyFont="1" applyFill="1" applyBorder="1" applyAlignment="1">
      <alignment horizontal="center" vertical="center"/>
    </xf>
    <xf numFmtId="4" fontId="60" fillId="24" borderId="20" xfId="0" applyNumberFormat="1" applyFont="1" applyFill="1" applyBorder="1" applyAlignment="1">
      <alignment horizontal="center" vertical="center"/>
    </xf>
    <xf numFmtId="4" fontId="60" fillId="24" borderId="23" xfId="0" applyNumberFormat="1" applyFont="1" applyFill="1" applyBorder="1" applyAlignment="1">
      <alignment horizontal="center" vertical="center"/>
    </xf>
    <xf numFmtId="4" fontId="60" fillId="24" borderId="21" xfId="0" applyNumberFormat="1" applyFont="1" applyFill="1" applyBorder="1" applyAlignment="1">
      <alignment horizontal="center" vertical="center"/>
    </xf>
    <xf numFmtId="4" fontId="60" fillId="25" borderId="20" xfId="0" applyNumberFormat="1" applyFont="1" applyFill="1" applyBorder="1" applyAlignment="1">
      <alignment horizontal="center" vertical="center"/>
    </xf>
    <xf numFmtId="4" fontId="60" fillId="25" borderId="23" xfId="0" applyNumberFormat="1" applyFont="1" applyFill="1" applyBorder="1" applyAlignment="1">
      <alignment horizontal="center" vertical="center"/>
    </xf>
    <xf numFmtId="4" fontId="60" fillId="25" borderId="21" xfId="0" applyNumberFormat="1" applyFont="1" applyFill="1" applyBorder="1" applyAlignment="1">
      <alignment horizontal="center" vertical="center"/>
    </xf>
    <xf numFmtId="4" fontId="60" fillId="25" borderId="23" xfId="0" applyNumberFormat="1" applyFont="1" applyFill="1" applyBorder="1" applyAlignment="1">
      <alignment horizontal="center" vertical="center" shrinkToFit="1"/>
    </xf>
    <xf numFmtId="4" fontId="60" fillId="25" borderId="21" xfId="0" applyNumberFormat="1" applyFont="1" applyFill="1" applyBorder="1" applyAlignment="1">
      <alignment horizontal="center" vertical="center" shrinkToFit="1"/>
    </xf>
    <xf numFmtId="4" fontId="60" fillId="25" borderId="22" xfId="0" applyNumberFormat="1" applyFont="1" applyFill="1" applyBorder="1" applyAlignment="1">
      <alignment horizontal="center" vertical="center" shrinkToFit="1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9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4" xfId="0" applyNumberFormat="1" applyFont="1" applyFill="1" applyBorder="1" applyAlignment="1">
      <alignment horizontal="center" vertical="center" shrinkToFit="1"/>
    </xf>
    <xf numFmtId="4" fontId="60" fillId="25" borderId="7" xfId="0" applyNumberFormat="1" applyFont="1" applyFill="1" applyBorder="1" applyAlignment="1">
      <alignment horizontal="center" vertical="center" shrinkToFit="1"/>
    </xf>
    <xf numFmtId="4" fontId="60" fillId="25" borderId="1" xfId="0" applyNumberFormat="1" applyFont="1" applyFill="1" applyBorder="1" applyAlignment="1">
      <alignment horizontal="center" vertical="center" shrinkToFit="1"/>
    </xf>
    <xf numFmtId="4" fontId="60" fillId="25" borderId="8" xfId="0" applyNumberFormat="1" applyFont="1" applyFill="1" applyBorder="1" applyAlignment="1">
      <alignment horizontal="center" vertical="center" shrinkToFit="1"/>
    </xf>
    <xf numFmtId="4" fontId="68" fillId="0" borderId="0" xfId="1" applyNumberFormat="1" applyFont="1" applyBorder="1" applyAlignment="1">
      <alignment horizontal="left" vertical="center"/>
    </xf>
    <xf numFmtId="4" fontId="60" fillId="24" borderId="7" xfId="0" applyNumberFormat="1" applyFont="1" applyFill="1" applyBorder="1" applyAlignment="1">
      <alignment horizontal="center" vertical="center" shrinkToFit="1"/>
    </xf>
    <xf numFmtId="4" fontId="60" fillId="24" borderId="8" xfId="0" applyNumberFormat="1" applyFont="1" applyFill="1" applyBorder="1" applyAlignment="1">
      <alignment horizontal="center" vertical="center" shrinkToFit="1"/>
    </xf>
    <xf numFmtId="49" fontId="60" fillId="24" borderId="3" xfId="0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26" borderId="7" xfId="0" applyNumberFormat="1" applyFont="1" applyFill="1" applyBorder="1" applyAlignment="1">
      <alignment horizontal="center" vertical="center" shrinkToFit="1"/>
    </xf>
    <xf numFmtId="4" fontId="60" fillId="26" borderId="8" xfId="0" applyNumberFormat="1" applyFont="1" applyFill="1" applyBorder="1" applyAlignment="1">
      <alignment horizontal="center" vertical="center" shrinkToFit="1"/>
    </xf>
    <xf numFmtId="4" fontId="60" fillId="26" borderId="1" xfId="0" applyNumberFormat="1" applyFont="1" applyFill="1" applyBorder="1" applyAlignment="1">
      <alignment horizontal="center" vertical="center" shrinkToFit="1"/>
    </xf>
    <xf numFmtId="43" fontId="60" fillId="26" borderId="7" xfId="0" applyNumberFormat="1" applyFont="1" applyFill="1" applyBorder="1" applyAlignment="1">
      <alignment horizontal="center" vertical="center" shrinkToFit="1"/>
    </xf>
    <xf numFmtId="43" fontId="60" fillId="26" borderId="8" xfId="0" applyNumberFormat="1" applyFont="1" applyFill="1" applyBorder="1" applyAlignment="1">
      <alignment horizontal="center" vertical="center" shrinkToFit="1"/>
    </xf>
    <xf numFmtId="4" fontId="60" fillId="26" borderId="22" xfId="0" applyNumberFormat="1" applyFont="1" applyFill="1" applyBorder="1" applyAlignment="1">
      <alignment horizontal="center" vertical="center" shrinkToFit="1"/>
    </xf>
    <xf numFmtId="4" fontId="60" fillId="26" borderId="5" xfId="0" applyNumberFormat="1" applyFont="1" applyFill="1" applyBorder="1" applyAlignment="1">
      <alignment horizontal="center" vertical="center" shrinkToFit="1"/>
    </xf>
    <xf numFmtId="49" fontId="60" fillId="26" borderId="20" xfId="0" applyNumberFormat="1" applyFont="1" applyFill="1" applyBorder="1" applyAlignment="1">
      <alignment horizontal="center" vertical="center"/>
    </xf>
    <xf numFmtId="49" fontId="60" fillId="26" borderId="21" xfId="0" applyNumberFormat="1" applyFont="1" applyFill="1" applyBorder="1" applyAlignment="1">
      <alignment horizontal="center" vertical="center"/>
    </xf>
    <xf numFmtId="49" fontId="60" fillId="26" borderId="23" xfId="0" applyNumberFormat="1" applyFont="1" applyFill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 shrinkToFit="1"/>
    </xf>
    <xf numFmtId="4" fontId="60" fillId="24" borderId="4" xfId="0" applyNumberFormat="1" applyFont="1" applyFill="1" applyBorder="1" applyAlignment="1">
      <alignment horizontal="center" vertical="center" shrinkToFit="1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3" xfId="0" applyNumberFormat="1" applyFont="1" applyFill="1" applyBorder="1" applyAlignment="1">
      <alignment horizontal="center" vertical="center" shrinkToFit="1"/>
    </xf>
    <xf numFmtId="4" fontId="60" fillId="26" borderId="21" xfId="0" applyNumberFormat="1" applyFont="1" applyFill="1" applyBorder="1" applyAlignment="1">
      <alignment horizontal="center" vertical="center" shrinkToFit="1"/>
    </xf>
    <xf numFmtId="4" fontId="63" fillId="26" borderId="2" xfId="1" applyNumberFormat="1" applyFont="1" applyFill="1" applyBorder="1" applyAlignment="1">
      <alignment horizontal="center" vertical="center" shrinkToFit="1"/>
    </xf>
    <xf numFmtId="4" fontId="63" fillId="26" borderId="6" xfId="1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0" fillId="24" borderId="1" xfId="0" applyNumberFormat="1" applyFont="1" applyFill="1" applyBorder="1" applyAlignment="1">
      <alignment horizontal="center" vertical="center" shrinkToFit="1"/>
    </xf>
    <xf numFmtId="4" fontId="60" fillId="24" borderId="3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3" fontId="62" fillId="26" borderId="7" xfId="0" applyNumberFormat="1" applyFont="1" applyFill="1" applyBorder="1" applyAlignment="1">
      <alignment horizontal="center" vertical="center" shrinkToFit="1"/>
    </xf>
    <xf numFmtId="43" fontId="62" fillId="26" borderId="8" xfId="0" applyNumberFormat="1" applyFont="1" applyFill="1" applyBorder="1" applyAlignment="1">
      <alignment horizontal="center" vertical="center" shrinkToFit="1"/>
    </xf>
    <xf numFmtId="4" fontId="66" fillId="24" borderId="3" xfId="0" applyNumberFormat="1" applyFont="1" applyFill="1" applyBorder="1" applyAlignment="1">
      <alignment horizontal="center" vertical="center"/>
    </xf>
    <xf numFmtId="4" fontId="71" fillId="26" borderId="7" xfId="0" applyNumberFormat="1" applyFont="1" applyFill="1" applyBorder="1" applyAlignment="1">
      <alignment horizontal="center" vertical="center" shrinkToFit="1"/>
    </xf>
    <xf numFmtId="4" fontId="71" fillId="26" borderId="1" xfId="0" applyNumberFormat="1" applyFont="1" applyFill="1" applyBorder="1" applyAlignment="1">
      <alignment horizontal="center" vertical="center" shrinkToFit="1"/>
    </xf>
    <xf numFmtId="4" fontId="71" fillId="26" borderId="8" xfId="0" applyNumberFormat="1" applyFont="1" applyFill="1" applyBorder="1" applyAlignment="1">
      <alignment horizontal="center" vertical="center" shrinkToFit="1"/>
    </xf>
    <xf numFmtId="4" fontId="71" fillId="28" borderId="7" xfId="0" applyNumberFormat="1" applyFont="1" applyFill="1" applyBorder="1" applyAlignment="1">
      <alignment horizontal="center" vertical="center" shrinkToFit="1"/>
    </xf>
    <xf numFmtId="4" fontId="71" fillId="28" borderId="8" xfId="0" applyNumberFormat="1" applyFont="1" applyFill="1" applyBorder="1" applyAlignment="1">
      <alignment horizontal="center" vertical="center" shrinkToFit="1"/>
    </xf>
    <xf numFmtId="4" fontId="68" fillId="0" borderId="0" xfId="1" applyNumberFormat="1" applyFont="1" applyFill="1" applyBorder="1" applyAlignment="1">
      <alignment horizontal="left" vertical="center"/>
    </xf>
    <xf numFmtId="43" fontId="60" fillId="24" borderId="3" xfId="0" applyNumberFormat="1" applyFont="1" applyFill="1" applyBorder="1" applyAlignment="1">
      <alignment horizontal="center" vertical="center"/>
    </xf>
    <xf numFmtId="43" fontId="60" fillId="24" borderId="2" xfId="0" applyNumberFormat="1" applyFont="1" applyFill="1" applyBorder="1" applyAlignment="1">
      <alignment horizontal="center" vertical="center"/>
    </xf>
    <xf numFmtId="43" fontId="60" fillId="24" borderId="4" xfId="0" applyNumberFormat="1" applyFont="1" applyFill="1" applyBorder="1" applyAlignment="1">
      <alignment horizontal="center" vertical="center"/>
    </xf>
    <xf numFmtId="43" fontId="60" fillId="24" borderId="5" xfId="0" applyNumberFormat="1" applyFont="1" applyFill="1" applyBorder="1" applyAlignment="1">
      <alignment horizontal="center" vertical="center"/>
    </xf>
    <xf numFmtId="43" fontId="60" fillId="24" borderId="7" xfId="0" applyNumberFormat="1" applyFont="1" applyFill="1" applyBorder="1" applyAlignment="1">
      <alignment horizontal="center" vertical="center" shrinkToFit="1"/>
    </xf>
    <xf numFmtId="43" fontId="60" fillId="24" borderId="1" xfId="0" applyNumberFormat="1" applyFont="1" applyFill="1" applyBorder="1" applyAlignment="1">
      <alignment horizontal="center" vertical="center" shrinkToFit="1"/>
    </xf>
    <xf numFmtId="43" fontId="60" fillId="24" borderId="8" xfId="0" applyNumberFormat="1" applyFont="1" applyFill="1" applyBorder="1" applyAlignment="1">
      <alignment horizontal="center" vertical="center" shrinkToFit="1"/>
    </xf>
    <xf numFmtId="43" fontId="77" fillId="0" borderId="0" xfId="1" applyNumberFormat="1" applyFont="1" applyBorder="1" applyAlignment="1">
      <alignment horizontal="left" vertical="center"/>
    </xf>
    <xf numFmtId="43" fontId="73" fillId="25" borderId="3" xfId="0" applyNumberFormat="1" applyFont="1" applyFill="1" applyBorder="1" applyAlignment="1">
      <alignment horizontal="center" vertical="center"/>
    </xf>
    <xf numFmtId="43" fontId="73" fillId="0" borderId="3" xfId="0" applyNumberFormat="1" applyFont="1" applyBorder="1" applyAlignment="1">
      <alignment horizontal="center" vertical="center" wrapText="1"/>
    </xf>
    <xf numFmtId="43" fontId="73" fillId="0" borderId="20" xfId="0" applyNumberFormat="1" applyFont="1" applyBorder="1" applyAlignment="1">
      <alignment horizontal="center" vertical="center" wrapText="1"/>
    </xf>
    <xf numFmtId="43" fontId="73" fillId="0" borderId="21" xfId="0" applyNumberFormat="1" applyFont="1" applyBorder="1" applyAlignment="1">
      <alignment horizontal="center" vertical="center" wrapText="1"/>
    </xf>
    <xf numFmtId="43" fontId="73" fillId="0" borderId="20" xfId="0" applyNumberFormat="1" applyFont="1" applyBorder="1" applyAlignment="1">
      <alignment horizontal="center" vertical="center"/>
    </xf>
    <xf numFmtId="43" fontId="73" fillId="0" borderId="23" xfId="0" applyNumberFormat="1" applyFont="1" applyBorder="1" applyAlignment="1">
      <alignment horizontal="center" vertical="center"/>
    </xf>
    <xf numFmtId="43" fontId="73" fillId="0" borderId="21" xfId="0" applyNumberFormat="1" applyFont="1" applyBorder="1" applyAlignment="1">
      <alignment horizontal="center" vertical="center"/>
    </xf>
    <xf numFmtId="43" fontId="73" fillId="0" borderId="2" xfId="0" applyNumberFormat="1" applyFont="1" applyBorder="1" applyAlignment="1">
      <alignment horizontal="center" vertical="center"/>
    </xf>
    <xf numFmtId="43" fontId="73" fillId="0" borderId="6" xfId="0" applyNumberFormat="1" applyFont="1" applyBorder="1" applyAlignment="1">
      <alignment horizontal="center" vertical="center"/>
    </xf>
    <xf numFmtId="43" fontId="73" fillId="0" borderId="9" xfId="0" applyNumberFormat="1" applyFont="1" applyBorder="1" applyAlignment="1">
      <alignment horizontal="center" vertical="center"/>
    </xf>
    <xf numFmtId="43" fontId="73" fillId="29" borderId="3" xfId="0" applyNumberFormat="1" applyFont="1" applyFill="1" applyBorder="1" applyAlignment="1">
      <alignment horizontal="center" vertical="center"/>
    </xf>
    <xf numFmtId="43" fontId="73" fillId="29" borderId="2" xfId="0" applyNumberFormat="1" applyFont="1" applyFill="1" applyBorder="1" applyAlignment="1">
      <alignment horizontal="center" vertical="center"/>
    </xf>
    <xf numFmtId="43" fontId="73" fillId="29" borderId="9" xfId="0" applyNumberFormat="1" applyFont="1" applyFill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 indent="3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20" xfId="0" applyNumberFormat="1" applyFont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2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3" xfId="0" applyNumberFormat="1" applyFont="1" applyBorder="1" applyAlignment="1">
      <alignment horizontal="center" vertical="center" shrinkToFit="1"/>
    </xf>
    <xf numFmtId="4" fontId="57" fillId="0" borderId="0" xfId="0" applyNumberFormat="1" applyFont="1" applyBorder="1" applyAlignment="1">
      <alignment horizontal="left"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22" xfId="0" applyNumberFormat="1" applyFont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</cellXfs>
  <cellStyles count="300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ปกติ_Sheet1" xfId="299" xr:uid="{00000000-0005-0000-0000-00002A010000}"/>
    <cellStyle name="ลักษณะ 1" xfId="298" xr:uid="{00000000-0005-0000-0000-00002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U50"/>
  <sheetViews>
    <sheetView zoomScale="90" zoomScaleNormal="90" workbookViewId="0">
      <pane xSplit="1" ySplit="8" topLeftCell="Z9" activePane="bottomRight" state="frozen"/>
      <selection pane="topRight" activeCell="B1" sqref="B1"/>
      <selection pane="bottomLeft" activeCell="A9" sqref="A9"/>
      <selection pane="bottomRight" activeCell="AE28" sqref="AE28"/>
    </sheetView>
  </sheetViews>
  <sheetFormatPr defaultColWidth="9" defaultRowHeight="17.45" customHeight="1"/>
  <cols>
    <col min="1" max="1" width="38.375" style="57" customWidth="1"/>
    <col min="2" max="2" width="21.75" style="57" customWidth="1"/>
    <col min="3" max="3" width="19.75" style="64" bestFit="1" customWidth="1"/>
    <col min="4" max="4" width="9.25" style="64" bestFit="1" customWidth="1"/>
    <col min="5" max="5" width="22.25" style="57" customWidth="1"/>
    <col min="6" max="6" width="14" style="57" customWidth="1"/>
    <col min="7" max="7" width="14.5" style="57" bestFit="1" customWidth="1"/>
    <col min="8" max="8" width="18.875" style="57" bestFit="1" customWidth="1"/>
    <col min="9" max="9" width="19.75" style="57" bestFit="1" customWidth="1"/>
    <col min="10" max="10" width="16.625" style="57" bestFit="1" customWidth="1"/>
    <col min="11" max="11" width="19.75" style="57" bestFit="1" customWidth="1"/>
    <col min="12" max="12" width="8.625" style="57" bestFit="1" customWidth="1"/>
    <col min="13" max="13" width="19.75" style="64" bestFit="1" customWidth="1"/>
    <col min="14" max="14" width="8.625" style="64" bestFit="1" customWidth="1"/>
    <col min="15" max="15" width="19.75" style="57" bestFit="1" customWidth="1"/>
    <col min="16" max="16" width="8.625" style="57" bestFit="1" customWidth="1"/>
    <col min="17" max="17" width="18" style="57" bestFit="1" customWidth="1"/>
    <col min="18" max="18" width="20.5" style="57" customWidth="1"/>
    <col min="19" max="19" width="17.125" style="57" customWidth="1"/>
    <col min="20" max="20" width="16.625" style="66" bestFit="1" customWidth="1"/>
    <col min="21" max="21" width="13.375" style="66" customWidth="1"/>
    <col min="22" max="22" width="19.625" style="66" customWidth="1"/>
    <col min="23" max="23" width="12.375" style="57" bestFit="1" customWidth="1"/>
    <col min="24" max="24" width="19.375" style="57" customWidth="1"/>
    <col min="25" max="25" width="16" style="57" customWidth="1"/>
    <col min="26" max="26" width="19.25" style="57" customWidth="1"/>
    <col min="27" max="27" width="9.875" style="64" bestFit="1" customWidth="1"/>
    <col min="28" max="28" width="16.875" style="44" bestFit="1" customWidth="1"/>
    <col min="29" max="29" width="19.75" style="57" bestFit="1" customWidth="1"/>
    <col min="30" max="30" width="9.875" style="64" bestFit="1" customWidth="1"/>
    <col min="31" max="31" width="19.125" style="64" customWidth="1"/>
    <col min="32" max="32" width="8.375" style="64" bestFit="1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40" width="15.625" style="57" bestFit="1" customWidth="1"/>
    <col min="41" max="16384" width="9" style="57"/>
  </cols>
  <sheetData>
    <row r="1" spans="1:36" s="40" customFormat="1" ht="17.45" customHeight="1">
      <c r="A1" s="40" t="s">
        <v>104</v>
      </c>
      <c r="T1" s="41"/>
      <c r="U1" s="41"/>
      <c r="V1" s="41"/>
    </row>
    <row r="2" spans="1:36" s="40" customFormat="1" ht="17.45" customHeight="1">
      <c r="A2" s="40" t="s">
        <v>75</v>
      </c>
      <c r="T2" s="41"/>
      <c r="U2" s="41"/>
      <c r="V2" s="41"/>
    </row>
    <row r="3" spans="1:36" s="40" customFormat="1" ht="17.45" customHeight="1">
      <c r="A3" s="42" t="s">
        <v>166</v>
      </c>
      <c r="B3" s="42"/>
      <c r="C3" s="43" t="s">
        <v>97</v>
      </c>
      <c r="D3" s="42"/>
      <c r="E3" s="43" t="s">
        <v>98</v>
      </c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5.75">
      <c r="A4" s="318" t="s">
        <v>0</v>
      </c>
      <c r="B4" s="282" t="s">
        <v>56</v>
      </c>
      <c r="C4" s="283"/>
      <c r="D4" s="283"/>
      <c r="E4" s="283"/>
      <c r="F4" s="283"/>
      <c r="G4" s="284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6" s="81" customFormat="1" ht="29.25" customHeight="1">
      <c r="A5" s="318"/>
      <c r="B5" s="106" t="s">
        <v>1</v>
      </c>
      <c r="C5" s="320" t="s">
        <v>5</v>
      </c>
      <c r="D5" s="321"/>
      <c r="E5" s="321" t="s">
        <v>50</v>
      </c>
      <c r="F5" s="322"/>
      <c r="G5" s="107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6" s="81" customFormat="1" ht="17.45" customHeight="1">
      <c r="A6" s="318"/>
      <c r="B6" s="76" t="s">
        <v>107</v>
      </c>
      <c r="C6" s="300" t="s">
        <v>49</v>
      </c>
      <c r="D6" s="329"/>
      <c r="E6" s="300" t="s">
        <v>110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108</v>
      </c>
      <c r="N6" s="297"/>
      <c r="O6" s="296" t="s">
        <v>167</v>
      </c>
      <c r="P6" s="298"/>
      <c r="Q6" s="80" t="s">
        <v>93</v>
      </c>
      <c r="R6" s="95" t="s">
        <v>111</v>
      </c>
      <c r="S6" s="96" t="s">
        <v>112</v>
      </c>
      <c r="T6" s="306" t="s">
        <v>175</v>
      </c>
      <c r="U6" s="308"/>
      <c r="V6" s="309" t="s">
        <v>174</v>
      </c>
      <c r="W6" s="310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168</v>
      </c>
      <c r="AF6" s="307"/>
      <c r="AG6" s="98" t="s">
        <v>169</v>
      </c>
      <c r="AH6" s="189" t="s">
        <v>161</v>
      </c>
      <c r="AI6" s="317" t="s">
        <v>113</v>
      </c>
      <c r="AJ6" s="317"/>
    </row>
    <row r="7" spans="1:36" s="51" customFormat="1" ht="17.45" customHeight="1">
      <c r="A7" s="31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92" customFormat="1" ht="18.75" customHeight="1">
      <c r="A8" s="318"/>
      <c r="B8" s="90" t="s">
        <v>9</v>
      </c>
      <c r="C8" s="302" t="s">
        <v>10</v>
      </c>
      <c r="D8" s="302"/>
      <c r="E8" s="302" t="s">
        <v>11</v>
      </c>
      <c r="F8" s="302"/>
      <c r="G8" s="90" t="s">
        <v>43</v>
      </c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6" s="138" customFormat="1" ht="17.45" customHeight="1">
      <c r="A9" s="146" t="s">
        <v>14</v>
      </c>
      <c r="B9" s="48">
        <f>SUM(B10:B15)</f>
        <v>195340873.09999999</v>
      </c>
      <c r="C9" s="48">
        <f>SUM(C10:C15)</f>
        <v>198766775.77999997</v>
      </c>
      <c r="D9" s="49">
        <f>C9*100/B9</f>
        <v>101.75380739608252</v>
      </c>
      <c r="E9" s="48">
        <f>SUM(E10:E15)</f>
        <v>198725651.77999997</v>
      </c>
      <c r="F9" s="49">
        <f>E9*100/C9</f>
        <v>99.979310425578603</v>
      </c>
      <c r="G9" s="48">
        <f>SUM(G10:G15)</f>
        <v>41124</v>
      </c>
      <c r="H9" s="48">
        <f>SUM(H10:H15)</f>
        <v>205199886.84999999</v>
      </c>
      <c r="I9" s="48">
        <f>SUM(I10:I15)</f>
        <v>178353835.45500001</v>
      </c>
      <c r="J9" s="48">
        <f>SUM(J10:J15)</f>
        <v>1489135</v>
      </c>
      <c r="K9" s="48">
        <f>SUM(K10:K15)</f>
        <v>189356029.685</v>
      </c>
      <c r="L9" s="49">
        <f t="shared" ref="L9:L29" si="0">K9*100/H9</f>
        <v>92.278817786784757</v>
      </c>
      <c r="M9" s="48">
        <f>SUM(M10:M15)</f>
        <v>199811035.33999994</v>
      </c>
      <c r="N9" s="49">
        <f t="shared" ref="N9:N29" si="1">M9*100/H9</f>
        <v>97.373852591868513</v>
      </c>
      <c r="O9" s="48">
        <f>SUM(O10:O15)</f>
        <v>199801035.33999997</v>
      </c>
      <c r="P9" s="49">
        <f t="shared" ref="P9:P29" si="2">O9*100/M9</f>
        <v>99.994995271415831</v>
      </c>
      <c r="Q9" s="48">
        <f t="shared" ref="Q9:W9" si="3">SUM(Q10:Q15)</f>
        <v>9999.9999999850988</v>
      </c>
      <c r="R9" s="48">
        <f t="shared" si="3"/>
        <v>210880000</v>
      </c>
      <c r="S9" s="48">
        <f t="shared" si="3"/>
        <v>43230584.009999998</v>
      </c>
      <c r="T9" s="48">
        <f t="shared" si="3"/>
        <v>71255947.579999998</v>
      </c>
      <c r="U9" s="50">
        <f t="shared" si="3"/>
        <v>0</v>
      </c>
      <c r="V9" s="48">
        <f t="shared" si="3"/>
        <v>10047668.77</v>
      </c>
      <c r="W9" s="48">
        <f t="shared" si="3"/>
        <v>0</v>
      </c>
      <c r="X9" s="49">
        <f t="shared" ref="X9:X29" si="4">T9+V9</f>
        <v>81303616.349999994</v>
      </c>
      <c r="Y9" s="49">
        <f t="shared" ref="Y9:Y29" si="5">U9+W9</f>
        <v>0</v>
      </c>
      <c r="Z9" s="49">
        <f>X9+Y9</f>
        <v>81303616.349999994</v>
      </c>
      <c r="AA9" s="49">
        <f t="shared" ref="AA9:AA29" si="6">Z9*100/R9</f>
        <v>38.554446296471923</v>
      </c>
      <c r="AB9" s="48"/>
      <c r="AC9" s="49">
        <f t="shared" ref="AC9:AC18" si="7">R9-Z9</f>
        <v>129576383.65000001</v>
      </c>
      <c r="AD9" s="49">
        <f t="shared" ref="AD9:AD29" si="8">AC9*100/R9</f>
        <v>61.44555370352807</v>
      </c>
      <c r="AE9" s="48">
        <f>SUM(AE10:AE15)</f>
        <v>81303616.349999994</v>
      </c>
      <c r="AF9" s="49">
        <f t="shared" ref="AF9:AF29" si="9">AE9*100/Z9</f>
        <v>100</v>
      </c>
      <c r="AG9" s="48">
        <f>SUM(AG10:AG15)</f>
        <v>27926438.580000006</v>
      </c>
      <c r="AH9" s="48">
        <f>SUM(AH10:AH15)</f>
        <v>12565331.250000002</v>
      </c>
      <c r="AI9" s="48">
        <f>SUM(AI10:AI15)</f>
        <v>40491769.830000006</v>
      </c>
      <c r="AJ9" s="49">
        <f t="shared" ref="AJ9:AJ29" si="10">AI9*100/AE9</f>
        <v>49.803159622923722</v>
      </c>
    </row>
    <row r="10" spans="1:36" s="140" customFormat="1" ht="17.45" customHeight="1">
      <c r="A10" s="139" t="s">
        <v>15</v>
      </c>
      <c r="B10" s="54">
        <v>123000000</v>
      </c>
      <c r="C10" s="54">
        <v>105399149.95999999</v>
      </c>
      <c r="D10" s="54">
        <f t="shared" ref="D10:D29" si="11">C10*100/B10</f>
        <v>85.690365821138215</v>
      </c>
      <c r="E10" s="54">
        <v>105358025.95999999</v>
      </c>
      <c r="F10" s="54">
        <f>E10*100/C10</f>
        <v>99.960982607529942</v>
      </c>
      <c r="G10" s="54">
        <f>C10-E10</f>
        <v>41124</v>
      </c>
      <c r="H10" s="54">
        <v>118000000</v>
      </c>
      <c r="I10" s="54">
        <v>104297097.58374999</v>
      </c>
      <c r="J10" s="54">
        <v>0</v>
      </c>
      <c r="K10" s="54">
        <f>I10+J10</f>
        <v>104297097.58374999</v>
      </c>
      <c r="L10" s="54">
        <f t="shared" si="0"/>
        <v>88.387370833686447</v>
      </c>
      <c r="M10" s="54">
        <v>115300965.84999998</v>
      </c>
      <c r="N10" s="54">
        <f t="shared" si="1"/>
        <v>97.712682923728792</v>
      </c>
      <c r="O10" s="54">
        <v>115290965.84999999</v>
      </c>
      <c r="P10" s="54">
        <f t="shared" si="2"/>
        <v>99.991327045765615</v>
      </c>
      <c r="Q10" s="54">
        <f t="shared" ref="Q10:Q15" si="12">M10-O10</f>
        <v>9999.9999999850988</v>
      </c>
      <c r="R10" s="54">
        <v>122000000</v>
      </c>
      <c r="S10" s="54">
        <v>34443569.259999998</v>
      </c>
      <c r="T10" s="54">
        <v>40715072.990000002</v>
      </c>
      <c r="U10" s="54">
        <v>0</v>
      </c>
      <c r="V10" s="54">
        <v>6913258.3100000005</v>
      </c>
      <c r="W10" s="54">
        <v>0</v>
      </c>
      <c r="X10" s="54">
        <f t="shared" si="4"/>
        <v>47628331.300000004</v>
      </c>
      <c r="Y10" s="54">
        <f t="shared" si="5"/>
        <v>0</v>
      </c>
      <c r="Z10" s="54">
        <f>X10+Y10</f>
        <v>47628331.300000004</v>
      </c>
      <c r="AA10" s="54">
        <f t="shared" si="6"/>
        <v>39.039615819672129</v>
      </c>
      <c r="AB10" s="55"/>
      <c r="AC10" s="54">
        <f t="shared" si="7"/>
        <v>74371668.699999988</v>
      </c>
      <c r="AD10" s="54">
        <f t="shared" si="8"/>
        <v>60.960384180327864</v>
      </c>
      <c r="AE10" s="54">
        <f>Z10</f>
        <v>47628331.300000004</v>
      </c>
      <c r="AF10" s="54">
        <f t="shared" si="9"/>
        <v>99.999999999999986</v>
      </c>
      <c r="AG10" s="54">
        <v>17483544.450000003</v>
      </c>
      <c r="AH10" s="54">
        <v>6270757.5000000009</v>
      </c>
      <c r="AI10" s="56">
        <f t="shared" ref="AI10:AI28" si="13">AG10+AH10</f>
        <v>23754301.950000003</v>
      </c>
      <c r="AJ10" s="54">
        <f t="shared" si="10"/>
        <v>49.874310734039938</v>
      </c>
    </row>
    <row r="11" spans="1:36" s="140" customFormat="1" ht="17.45" customHeight="1">
      <c r="A11" s="139" t="s">
        <v>16</v>
      </c>
      <c r="B11" s="54">
        <v>2000000</v>
      </c>
      <c r="C11" s="54">
        <v>2203241.66</v>
      </c>
      <c r="D11" s="54">
        <f t="shared" si="11"/>
        <v>110.162083</v>
      </c>
      <c r="E11" s="54">
        <v>2203241.66</v>
      </c>
      <c r="F11" s="54">
        <f t="shared" ref="F11:F29" si="14">E11*100/C11</f>
        <v>100</v>
      </c>
      <c r="G11" s="54">
        <f t="shared" ref="G11:G15" si="15">C11-E11</f>
        <v>0</v>
      </c>
      <c r="H11" s="54">
        <v>9000000</v>
      </c>
      <c r="I11" s="54">
        <v>6586440.8012500005</v>
      </c>
      <c r="J11" s="54">
        <v>0</v>
      </c>
      <c r="K11" s="54">
        <f t="shared" ref="K11:K15" si="16">I11+J11</f>
        <v>6586440.8012500005</v>
      </c>
      <c r="L11" s="54">
        <f t="shared" si="0"/>
        <v>73.182675569444442</v>
      </c>
      <c r="M11" s="54">
        <v>2321351.19</v>
      </c>
      <c r="N11" s="54">
        <f t="shared" si="1"/>
        <v>25.792791000000001</v>
      </c>
      <c r="O11" s="54">
        <v>2321351.19</v>
      </c>
      <c r="P11" s="54">
        <f t="shared" si="2"/>
        <v>100</v>
      </c>
      <c r="Q11" s="54">
        <f t="shared" si="12"/>
        <v>0</v>
      </c>
      <c r="R11" s="54">
        <v>8000000</v>
      </c>
      <c r="S11" s="54">
        <v>512410.57</v>
      </c>
      <c r="T11" s="54">
        <v>2417979.27</v>
      </c>
      <c r="U11" s="54">
        <v>0</v>
      </c>
      <c r="V11" s="54">
        <v>325632.40999999997</v>
      </c>
      <c r="W11" s="54">
        <v>0</v>
      </c>
      <c r="X11" s="54">
        <f t="shared" si="4"/>
        <v>2743611.68</v>
      </c>
      <c r="Y11" s="54">
        <f t="shared" si="5"/>
        <v>0</v>
      </c>
      <c r="Z11" s="54">
        <f t="shared" ref="Z11:Z28" si="17">X11+Y11</f>
        <v>2743611.68</v>
      </c>
      <c r="AA11" s="54">
        <f t="shared" si="6"/>
        <v>34.295146000000003</v>
      </c>
      <c r="AB11" s="55"/>
      <c r="AC11" s="54">
        <f t="shared" si="7"/>
        <v>5256388.32</v>
      </c>
      <c r="AD11" s="54">
        <f t="shared" si="8"/>
        <v>65.704853999999997</v>
      </c>
      <c r="AE11" s="54">
        <f t="shared" ref="AE11:AE15" si="18">Z11</f>
        <v>2743611.68</v>
      </c>
      <c r="AF11" s="54">
        <f t="shared" si="9"/>
        <v>100</v>
      </c>
      <c r="AG11" s="54">
        <v>255577.77000000002</v>
      </c>
      <c r="AH11" s="54">
        <v>0</v>
      </c>
      <c r="AI11" s="56">
        <f t="shared" si="13"/>
        <v>255577.77000000002</v>
      </c>
      <c r="AJ11" s="54">
        <f t="shared" si="10"/>
        <v>9.3153769486795586</v>
      </c>
    </row>
    <row r="12" spans="1:36" s="140" customFormat="1" ht="17.45" customHeight="1">
      <c r="A12" s="139" t="s">
        <v>17</v>
      </c>
      <c r="B12" s="54">
        <v>43965963.82</v>
      </c>
      <c r="C12" s="54">
        <v>62473830.400000006</v>
      </c>
      <c r="D12" s="54">
        <f t="shared" si="11"/>
        <v>142.09589639788774</v>
      </c>
      <c r="E12" s="54">
        <v>62473830.400000006</v>
      </c>
      <c r="F12" s="54">
        <f t="shared" si="14"/>
        <v>100</v>
      </c>
      <c r="G12" s="54">
        <f t="shared" si="15"/>
        <v>0</v>
      </c>
      <c r="H12" s="54">
        <v>48000000</v>
      </c>
      <c r="I12" s="54">
        <v>44727431.899999999</v>
      </c>
      <c r="J12" s="54">
        <v>421135</v>
      </c>
      <c r="K12" s="54">
        <v>54661626.129999995</v>
      </c>
      <c r="L12" s="54">
        <f t="shared" si="0"/>
        <v>113.87838777083333</v>
      </c>
      <c r="M12" s="54">
        <v>54661626.129999995</v>
      </c>
      <c r="N12" s="54">
        <f t="shared" si="1"/>
        <v>113.87838777083333</v>
      </c>
      <c r="O12" s="54">
        <v>54661626.130000003</v>
      </c>
      <c r="P12" s="54">
        <f t="shared" si="2"/>
        <v>100.00000000000001</v>
      </c>
      <c r="Q12" s="54">
        <f t="shared" si="12"/>
        <v>0</v>
      </c>
      <c r="R12" s="54">
        <v>49000000</v>
      </c>
      <c r="S12" s="54">
        <v>8002838.8300000001</v>
      </c>
      <c r="T12" s="54">
        <v>18647566.029999997</v>
      </c>
      <c r="U12" s="54">
        <v>0</v>
      </c>
      <c r="V12" s="54">
        <v>2516679.1</v>
      </c>
      <c r="W12" s="54">
        <v>0</v>
      </c>
      <c r="X12" s="54">
        <f t="shared" si="4"/>
        <v>21164245.129999999</v>
      </c>
      <c r="Y12" s="54">
        <f t="shared" si="5"/>
        <v>0</v>
      </c>
      <c r="Z12" s="54">
        <f t="shared" si="17"/>
        <v>21164245.129999999</v>
      </c>
      <c r="AA12" s="54">
        <f t="shared" si="6"/>
        <v>43.192337000000002</v>
      </c>
      <c r="AB12" s="55"/>
      <c r="AC12" s="54">
        <f t="shared" si="7"/>
        <v>27835754.870000001</v>
      </c>
      <c r="AD12" s="54">
        <f t="shared" si="8"/>
        <v>56.807662999999998</v>
      </c>
      <c r="AE12" s="54">
        <f t="shared" si="18"/>
        <v>21164245.129999999</v>
      </c>
      <c r="AF12" s="54">
        <f t="shared" si="9"/>
        <v>100</v>
      </c>
      <c r="AG12" s="54">
        <v>6804877.3200000031</v>
      </c>
      <c r="AH12" s="54">
        <v>2392786.7500000005</v>
      </c>
      <c r="AI12" s="56">
        <f t="shared" si="13"/>
        <v>9197664.070000004</v>
      </c>
      <c r="AJ12" s="54">
        <f t="shared" si="10"/>
        <v>43.458502835815551</v>
      </c>
    </row>
    <row r="13" spans="1:36" s="140" customFormat="1" ht="21" customHeight="1">
      <c r="A13" s="141" t="s">
        <v>18</v>
      </c>
      <c r="B13" s="54">
        <v>24424032.030000001</v>
      </c>
      <c r="C13" s="54">
        <v>27065593.34</v>
      </c>
      <c r="D13" s="54">
        <f t="shared" si="11"/>
        <v>110.81541862848596</v>
      </c>
      <c r="E13" s="54">
        <v>27065593.34</v>
      </c>
      <c r="F13" s="54">
        <f t="shared" si="14"/>
        <v>100</v>
      </c>
      <c r="G13" s="54">
        <f t="shared" si="15"/>
        <v>0</v>
      </c>
      <c r="H13" s="54">
        <v>28000000</v>
      </c>
      <c r="I13" s="54">
        <v>21044793.740000002</v>
      </c>
      <c r="J13" s="54">
        <v>1068000</v>
      </c>
      <c r="K13" s="54">
        <f t="shared" si="16"/>
        <v>22112793.740000002</v>
      </c>
      <c r="L13" s="54">
        <f t="shared" si="0"/>
        <v>78.97426335714286</v>
      </c>
      <c r="M13" s="54">
        <v>26326095.039999999</v>
      </c>
      <c r="N13" s="54">
        <f t="shared" si="1"/>
        <v>94.021767999999994</v>
      </c>
      <c r="O13" s="54">
        <v>26326095.039999999</v>
      </c>
      <c r="P13" s="54">
        <f t="shared" si="2"/>
        <v>100</v>
      </c>
      <c r="Q13" s="54">
        <f t="shared" si="12"/>
        <v>0</v>
      </c>
      <c r="R13" s="54">
        <v>30000000</v>
      </c>
      <c r="S13" s="54">
        <v>150757.9</v>
      </c>
      <c r="T13" s="54">
        <v>9150107.709999999</v>
      </c>
      <c r="U13" s="54">
        <v>0</v>
      </c>
      <c r="V13" s="54">
        <v>292098.95</v>
      </c>
      <c r="W13" s="54">
        <v>0</v>
      </c>
      <c r="X13" s="54">
        <f t="shared" si="4"/>
        <v>9442206.6599999983</v>
      </c>
      <c r="Y13" s="54">
        <f t="shared" si="5"/>
        <v>0</v>
      </c>
      <c r="Z13" s="54">
        <f t="shared" si="17"/>
        <v>9442206.6599999983</v>
      </c>
      <c r="AA13" s="54">
        <f t="shared" si="6"/>
        <v>31.474022199999997</v>
      </c>
      <c r="AB13" s="55"/>
      <c r="AC13" s="54">
        <f t="shared" si="7"/>
        <v>20557793.340000004</v>
      </c>
      <c r="AD13" s="54">
        <f t="shared" si="8"/>
        <v>68.525977800000021</v>
      </c>
      <c r="AE13" s="54">
        <f t="shared" si="18"/>
        <v>9442206.6599999983</v>
      </c>
      <c r="AF13" s="54">
        <f t="shared" si="9"/>
        <v>100</v>
      </c>
      <c r="AG13" s="54">
        <v>3382439.04</v>
      </c>
      <c r="AH13" s="54">
        <v>3863647</v>
      </c>
      <c r="AI13" s="56">
        <f t="shared" si="13"/>
        <v>7246086.04</v>
      </c>
      <c r="AJ13" s="54">
        <f t="shared" si="10"/>
        <v>76.741447215899015</v>
      </c>
    </row>
    <row r="14" spans="1:36" s="140" customFormat="1" ht="17.45" customHeight="1">
      <c r="A14" s="139" t="s">
        <v>19</v>
      </c>
      <c r="B14" s="54">
        <v>0</v>
      </c>
      <c r="C14" s="54">
        <v>0</v>
      </c>
      <c r="D14" s="54" t="e">
        <f t="shared" si="11"/>
        <v>#DIV/0!</v>
      </c>
      <c r="E14" s="54">
        <v>0</v>
      </c>
      <c r="F14" s="54" t="e">
        <f t="shared" si="14"/>
        <v>#DIV/0!</v>
      </c>
      <c r="G14" s="54">
        <f t="shared" si="15"/>
        <v>0</v>
      </c>
      <c r="H14" s="54">
        <v>0</v>
      </c>
      <c r="I14" s="54">
        <v>0</v>
      </c>
      <c r="J14" s="54">
        <v>0</v>
      </c>
      <c r="K14" s="54">
        <f t="shared" si="16"/>
        <v>0</v>
      </c>
      <c r="L14" s="54" t="e">
        <f t="shared" si="0"/>
        <v>#DIV/0!</v>
      </c>
      <c r="M14" s="54"/>
      <c r="N14" s="54" t="e">
        <f t="shared" si="1"/>
        <v>#DIV/0!</v>
      </c>
      <c r="O14" s="54"/>
      <c r="P14" s="54" t="e">
        <f t="shared" si="2"/>
        <v>#DIV/0!</v>
      </c>
      <c r="Q14" s="54">
        <f t="shared" si="12"/>
        <v>0</v>
      </c>
      <c r="R14" s="54">
        <v>50000</v>
      </c>
      <c r="S14" s="54">
        <v>8750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4"/>
        <v>0</v>
      </c>
      <c r="Y14" s="54">
        <f t="shared" si="5"/>
        <v>0</v>
      </c>
      <c r="Z14" s="54">
        <f t="shared" si="17"/>
        <v>0</v>
      </c>
      <c r="AA14" s="54">
        <f t="shared" si="6"/>
        <v>0</v>
      </c>
      <c r="AB14" s="55"/>
      <c r="AC14" s="54">
        <f t="shared" si="7"/>
        <v>50000</v>
      </c>
      <c r="AD14" s="54">
        <f t="shared" si="8"/>
        <v>100</v>
      </c>
      <c r="AE14" s="184">
        <f t="shared" si="18"/>
        <v>0</v>
      </c>
      <c r="AF14" s="54" t="e">
        <f t="shared" si="9"/>
        <v>#DIV/0!</v>
      </c>
      <c r="AG14" s="54">
        <v>0</v>
      </c>
      <c r="AH14" s="54">
        <v>5640</v>
      </c>
      <c r="AI14" s="223">
        <f t="shared" si="13"/>
        <v>5640</v>
      </c>
      <c r="AJ14" s="179" t="e">
        <f t="shared" si="10"/>
        <v>#DIV/0!</v>
      </c>
    </row>
    <row r="15" spans="1:36" s="140" customFormat="1" ht="17.45" customHeight="1">
      <c r="A15" s="139" t="s">
        <v>20</v>
      </c>
      <c r="B15" s="54">
        <v>1950877.25</v>
      </c>
      <c r="C15" s="54">
        <v>1624960.42</v>
      </c>
      <c r="D15" s="54">
        <f t="shared" si="11"/>
        <v>83.293832044020192</v>
      </c>
      <c r="E15" s="54">
        <v>1624960.42</v>
      </c>
      <c r="F15" s="54">
        <f t="shared" si="14"/>
        <v>100</v>
      </c>
      <c r="G15" s="54">
        <f t="shared" si="15"/>
        <v>0</v>
      </c>
      <c r="H15" s="54">
        <v>2199886.85</v>
      </c>
      <c r="I15" s="54">
        <v>1698071.4299999997</v>
      </c>
      <c r="J15" s="54">
        <v>0</v>
      </c>
      <c r="K15" s="54">
        <f t="shared" si="16"/>
        <v>1698071.4299999997</v>
      </c>
      <c r="L15" s="54">
        <f t="shared" si="0"/>
        <v>77.189034972412315</v>
      </c>
      <c r="M15" s="54">
        <v>1200997.1299999999</v>
      </c>
      <c r="N15" s="54">
        <f t="shared" si="1"/>
        <v>54.593586483777557</v>
      </c>
      <c r="O15" s="54">
        <v>1200997.1299999999</v>
      </c>
      <c r="P15" s="54">
        <f t="shared" si="2"/>
        <v>100</v>
      </c>
      <c r="Q15" s="54">
        <f t="shared" si="12"/>
        <v>0</v>
      </c>
      <c r="R15" s="54">
        <v>1830000</v>
      </c>
      <c r="S15" s="54">
        <v>112257.45</v>
      </c>
      <c r="T15" s="123">
        <v>325221.57999999996</v>
      </c>
      <c r="U15" s="54">
        <v>0</v>
      </c>
      <c r="V15" s="123">
        <v>0</v>
      </c>
      <c r="W15" s="54">
        <v>0</v>
      </c>
      <c r="X15" s="54">
        <f t="shared" si="4"/>
        <v>325221.57999999996</v>
      </c>
      <c r="Y15" s="54">
        <f t="shared" si="5"/>
        <v>0</v>
      </c>
      <c r="Z15" s="54">
        <f t="shared" si="17"/>
        <v>325221.57999999996</v>
      </c>
      <c r="AA15" s="54">
        <f t="shared" si="6"/>
        <v>17.771671038251363</v>
      </c>
      <c r="AB15" s="55"/>
      <c r="AC15" s="123">
        <f t="shared" si="7"/>
        <v>1504778.42</v>
      </c>
      <c r="AD15" s="123">
        <f t="shared" si="8"/>
        <v>82.22832896174863</v>
      </c>
      <c r="AE15" s="54">
        <f t="shared" si="18"/>
        <v>325221.57999999996</v>
      </c>
      <c r="AF15" s="54">
        <f t="shared" si="9"/>
        <v>100</v>
      </c>
      <c r="AG15" s="54">
        <v>0</v>
      </c>
      <c r="AH15" s="54">
        <v>32500</v>
      </c>
      <c r="AI15" s="56">
        <f t="shared" si="13"/>
        <v>32500</v>
      </c>
      <c r="AJ15" s="54">
        <f t="shared" si="10"/>
        <v>9.9931867989817906</v>
      </c>
    </row>
    <row r="16" spans="1:36" s="143" customFormat="1" ht="17.45" customHeight="1">
      <c r="A16" s="142" t="s">
        <v>22</v>
      </c>
      <c r="B16" s="49">
        <f>SUM(B17:B28)</f>
        <v>20627100.379999999</v>
      </c>
      <c r="C16" s="49">
        <f>SUM(C17:C28)</f>
        <v>23401053.310000002</v>
      </c>
      <c r="D16" s="49">
        <f t="shared" si="11"/>
        <v>113.44809924273031</v>
      </c>
      <c r="E16" s="49">
        <f>SUM(E17:E28)</f>
        <v>23401053.310000002</v>
      </c>
      <c r="F16" s="49">
        <f>E16*100/C16</f>
        <v>99.999999999999986</v>
      </c>
      <c r="G16" s="49">
        <f>SUM(G17:G28)</f>
        <v>0</v>
      </c>
      <c r="H16" s="49">
        <f>SUM(H17:H28)</f>
        <v>21420000</v>
      </c>
      <c r="I16" s="49">
        <f>SUM(I17:I28)</f>
        <v>18501308.560000002</v>
      </c>
      <c r="J16" s="49">
        <f>SUM(J17:J28)</f>
        <v>1697807.4499999997</v>
      </c>
      <c r="K16" s="49">
        <f>SUM(K17:K28)</f>
        <v>20590584.659999996</v>
      </c>
      <c r="L16" s="49">
        <f t="shared" si="0"/>
        <v>96.127846218487377</v>
      </c>
      <c r="M16" s="49">
        <f>SUM(M17:M28)</f>
        <v>21666258.520000003</v>
      </c>
      <c r="N16" s="49">
        <f t="shared" si="1"/>
        <v>101.14966629318397</v>
      </c>
      <c r="O16" s="49">
        <f>SUM(O17:O28)</f>
        <v>20882008.520000003</v>
      </c>
      <c r="P16" s="49">
        <f t="shared" si="2"/>
        <v>96.38031642945613</v>
      </c>
      <c r="Q16" s="49">
        <f>SUM(Q17:Q28)</f>
        <v>784250</v>
      </c>
      <c r="R16" s="49">
        <f>SUM(R17:R28)</f>
        <v>25180000</v>
      </c>
      <c r="S16" s="49">
        <f>SUM(S17:S28)</f>
        <v>1038536.66</v>
      </c>
      <c r="T16" s="49">
        <f t="shared" ref="T16:V16" si="19">SUM(T17:T28)</f>
        <v>6758545.7400000002</v>
      </c>
      <c r="U16" s="49">
        <f t="shared" si="19"/>
        <v>807149</v>
      </c>
      <c r="V16" s="49">
        <f t="shared" si="19"/>
        <v>1567923.5999999999</v>
      </c>
      <c r="W16" s="49">
        <f>SUM(W17:W28)</f>
        <v>0</v>
      </c>
      <c r="X16" s="49">
        <f t="shared" si="4"/>
        <v>8326469.3399999999</v>
      </c>
      <c r="Y16" s="49">
        <f t="shared" si="5"/>
        <v>807149</v>
      </c>
      <c r="Z16" s="49">
        <f t="shared" si="17"/>
        <v>9133618.3399999999</v>
      </c>
      <c r="AA16" s="49">
        <f t="shared" si="6"/>
        <v>36.273305559968229</v>
      </c>
      <c r="AB16" s="60"/>
      <c r="AC16" s="49">
        <f t="shared" si="7"/>
        <v>16046381.66</v>
      </c>
      <c r="AD16" s="49">
        <f t="shared" si="8"/>
        <v>63.726694440031771</v>
      </c>
      <c r="AE16" s="49">
        <f t="shared" ref="AE16" si="20">SUM(AE17:AE28)</f>
        <v>9133618.3399999999</v>
      </c>
      <c r="AF16" s="49">
        <f t="shared" si="9"/>
        <v>100</v>
      </c>
      <c r="AG16" s="49">
        <f>SUM(AG17:AG28)</f>
        <v>5161383.59</v>
      </c>
      <c r="AH16" s="49">
        <f>SUM(AH17:AH28)</f>
        <v>2547205.5500000003</v>
      </c>
      <c r="AI16" s="49">
        <f>SUM(AI17:AI28)</f>
        <v>7708589.1400000006</v>
      </c>
      <c r="AJ16" s="49">
        <f t="shared" si="10"/>
        <v>84.397977373773202</v>
      </c>
    </row>
    <row r="17" spans="1:36" s="140" customFormat="1" ht="17.45" customHeight="1">
      <c r="A17" s="144" t="s">
        <v>23</v>
      </c>
      <c r="B17" s="54">
        <v>3002901.87</v>
      </c>
      <c r="C17" s="54">
        <v>2767414.6</v>
      </c>
      <c r="D17" s="54">
        <f t="shared" si="11"/>
        <v>92.158009812022257</v>
      </c>
      <c r="E17" s="54">
        <v>2767414.6</v>
      </c>
      <c r="F17" s="54">
        <f t="shared" si="14"/>
        <v>100</v>
      </c>
      <c r="G17" s="54">
        <f t="shared" ref="G17:G28" si="21">C17-E17</f>
        <v>0</v>
      </c>
      <c r="H17" s="54">
        <v>3000000</v>
      </c>
      <c r="I17" s="54">
        <v>2235835.5</v>
      </c>
      <c r="J17" s="54">
        <v>304991.99</v>
      </c>
      <c r="K17" s="54">
        <f t="shared" ref="K17:K28" si="22">I17+J17</f>
        <v>2540827.4900000002</v>
      </c>
      <c r="L17" s="54">
        <f t="shared" si="0"/>
        <v>84.694249666666678</v>
      </c>
      <c r="M17" s="54">
        <v>2853112.39</v>
      </c>
      <c r="N17" s="54">
        <f t="shared" si="1"/>
        <v>95.103746333333333</v>
      </c>
      <c r="O17" s="54">
        <v>2848862.39</v>
      </c>
      <c r="P17" s="54">
        <f t="shared" si="2"/>
        <v>99.851039867377949</v>
      </c>
      <c r="Q17" s="54">
        <f t="shared" ref="Q17:Q28" si="23">M17-O17</f>
        <v>4250</v>
      </c>
      <c r="R17" s="54">
        <v>3000000</v>
      </c>
      <c r="S17" s="54">
        <v>375668.98</v>
      </c>
      <c r="T17" s="54">
        <v>1028557</v>
      </c>
      <c r="U17" s="54">
        <v>211205</v>
      </c>
      <c r="V17" s="54">
        <v>121494</v>
      </c>
      <c r="W17" s="54">
        <v>0</v>
      </c>
      <c r="X17" s="54">
        <f t="shared" si="4"/>
        <v>1150051</v>
      </c>
      <c r="Y17" s="54">
        <f t="shared" si="5"/>
        <v>211205</v>
      </c>
      <c r="Z17" s="54">
        <f t="shared" si="17"/>
        <v>1361256</v>
      </c>
      <c r="AA17" s="54">
        <f t="shared" si="6"/>
        <v>45.3752</v>
      </c>
      <c r="AB17" s="55"/>
      <c r="AC17" s="54">
        <f t="shared" si="7"/>
        <v>1638744</v>
      </c>
      <c r="AD17" s="54">
        <f t="shared" si="8"/>
        <v>54.6248</v>
      </c>
      <c r="AE17" s="54">
        <f>Z17</f>
        <v>1361256</v>
      </c>
      <c r="AF17" s="54">
        <f t="shared" si="9"/>
        <v>100</v>
      </c>
      <c r="AG17" s="54">
        <v>837559</v>
      </c>
      <c r="AH17" s="54">
        <v>383567</v>
      </c>
      <c r="AI17" s="56">
        <f t="shared" si="13"/>
        <v>1221126</v>
      </c>
      <c r="AJ17" s="54">
        <f t="shared" si="10"/>
        <v>89.705830497716818</v>
      </c>
    </row>
    <row r="18" spans="1:36" s="140" customFormat="1" ht="17.45" customHeight="1">
      <c r="A18" s="144" t="s">
        <v>24</v>
      </c>
      <c r="B18" s="54">
        <v>200000</v>
      </c>
      <c r="C18" s="54">
        <v>143078</v>
      </c>
      <c r="D18" s="54">
        <f t="shared" si="11"/>
        <v>71.539000000000001</v>
      </c>
      <c r="E18" s="54">
        <v>143078</v>
      </c>
      <c r="F18" s="54">
        <f t="shared" si="14"/>
        <v>100</v>
      </c>
      <c r="G18" s="54">
        <f t="shared" si="21"/>
        <v>0</v>
      </c>
      <c r="H18" s="54">
        <v>200000</v>
      </c>
      <c r="I18" s="54">
        <v>159158.49</v>
      </c>
      <c r="J18" s="54">
        <v>131000</v>
      </c>
      <c r="K18" s="54">
        <f t="shared" si="22"/>
        <v>290158.49</v>
      </c>
      <c r="L18" s="54">
        <f t="shared" si="0"/>
        <v>145.07924499999999</v>
      </c>
      <c r="M18" s="54">
        <v>304539.05</v>
      </c>
      <c r="N18" s="54">
        <f t="shared" si="1"/>
        <v>152.26952499999999</v>
      </c>
      <c r="O18" s="54">
        <v>304539.05</v>
      </c>
      <c r="P18" s="54">
        <f t="shared" si="2"/>
        <v>100</v>
      </c>
      <c r="Q18" s="54">
        <f t="shared" si="23"/>
        <v>0</v>
      </c>
      <c r="R18" s="54">
        <v>350000</v>
      </c>
      <c r="S18" s="54">
        <v>4445</v>
      </c>
      <c r="T18" s="54">
        <v>29941</v>
      </c>
      <c r="U18" s="54">
        <v>25884</v>
      </c>
      <c r="V18" s="54">
        <v>6400</v>
      </c>
      <c r="W18" s="54">
        <v>0</v>
      </c>
      <c r="X18" s="54">
        <f t="shared" si="4"/>
        <v>36341</v>
      </c>
      <c r="Y18" s="54">
        <f t="shared" si="5"/>
        <v>25884</v>
      </c>
      <c r="Z18" s="54">
        <f t="shared" si="17"/>
        <v>62225</v>
      </c>
      <c r="AA18" s="54">
        <f t="shared" si="6"/>
        <v>17.778571428571428</v>
      </c>
      <c r="AB18" s="55"/>
      <c r="AC18" s="54">
        <f t="shared" si="7"/>
        <v>287775</v>
      </c>
      <c r="AD18" s="54">
        <f t="shared" si="8"/>
        <v>82.221428571428575</v>
      </c>
      <c r="AE18" s="177">
        <f t="shared" ref="AE18:AE28" si="24">Z18</f>
        <v>62225</v>
      </c>
      <c r="AF18" s="54">
        <f t="shared" si="9"/>
        <v>100</v>
      </c>
      <c r="AG18" s="54">
        <v>49825</v>
      </c>
      <c r="AH18" s="54">
        <v>20894</v>
      </c>
      <c r="AI18" s="224">
        <f t="shared" si="13"/>
        <v>70719</v>
      </c>
      <c r="AJ18" s="179">
        <f t="shared" si="10"/>
        <v>113.65046203294496</v>
      </c>
    </row>
    <row r="19" spans="1:36" s="140" customFormat="1" ht="17.45" customHeight="1">
      <c r="A19" s="174" t="s">
        <v>138</v>
      </c>
      <c r="B19" s="54">
        <v>2500000</v>
      </c>
      <c r="C19" s="54">
        <v>2703220.88</v>
      </c>
      <c r="D19" s="54">
        <f t="shared" ref="D19" si="25">C19*100/B19</f>
        <v>108.1288352</v>
      </c>
      <c r="E19" s="54">
        <v>2703220.8799999994</v>
      </c>
      <c r="F19" s="54">
        <f t="shared" ref="F19" si="26">E19*100/C19</f>
        <v>99.999999999999986</v>
      </c>
      <c r="G19" s="54">
        <f t="shared" si="21"/>
        <v>0</v>
      </c>
      <c r="H19" s="54">
        <v>2500000</v>
      </c>
      <c r="I19" s="54">
        <v>1907815.2000000002</v>
      </c>
      <c r="J19" s="54">
        <v>0</v>
      </c>
      <c r="K19" s="54">
        <f t="shared" si="22"/>
        <v>1907815.2000000002</v>
      </c>
      <c r="L19" s="54">
        <f t="shared" si="0"/>
        <v>76.312608000000012</v>
      </c>
      <c r="M19" s="54">
        <v>2157132.1</v>
      </c>
      <c r="N19" s="54">
        <f t="shared" si="1"/>
        <v>86.285284000000004</v>
      </c>
      <c r="O19" s="54">
        <v>2157132.1</v>
      </c>
      <c r="P19" s="54">
        <f t="shared" si="2"/>
        <v>100</v>
      </c>
      <c r="Q19" s="54">
        <f t="shared" si="23"/>
        <v>0</v>
      </c>
      <c r="R19" s="54">
        <v>2500000</v>
      </c>
      <c r="S19" s="54">
        <v>0</v>
      </c>
      <c r="T19" s="123">
        <v>714577</v>
      </c>
      <c r="U19" s="54">
        <v>0</v>
      </c>
      <c r="V19" s="54">
        <v>156100</v>
      </c>
      <c r="W19" s="54">
        <v>0</v>
      </c>
      <c r="X19" s="54">
        <f t="shared" si="4"/>
        <v>870677</v>
      </c>
      <c r="Y19" s="54">
        <f t="shared" si="5"/>
        <v>0</v>
      </c>
      <c r="Z19" s="54">
        <f t="shared" si="17"/>
        <v>870677</v>
      </c>
      <c r="AA19" s="54">
        <f t="shared" si="6"/>
        <v>34.827080000000002</v>
      </c>
      <c r="AB19" s="55"/>
      <c r="AC19" s="123">
        <v>0</v>
      </c>
      <c r="AD19" s="123">
        <f t="shared" si="8"/>
        <v>0</v>
      </c>
      <c r="AE19" s="54">
        <f t="shared" si="24"/>
        <v>870677</v>
      </c>
      <c r="AF19" s="54">
        <f t="shared" si="9"/>
        <v>100</v>
      </c>
      <c r="AG19" s="54">
        <v>540197</v>
      </c>
      <c r="AH19" s="54">
        <v>168130</v>
      </c>
      <c r="AI19" s="56">
        <f t="shared" si="13"/>
        <v>708327</v>
      </c>
      <c r="AJ19" s="54">
        <f t="shared" si="10"/>
        <v>81.353590367036219</v>
      </c>
    </row>
    <row r="20" spans="1:36" s="140" customFormat="1" ht="17.100000000000001" customHeight="1">
      <c r="A20" s="144" t="s">
        <v>139</v>
      </c>
      <c r="B20" s="54">
        <v>350000</v>
      </c>
      <c r="C20" s="54">
        <v>283633.74</v>
      </c>
      <c r="D20" s="54">
        <f t="shared" si="11"/>
        <v>81.038211428571429</v>
      </c>
      <c r="E20" s="54">
        <v>283633.74</v>
      </c>
      <c r="F20" s="54">
        <f t="shared" si="14"/>
        <v>100</v>
      </c>
      <c r="G20" s="54">
        <f t="shared" si="21"/>
        <v>0</v>
      </c>
      <c r="H20" s="54">
        <v>500000</v>
      </c>
      <c r="I20" s="54">
        <v>399784.91000000003</v>
      </c>
      <c r="J20" s="54">
        <v>43780</v>
      </c>
      <c r="K20" s="54">
        <f t="shared" si="22"/>
        <v>443564.91000000003</v>
      </c>
      <c r="L20" s="54">
        <f t="shared" si="0"/>
        <v>88.712981999999997</v>
      </c>
      <c r="M20" s="54">
        <v>454451.66000000003</v>
      </c>
      <c r="N20" s="54">
        <f t="shared" si="1"/>
        <v>90.890332000000001</v>
      </c>
      <c r="O20" s="54">
        <v>454451.66000000003</v>
      </c>
      <c r="P20" s="54">
        <f t="shared" si="2"/>
        <v>99.999999999999986</v>
      </c>
      <c r="Q20" s="54">
        <f t="shared" si="23"/>
        <v>0</v>
      </c>
      <c r="R20" s="54">
        <v>500000</v>
      </c>
      <c r="S20" s="54">
        <v>8222.0300000000007</v>
      </c>
      <c r="T20" s="54">
        <v>108016</v>
      </c>
      <c r="U20" s="54">
        <v>0</v>
      </c>
      <c r="V20" s="54">
        <v>36990</v>
      </c>
      <c r="W20" s="54">
        <v>0</v>
      </c>
      <c r="X20" s="54">
        <f t="shared" si="4"/>
        <v>145006</v>
      </c>
      <c r="Y20" s="54">
        <f t="shared" si="5"/>
        <v>0</v>
      </c>
      <c r="Z20" s="54">
        <f t="shared" si="17"/>
        <v>145006</v>
      </c>
      <c r="AA20" s="54">
        <f t="shared" si="6"/>
        <v>29.001200000000001</v>
      </c>
      <c r="AB20" s="55"/>
      <c r="AC20" s="123">
        <f t="shared" ref="AC20:AC29" si="27">R20-Z20</f>
        <v>354994</v>
      </c>
      <c r="AD20" s="123">
        <f t="shared" si="8"/>
        <v>70.998800000000003</v>
      </c>
      <c r="AE20" s="54">
        <f t="shared" si="24"/>
        <v>145006</v>
      </c>
      <c r="AF20" s="54">
        <f t="shared" si="9"/>
        <v>100</v>
      </c>
      <c r="AG20" s="54">
        <v>54583.6</v>
      </c>
      <c r="AH20" s="54">
        <v>47000</v>
      </c>
      <c r="AI20" s="56">
        <f t="shared" si="13"/>
        <v>101583.6</v>
      </c>
      <c r="AJ20" s="54">
        <f t="shared" si="10"/>
        <v>70.054756354909458</v>
      </c>
    </row>
    <row r="21" spans="1:36" s="140" customFormat="1" ht="17.45" customHeight="1">
      <c r="A21" s="144" t="s">
        <v>140</v>
      </c>
      <c r="B21" s="54">
        <v>20000</v>
      </c>
      <c r="C21" s="54">
        <v>21595</v>
      </c>
      <c r="D21" s="54">
        <f t="shared" si="11"/>
        <v>107.97499999999999</v>
      </c>
      <c r="E21" s="54">
        <v>21595</v>
      </c>
      <c r="F21" s="54">
        <f t="shared" si="14"/>
        <v>100</v>
      </c>
      <c r="G21" s="54">
        <f t="shared" si="21"/>
        <v>0</v>
      </c>
      <c r="H21" s="54">
        <v>20000</v>
      </c>
      <c r="I21" s="54">
        <v>20000</v>
      </c>
      <c r="J21" s="54">
        <v>107945.95</v>
      </c>
      <c r="K21" s="54">
        <f t="shared" si="22"/>
        <v>127945.95</v>
      </c>
      <c r="L21" s="54">
        <f t="shared" si="0"/>
        <v>639.72974999999997</v>
      </c>
      <c r="M21" s="54">
        <v>72118</v>
      </c>
      <c r="N21" s="54">
        <f t="shared" si="1"/>
        <v>360.59</v>
      </c>
      <c r="O21" s="54">
        <v>72118</v>
      </c>
      <c r="P21" s="54">
        <f t="shared" si="2"/>
        <v>100</v>
      </c>
      <c r="Q21" s="54">
        <f t="shared" si="23"/>
        <v>0</v>
      </c>
      <c r="R21" s="54">
        <v>30000</v>
      </c>
      <c r="S21" s="54">
        <v>0</v>
      </c>
      <c r="T21" s="54">
        <v>20925</v>
      </c>
      <c r="U21" s="54">
        <v>0</v>
      </c>
      <c r="V21" s="54">
        <v>0</v>
      </c>
      <c r="W21" s="54">
        <v>0</v>
      </c>
      <c r="X21" s="54">
        <f t="shared" si="4"/>
        <v>20925</v>
      </c>
      <c r="Y21" s="54">
        <f t="shared" si="5"/>
        <v>0</v>
      </c>
      <c r="Z21" s="54">
        <f t="shared" si="17"/>
        <v>20925</v>
      </c>
      <c r="AA21" s="54">
        <f t="shared" si="6"/>
        <v>69.75</v>
      </c>
      <c r="AB21" s="55"/>
      <c r="AC21" s="123">
        <f t="shared" si="27"/>
        <v>9075</v>
      </c>
      <c r="AD21" s="123">
        <f t="shared" si="8"/>
        <v>30.25</v>
      </c>
      <c r="AE21" s="54">
        <f t="shared" si="24"/>
        <v>20925</v>
      </c>
      <c r="AF21" s="54">
        <f t="shared" si="9"/>
        <v>100</v>
      </c>
      <c r="AG21" s="54">
        <v>0</v>
      </c>
      <c r="AH21" s="54">
        <v>7240</v>
      </c>
      <c r="AI21" s="56">
        <f t="shared" si="13"/>
        <v>7240</v>
      </c>
      <c r="AJ21" s="54">
        <f t="shared" si="10"/>
        <v>34.599761051373953</v>
      </c>
    </row>
    <row r="22" spans="1:36" s="140" customFormat="1" ht="17.45" customHeight="1">
      <c r="A22" s="144" t="s">
        <v>141</v>
      </c>
      <c r="B22" s="54">
        <v>1000000</v>
      </c>
      <c r="C22" s="54">
        <v>971038.25</v>
      </c>
      <c r="D22" s="54">
        <f t="shared" si="11"/>
        <v>97.103825000000001</v>
      </c>
      <c r="E22" s="54">
        <v>971038.25</v>
      </c>
      <c r="F22" s="54">
        <f t="shared" si="14"/>
        <v>100</v>
      </c>
      <c r="G22" s="54">
        <f t="shared" si="21"/>
        <v>0</v>
      </c>
      <c r="H22" s="54">
        <v>600000</v>
      </c>
      <c r="I22" s="54">
        <v>355615</v>
      </c>
      <c r="J22" s="54">
        <v>0</v>
      </c>
      <c r="K22" s="54">
        <f t="shared" si="22"/>
        <v>355615</v>
      </c>
      <c r="L22" s="54">
        <f t="shared" si="0"/>
        <v>59.269166666666663</v>
      </c>
      <c r="M22" s="54">
        <v>374450</v>
      </c>
      <c r="N22" s="54">
        <f t="shared" si="1"/>
        <v>62.408333333333331</v>
      </c>
      <c r="O22" s="54">
        <v>374450</v>
      </c>
      <c r="P22" s="54">
        <f t="shared" si="2"/>
        <v>100</v>
      </c>
      <c r="Q22" s="54">
        <f t="shared" si="23"/>
        <v>0</v>
      </c>
      <c r="R22" s="54">
        <v>300000</v>
      </c>
      <c r="S22" s="54">
        <v>51565</v>
      </c>
      <c r="T22" s="54">
        <v>170005</v>
      </c>
      <c r="U22" s="54">
        <v>0</v>
      </c>
      <c r="V22" s="54">
        <v>41395</v>
      </c>
      <c r="W22" s="54">
        <v>0</v>
      </c>
      <c r="X22" s="54">
        <f t="shared" si="4"/>
        <v>211400</v>
      </c>
      <c r="Y22" s="54">
        <f t="shared" si="5"/>
        <v>0</v>
      </c>
      <c r="Z22" s="54">
        <f t="shared" si="17"/>
        <v>211400</v>
      </c>
      <c r="AA22" s="54">
        <f t="shared" si="6"/>
        <v>70.466666666666669</v>
      </c>
      <c r="AB22" s="55"/>
      <c r="AC22" s="123">
        <f t="shared" si="27"/>
        <v>88600</v>
      </c>
      <c r="AD22" s="123">
        <f t="shared" si="8"/>
        <v>29.533333333333335</v>
      </c>
      <c r="AE22" s="54">
        <f t="shared" si="24"/>
        <v>211400</v>
      </c>
      <c r="AF22" s="54">
        <f t="shared" si="9"/>
        <v>100</v>
      </c>
      <c r="AG22" s="54">
        <v>99220</v>
      </c>
      <c r="AH22" s="54">
        <v>350755</v>
      </c>
      <c r="AI22" s="224">
        <f t="shared" si="13"/>
        <v>449975</v>
      </c>
      <c r="AJ22" s="179">
        <f t="shared" si="10"/>
        <v>212.85477767265846</v>
      </c>
    </row>
    <row r="23" spans="1:36" s="140" customFormat="1" ht="17.45" customHeight="1">
      <c r="A23" s="144" t="s">
        <v>142</v>
      </c>
      <c r="B23" s="54">
        <v>3503321.26</v>
      </c>
      <c r="C23" s="54">
        <v>4554609.1500000004</v>
      </c>
      <c r="D23" s="54">
        <f t="shared" si="11"/>
        <v>130.00832101821004</v>
      </c>
      <c r="E23" s="54">
        <v>4554609.1500000004</v>
      </c>
      <c r="F23" s="54">
        <f t="shared" si="14"/>
        <v>100</v>
      </c>
      <c r="G23" s="54">
        <f t="shared" si="21"/>
        <v>0</v>
      </c>
      <c r="H23" s="54">
        <v>5000000</v>
      </c>
      <c r="I23" s="54">
        <v>4043099.46</v>
      </c>
      <c r="J23" s="54">
        <v>87928</v>
      </c>
      <c r="K23" s="54">
        <f t="shared" si="22"/>
        <v>4131027.46</v>
      </c>
      <c r="L23" s="54">
        <f t="shared" si="0"/>
        <v>82.620549199999999</v>
      </c>
      <c r="M23" s="54">
        <v>4702607.46</v>
      </c>
      <c r="N23" s="54">
        <f t="shared" si="1"/>
        <v>94.052149200000002</v>
      </c>
      <c r="O23" s="54">
        <v>4702607.46</v>
      </c>
      <c r="P23" s="54">
        <f t="shared" si="2"/>
        <v>100</v>
      </c>
      <c r="Q23" s="54">
        <f t="shared" si="23"/>
        <v>0</v>
      </c>
      <c r="R23" s="54">
        <v>5000000</v>
      </c>
      <c r="S23" s="54">
        <v>572459.65</v>
      </c>
      <c r="T23" s="54">
        <v>1678330.8</v>
      </c>
      <c r="U23" s="54">
        <v>0</v>
      </c>
      <c r="V23" s="54">
        <v>383953.6</v>
      </c>
      <c r="W23" s="54">
        <v>0</v>
      </c>
      <c r="X23" s="54">
        <f t="shared" si="4"/>
        <v>2062284.4</v>
      </c>
      <c r="Y23" s="54">
        <f t="shared" si="5"/>
        <v>0</v>
      </c>
      <c r="Z23" s="54">
        <f>X23+Y23</f>
        <v>2062284.4</v>
      </c>
      <c r="AA23" s="54">
        <f t="shared" si="6"/>
        <v>41.245688000000001</v>
      </c>
      <c r="AB23" s="55"/>
      <c r="AC23" s="123">
        <f t="shared" si="27"/>
        <v>2937715.6</v>
      </c>
      <c r="AD23" s="123">
        <f t="shared" si="8"/>
        <v>58.754311999999999</v>
      </c>
      <c r="AE23" s="54">
        <f t="shared" si="24"/>
        <v>2062284.4</v>
      </c>
      <c r="AF23" s="54">
        <f t="shared" si="9"/>
        <v>100</v>
      </c>
      <c r="AG23" s="54">
        <v>833693.6</v>
      </c>
      <c r="AH23" s="54">
        <v>666907.19999999995</v>
      </c>
      <c r="AI23" s="56">
        <f t="shared" si="13"/>
        <v>1500600.7999999998</v>
      </c>
      <c r="AJ23" s="54">
        <f t="shared" si="10"/>
        <v>72.764008688617324</v>
      </c>
    </row>
    <row r="24" spans="1:36" s="140" customFormat="1" ht="17.45" customHeight="1">
      <c r="A24" s="144" t="s">
        <v>143</v>
      </c>
      <c r="B24" s="54">
        <v>7000000</v>
      </c>
      <c r="C24" s="54">
        <v>8058536.7400000012</v>
      </c>
      <c r="D24" s="54">
        <f t="shared" si="11"/>
        <v>115.12195342857144</v>
      </c>
      <c r="E24" s="54">
        <v>8058536.7400000012</v>
      </c>
      <c r="F24" s="54">
        <f t="shared" si="14"/>
        <v>100</v>
      </c>
      <c r="G24" s="54">
        <f t="shared" si="21"/>
        <v>0</v>
      </c>
      <c r="H24" s="54">
        <v>8000000</v>
      </c>
      <c r="I24" s="54">
        <v>8000000</v>
      </c>
      <c r="J24" s="54">
        <v>845854.61</v>
      </c>
      <c r="K24" s="54">
        <v>9227723.2599999998</v>
      </c>
      <c r="L24" s="54">
        <f t="shared" si="0"/>
        <v>115.34654075</v>
      </c>
      <c r="M24" s="54">
        <v>9227723.2599999998</v>
      </c>
      <c r="N24" s="54">
        <f t="shared" si="1"/>
        <v>115.34654075</v>
      </c>
      <c r="O24" s="54">
        <v>9227723.2599999998</v>
      </c>
      <c r="P24" s="54">
        <f t="shared" si="2"/>
        <v>100</v>
      </c>
      <c r="Q24" s="54">
        <f t="shared" si="23"/>
        <v>0</v>
      </c>
      <c r="R24" s="54">
        <v>10000000</v>
      </c>
      <c r="S24" s="54">
        <v>26176</v>
      </c>
      <c r="T24" s="54">
        <v>2621725.9500000002</v>
      </c>
      <c r="U24" s="54">
        <v>544761</v>
      </c>
      <c r="V24" s="54">
        <v>731905.95</v>
      </c>
      <c r="W24" s="54">
        <v>0</v>
      </c>
      <c r="X24" s="54">
        <f t="shared" si="4"/>
        <v>3353631.9000000004</v>
      </c>
      <c r="Y24" s="54">
        <f t="shared" si="5"/>
        <v>544761</v>
      </c>
      <c r="Z24" s="54">
        <f t="shared" si="17"/>
        <v>3898392.9000000004</v>
      </c>
      <c r="AA24" s="54">
        <f t="shared" si="6"/>
        <v>38.983929000000003</v>
      </c>
      <c r="AB24" s="55"/>
      <c r="AC24" s="123">
        <f t="shared" si="27"/>
        <v>6101607.0999999996</v>
      </c>
      <c r="AD24" s="123">
        <f t="shared" si="8"/>
        <v>61.016070999999997</v>
      </c>
      <c r="AE24" s="54">
        <f t="shared" si="24"/>
        <v>3898392.9000000004</v>
      </c>
      <c r="AF24" s="54">
        <f t="shared" si="9"/>
        <v>100</v>
      </c>
      <c r="AG24" s="54">
        <v>2412719.25</v>
      </c>
      <c r="AH24" s="54">
        <v>759279.5</v>
      </c>
      <c r="AI24" s="56">
        <f t="shared" si="13"/>
        <v>3171998.75</v>
      </c>
      <c r="AJ24" s="54">
        <f t="shared" si="10"/>
        <v>81.366830675276461</v>
      </c>
    </row>
    <row r="25" spans="1:36" s="140" customFormat="1" ht="17.45" customHeight="1">
      <c r="A25" s="144" t="s">
        <v>144</v>
      </c>
      <c r="B25" s="54">
        <v>1000000</v>
      </c>
      <c r="C25" s="54">
        <v>2970827</v>
      </c>
      <c r="D25" s="54">
        <f t="shared" si="11"/>
        <v>297.08269999999999</v>
      </c>
      <c r="E25" s="54">
        <v>2970827</v>
      </c>
      <c r="F25" s="54">
        <f t="shared" si="14"/>
        <v>100</v>
      </c>
      <c r="G25" s="54">
        <f t="shared" si="21"/>
        <v>0</v>
      </c>
      <c r="H25" s="54">
        <v>1000000</v>
      </c>
      <c r="I25" s="54">
        <v>780000</v>
      </c>
      <c r="J25" s="54">
        <v>18865</v>
      </c>
      <c r="K25" s="54">
        <f>18865+9600+780000</f>
        <v>808465</v>
      </c>
      <c r="L25" s="54">
        <f t="shared" si="0"/>
        <v>80.846500000000006</v>
      </c>
      <c r="M25" s="54">
        <f>18865+9600+780000</f>
        <v>808465</v>
      </c>
      <c r="N25" s="54">
        <f t="shared" si="1"/>
        <v>80.846500000000006</v>
      </c>
      <c r="O25" s="54">
        <v>28465</v>
      </c>
      <c r="P25" s="54">
        <f t="shared" si="2"/>
        <v>3.5208697964661426</v>
      </c>
      <c r="Q25" s="54">
        <f t="shared" si="23"/>
        <v>780000</v>
      </c>
      <c r="R25" s="54">
        <v>1000000</v>
      </c>
      <c r="S25" s="54">
        <v>0</v>
      </c>
      <c r="T25" s="54">
        <v>3600</v>
      </c>
      <c r="U25" s="54">
        <v>0</v>
      </c>
      <c r="V25" s="54">
        <v>0</v>
      </c>
      <c r="W25" s="54">
        <v>0</v>
      </c>
      <c r="X25" s="54">
        <f t="shared" si="4"/>
        <v>3600</v>
      </c>
      <c r="Y25" s="54">
        <f t="shared" si="5"/>
        <v>0</v>
      </c>
      <c r="Z25" s="54">
        <f t="shared" si="17"/>
        <v>3600</v>
      </c>
      <c r="AA25" s="54">
        <f t="shared" si="6"/>
        <v>0.36</v>
      </c>
      <c r="AB25" s="61"/>
      <c r="AC25" s="123">
        <f t="shared" si="27"/>
        <v>996400</v>
      </c>
      <c r="AD25" s="123">
        <f t="shared" si="8"/>
        <v>99.64</v>
      </c>
      <c r="AE25" s="54">
        <f t="shared" si="24"/>
        <v>3600</v>
      </c>
      <c r="AF25" s="54">
        <f t="shared" si="9"/>
        <v>100</v>
      </c>
      <c r="AG25" s="54">
        <v>0</v>
      </c>
      <c r="AH25" s="54">
        <v>3600</v>
      </c>
      <c r="AI25" s="56">
        <f t="shared" si="13"/>
        <v>3600</v>
      </c>
      <c r="AJ25" s="54">
        <f t="shared" si="10"/>
        <v>100</v>
      </c>
    </row>
    <row r="26" spans="1:36" s="140" customFormat="1" ht="17.45" customHeight="1">
      <c r="A26" s="144" t="s">
        <v>145</v>
      </c>
      <c r="B26" s="54">
        <v>0</v>
      </c>
      <c r="C26" s="54">
        <v>0</v>
      </c>
      <c r="D26" s="54" t="e">
        <f t="shared" si="11"/>
        <v>#DIV/0!</v>
      </c>
      <c r="E26" s="54">
        <v>0</v>
      </c>
      <c r="F26" s="54" t="e">
        <f t="shared" si="14"/>
        <v>#DIV/0!</v>
      </c>
      <c r="G26" s="54">
        <f t="shared" si="21"/>
        <v>0</v>
      </c>
      <c r="H26" s="54">
        <v>0</v>
      </c>
      <c r="I26" s="54">
        <v>0</v>
      </c>
      <c r="J26" s="54">
        <v>0</v>
      </c>
      <c r="K26" s="54">
        <f t="shared" si="22"/>
        <v>0</v>
      </c>
      <c r="L26" s="54" t="e">
        <f t="shared" si="0"/>
        <v>#DIV/0!</v>
      </c>
      <c r="M26" s="54">
        <v>0</v>
      </c>
      <c r="N26" s="54" t="e">
        <f t="shared" si="1"/>
        <v>#DIV/0!</v>
      </c>
      <c r="O26" s="54">
        <v>0</v>
      </c>
      <c r="P26" s="54" t="e">
        <f t="shared" si="2"/>
        <v>#DIV/0!</v>
      </c>
      <c r="Q26" s="54">
        <f t="shared" si="23"/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f t="shared" si="4"/>
        <v>0</v>
      </c>
      <c r="Y26" s="54">
        <f t="shared" si="5"/>
        <v>0</v>
      </c>
      <c r="Z26" s="54">
        <f t="shared" si="17"/>
        <v>0</v>
      </c>
      <c r="AA26" s="54" t="e">
        <f t="shared" si="6"/>
        <v>#DIV/0!</v>
      </c>
      <c r="AB26" s="55"/>
      <c r="AC26" s="54">
        <f t="shared" si="27"/>
        <v>0</v>
      </c>
      <c r="AD26" s="54" t="e">
        <f t="shared" si="8"/>
        <v>#DIV/0!</v>
      </c>
      <c r="AE26" s="54">
        <f t="shared" si="24"/>
        <v>0</v>
      </c>
      <c r="AF26" s="54" t="e">
        <f t="shared" si="9"/>
        <v>#DIV/0!</v>
      </c>
      <c r="AG26" s="54">
        <v>0</v>
      </c>
      <c r="AH26" s="54">
        <v>0</v>
      </c>
      <c r="AI26" s="56">
        <f t="shared" si="13"/>
        <v>0</v>
      </c>
      <c r="AJ26" s="54" t="e">
        <f t="shared" si="10"/>
        <v>#DIV/0!</v>
      </c>
    </row>
    <row r="27" spans="1:36" s="140" customFormat="1" ht="17.45" customHeight="1">
      <c r="A27" s="144" t="s">
        <v>146</v>
      </c>
      <c r="B27" s="54">
        <v>1600000</v>
      </c>
      <c r="C27" s="54">
        <v>802649.95</v>
      </c>
      <c r="D27" s="54">
        <f t="shared" si="11"/>
        <v>50.165621874999999</v>
      </c>
      <c r="E27" s="54">
        <v>802649.95</v>
      </c>
      <c r="F27" s="54">
        <f t="shared" si="14"/>
        <v>100</v>
      </c>
      <c r="G27" s="54">
        <f t="shared" si="21"/>
        <v>0</v>
      </c>
      <c r="H27" s="54">
        <v>600000</v>
      </c>
      <c r="I27" s="54">
        <v>600000</v>
      </c>
      <c r="J27" s="54">
        <v>157441.9</v>
      </c>
      <c r="K27" s="54">
        <f t="shared" si="22"/>
        <v>757441.9</v>
      </c>
      <c r="L27" s="54">
        <f t="shared" si="0"/>
        <v>126.24031666666667</v>
      </c>
      <c r="M27" s="54">
        <v>711659.6</v>
      </c>
      <c r="N27" s="54">
        <f t="shared" si="1"/>
        <v>118.60993333333333</v>
      </c>
      <c r="O27" s="54">
        <v>711659.60000000009</v>
      </c>
      <c r="P27" s="54">
        <f t="shared" si="2"/>
        <v>100.00000000000003</v>
      </c>
      <c r="Q27" s="54">
        <f t="shared" si="23"/>
        <v>0</v>
      </c>
      <c r="R27" s="54">
        <v>1000000</v>
      </c>
      <c r="S27" s="54">
        <v>0</v>
      </c>
      <c r="T27" s="123">
        <v>218337.99000000002</v>
      </c>
      <c r="U27" s="54">
        <v>0</v>
      </c>
      <c r="V27" s="54">
        <v>89685.05</v>
      </c>
      <c r="W27" s="54">
        <v>0</v>
      </c>
      <c r="X27" s="54">
        <f t="shared" si="4"/>
        <v>308023.04000000004</v>
      </c>
      <c r="Y27" s="54">
        <f t="shared" si="5"/>
        <v>0</v>
      </c>
      <c r="Z27" s="54">
        <f t="shared" si="17"/>
        <v>308023.04000000004</v>
      </c>
      <c r="AA27" s="54">
        <f t="shared" si="6"/>
        <v>30.802304000000003</v>
      </c>
      <c r="AB27" s="55"/>
      <c r="AC27" s="54">
        <f t="shared" si="27"/>
        <v>691976.96</v>
      </c>
      <c r="AD27" s="54">
        <f t="shared" si="8"/>
        <v>69.197695999999993</v>
      </c>
      <c r="AE27" s="54">
        <f t="shared" si="24"/>
        <v>308023.04000000004</v>
      </c>
      <c r="AF27" s="54">
        <f t="shared" si="9"/>
        <v>100</v>
      </c>
      <c r="AG27" s="54">
        <v>203167.13999999998</v>
      </c>
      <c r="AH27" s="54">
        <v>33628.85</v>
      </c>
      <c r="AI27" s="56">
        <f t="shared" si="13"/>
        <v>236795.99</v>
      </c>
      <c r="AJ27" s="54">
        <f t="shared" si="10"/>
        <v>76.876064206106136</v>
      </c>
    </row>
    <row r="28" spans="1:36" s="140" customFormat="1" ht="17.45" customHeight="1">
      <c r="A28" s="144" t="s">
        <v>147</v>
      </c>
      <c r="B28" s="54">
        <v>450877.25</v>
      </c>
      <c r="C28" s="54">
        <v>124450</v>
      </c>
      <c r="D28" s="54">
        <f t="shared" si="11"/>
        <v>27.601747482269289</v>
      </c>
      <c r="E28" s="54">
        <v>124450</v>
      </c>
      <c r="F28" s="54">
        <f t="shared" si="14"/>
        <v>100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0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3"/>
        <v>0</v>
      </c>
      <c r="R28" s="54">
        <v>1500000</v>
      </c>
      <c r="S28" s="54">
        <v>0</v>
      </c>
      <c r="T28" s="54">
        <v>164530</v>
      </c>
      <c r="U28" s="54">
        <v>25299</v>
      </c>
      <c r="V28" s="54">
        <v>0</v>
      </c>
      <c r="W28" s="54">
        <v>0</v>
      </c>
      <c r="X28" s="54">
        <f t="shared" si="4"/>
        <v>164530</v>
      </c>
      <c r="Y28" s="54">
        <f t="shared" si="5"/>
        <v>25299</v>
      </c>
      <c r="Z28" s="54">
        <f t="shared" si="17"/>
        <v>189829</v>
      </c>
      <c r="AA28" s="54">
        <f t="shared" si="6"/>
        <v>12.655266666666666</v>
      </c>
      <c r="AB28" s="55"/>
      <c r="AC28" s="54">
        <f t="shared" si="27"/>
        <v>1310171</v>
      </c>
      <c r="AD28" s="54">
        <f t="shared" si="8"/>
        <v>87.344733333333338</v>
      </c>
      <c r="AE28" s="177">
        <f t="shared" si="24"/>
        <v>189829</v>
      </c>
      <c r="AF28" s="54">
        <f t="shared" si="9"/>
        <v>100</v>
      </c>
      <c r="AG28" s="54">
        <v>130419</v>
      </c>
      <c r="AH28" s="54">
        <v>106204</v>
      </c>
      <c r="AI28" s="224">
        <f t="shared" si="13"/>
        <v>236623</v>
      </c>
      <c r="AJ28" s="179">
        <f t="shared" si="10"/>
        <v>124.65060659857029</v>
      </c>
    </row>
    <row r="29" spans="1:36" s="143" customFormat="1" ht="17.45" customHeight="1">
      <c r="A29" s="148" t="s">
        <v>33</v>
      </c>
      <c r="B29" s="49">
        <f>B9+B16</f>
        <v>215967973.47999999</v>
      </c>
      <c r="C29" s="49">
        <f>C9+C16</f>
        <v>222167829.08999997</v>
      </c>
      <c r="D29" s="49">
        <f t="shared" si="11"/>
        <v>102.87072916882008</v>
      </c>
      <c r="E29" s="49">
        <f>E9+E16</f>
        <v>222126705.08999997</v>
      </c>
      <c r="F29" s="49">
        <f t="shared" si="14"/>
        <v>99.981489669243089</v>
      </c>
      <c r="G29" s="49">
        <f>G9+G16</f>
        <v>41124</v>
      </c>
      <c r="H29" s="49">
        <f>H9+H16</f>
        <v>226619886.84999999</v>
      </c>
      <c r="I29" s="49">
        <f>I9+I16</f>
        <v>196855144.01500002</v>
      </c>
      <c r="J29" s="49">
        <f>J9+J16</f>
        <v>3186942.4499999997</v>
      </c>
      <c r="K29" s="187">
        <f>K9+K16</f>
        <v>209946614.345</v>
      </c>
      <c r="L29" s="49">
        <f t="shared" si="0"/>
        <v>92.642626056893207</v>
      </c>
      <c r="M29" s="187">
        <f>M9+M16</f>
        <v>221477293.85999995</v>
      </c>
      <c r="N29" s="49">
        <f t="shared" si="1"/>
        <v>97.73074064174962</v>
      </c>
      <c r="O29" s="49">
        <f>O9+O16</f>
        <v>220683043.85999998</v>
      </c>
      <c r="P29" s="49">
        <f t="shared" si="2"/>
        <v>99.641385360026106</v>
      </c>
      <c r="Q29" s="49">
        <f>Q9+Q16</f>
        <v>794249.9999999851</v>
      </c>
      <c r="R29" s="49">
        <f t="shared" ref="R29:W29" si="28">R9+R16</f>
        <v>236060000</v>
      </c>
      <c r="S29" s="49">
        <f t="shared" si="28"/>
        <v>44269120.669999994</v>
      </c>
      <c r="T29" s="49">
        <f t="shared" si="28"/>
        <v>78014493.319999993</v>
      </c>
      <c r="U29" s="49">
        <f t="shared" si="28"/>
        <v>807149</v>
      </c>
      <c r="V29" s="49">
        <f t="shared" si="28"/>
        <v>11615592.369999999</v>
      </c>
      <c r="W29" s="49">
        <f t="shared" si="28"/>
        <v>0</v>
      </c>
      <c r="X29" s="49">
        <f t="shared" si="4"/>
        <v>89630085.689999998</v>
      </c>
      <c r="Y29" s="49">
        <f t="shared" si="5"/>
        <v>807149</v>
      </c>
      <c r="Z29" s="49">
        <f>X29+Y29</f>
        <v>90437234.689999998</v>
      </c>
      <c r="AA29" s="49">
        <f t="shared" si="6"/>
        <v>38.311122041006527</v>
      </c>
      <c r="AB29" s="60"/>
      <c r="AC29" s="49">
        <f t="shared" si="27"/>
        <v>145622765.31</v>
      </c>
      <c r="AD29" s="49">
        <f t="shared" si="8"/>
        <v>61.688877958993473</v>
      </c>
      <c r="AE29" s="49">
        <f>AE9+AE16</f>
        <v>90437234.689999998</v>
      </c>
      <c r="AF29" s="49">
        <f t="shared" si="9"/>
        <v>100</v>
      </c>
      <c r="AG29" s="49">
        <f>AG9+AG16</f>
        <v>33087822.170000006</v>
      </c>
      <c r="AH29" s="49">
        <f>AH9+AH16</f>
        <v>15112536.800000003</v>
      </c>
      <c r="AI29" s="48">
        <f>AG29+AH29</f>
        <v>48200358.970000006</v>
      </c>
      <c r="AJ29" s="49">
        <f t="shared" si="10"/>
        <v>53.297028746202599</v>
      </c>
    </row>
    <row r="30" spans="1:36" ht="17.45" customHeight="1">
      <c r="H30" s="65"/>
      <c r="I30" s="65"/>
      <c r="J30" s="65"/>
      <c r="K30" s="65"/>
      <c r="L30" s="65"/>
      <c r="R30" s="65"/>
      <c r="AF30" s="67"/>
    </row>
    <row r="32" spans="1:36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132"/>
      <c r="AC32" s="303" t="s">
        <v>37</v>
      </c>
      <c r="AD32" s="303"/>
      <c r="AE32" s="299" t="s">
        <v>38</v>
      </c>
      <c r="AF32" s="299"/>
    </row>
    <row r="33" spans="1:47" s="129" customFormat="1" ht="21" customHeight="1">
      <c r="A33" s="133" t="s">
        <v>117</v>
      </c>
      <c r="C33" s="131"/>
      <c r="D33" s="131"/>
      <c r="M33" s="173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O33" s="131"/>
      <c r="AP33" s="132"/>
      <c r="AQ33" s="132"/>
      <c r="AR33" s="132"/>
      <c r="AS33" s="131"/>
      <c r="AT33" s="131"/>
    </row>
    <row r="34" spans="1:47" s="129" customFormat="1" ht="21" customHeight="1">
      <c r="A34" s="133" t="s">
        <v>116</v>
      </c>
      <c r="C34" s="131"/>
      <c r="D34" s="131"/>
      <c r="M34" s="173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</row>
    <row r="35" spans="1:47" s="129" customFormat="1" ht="21" customHeight="1">
      <c r="A35" s="133" t="s">
        <v>148</v>
      </c>
      <c r="C35" s="131"/>
      <c r="D35" s="131"/>
      <c r="M35" s="173"/>
      <c r="N35" s="131"/>
      <c r="S35" s="133"/>
      <c r="T35" s="278"/>
      <c r="U35" s="278"/>
      <c r="V35" s="279"/>
      <c r="W35" s="279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</row>
    <row r="36" spans="1:47" s="129" customFormat="1" ht="21" customHeight="1">
      <c r="A36" s="134" t="s">
        <v>127</v>
      </c>
      <c r="C36" s="131"/>
      <c r="D36" s="131"/>
      <c r="H36" s="175"/>
      <c r="M36" s="173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</row>
    <row r="37" spans="1:47" s="129" customFormat="1" ht="21" customHeight="1">
      <c r="A37" s="134" t="s">
        <v>128</v>
      </c>
      <c r="C37" s="131"/>
      <c r="D37" s="131"/>
      <c r="H37" s="175"/>
      <c r="M37" s="173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</row>
    <row r="38" spans="1:47" s="129" customFormat="1" ht="21" customHeight="1">
      <c r="A38" s="134" t="s">
        <v>129</v>
      </c>
      <c r="C38" s="131"/>
      <c r="D38" s="131"/>
      <c r="H38" s="175"/>
      <c r="M38" s="173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</row>
    <row r="39" spans="1:47" s="129" customFormat="1" ht="21" customHeight="1">
      <c r="A39" s="134" t="s">
        <v>70</v>
      </c>
      <c r="C39" s="131"/>
      <c r="D39" s="131"/>
      <c r="H39" s="175"/>
      <c r="M39" s="173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</row>
    <row r="40" spans="1:47" s="129" customFormat="1" ht="21" customHeight="1">
      <c r="A40" s="134" t="s">
        <v>71</v>
      </c>
      <c r="C40" s="131"/>
      <c r="D40" s="131"/>
      <c r="H40" s="175"/>
      <c r="M40" s="173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</row>
    <row r="41" spans="1:47" s="129" customFormat="1" ht="21" customHeight="1">
      <c r="A41" s="134" t="s">
        <v>130</v>
      </c>
      <c r="C41" s="131"/>
      <c r="D41" s="131"/>
      <c r="H41" s="175"/>
      <c r="M41" s="173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s="129" customFormat="1" ht="21" customHeight="1">
      <c r="A42" s="134" t="s">
        <v>131</v>
      </c>
      <c r="C42" s="131"/>
      <c r="D42" s="131"/>
      <c r="H42" s="175"/>
      <c r="M42" s="173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</row>
    <row r="43" spans="1:47" s="129" customFormat="1" ht="21" customHeight="1">
      <c r="A43" s="134" t="s">
        <v>132</v>
      </c>
      <c r="C43" s="131"/>
      <c r="D43" s="131"/>
      <c r="H43" s="175"/>
      <c r="M43" s="173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</row>
    <row r="44" spans="1:47" s="129" customFormat="1" ht="21" customHeight="1">
      <c r="A44" s="134" t="s">
        <v>133</v>
      </c>
      <c r="C44" s="131"/>
      <c r="D44" s="131"/>
      <c r="H44" s="175"/>
      <c r="M44" s="173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</row>
    <row r="45" spans="1:47" s="129" customFormat="1" ht="21" customHeight="1">
      <c r="A45" s="134" t="s">
        <v>134</v>
      </c>
      <c r="C45" s="131"/>
      <c r="D45" s="131"/>
      <c r="H45" s="175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</row>
    <row r="46" spans="1:47" s="129" customFormat="1" ht="21" customHeight="1">
      <c r="A46" s="134" t="s">
        <v>135</v>
      </c>
      <c r="C46" s="131"/>
      <c r="D46" s="131"/>
      <c r="H46" s="175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</row>
    <row r="47" spans="1:47" s="129" customFormat="1" ht="21" customHeight="1">
      <c r="A47" s="136" t="s">
        <v>136</v>
      </c>
      <c r="C47" s="131"/>
      <c r="D47" s="131"/>
      <c r="H47" s="175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</row>
    <row r="48" spans="1:47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9:47" s="71" customFormat="1" ht="15.75"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</row>
    <row r="50" spans="19:47" ht="15.75">
      <c r="S50" s="64"/>
      <c r="T50" s="64"/>
      <c r="U50" s="57"/>
      <c r="V50" s="57"/>
      <c r="AA50" s="57"/>
      <c r="AB50" s="57"/>
      <c r="AC50" s="64"/>
      <c r="AE50" s="57"/>
      <c r="AF50" s="57"/>
      <c r="AJ50" s="66"/>
      <c r="AK50" s="66"/>
      <c r="AO50" s="64"/>
      <c r="AP50" s="44"/>
      <c r="AR50" s="64"/>
      <c r="AS50" s="64"/>
      <c r="AT50" s="64"/>
    </row>
  </sheetData>
  <sheetProtection selectLockedCells="1" selectUnlockedCells="1"/>
  <mergeCells count="45">
    <mergeCell ref="AG8:AJ8"/>
    <mergeCell ref="AC8:AD8"/>
    <mergeCell ref="AE8:AF8"/>
    <mergeCell ref="AI6:AJ6"/>
    <mergeCell ref="A4:A8"/>
    <mergeCell ref="R4:AJ4"/>
    <mergeCell ref="C5:D5"/>
    <mergeCell ref="E5:F5"/>
    <mergeCell ref="T5:U5"/>
    <mergeCell ref="V5:W5"/>
    <mergeCell ref="X5:AA5"/>
    <mergeCell ref="AB5:AB6"/>
    <mergeCell ref="AC5:AD5"/>
    <mergeCell ref="AE5:AF5"/>
    <mergeCell ref="AG5:AJ5"/>
    <mergeCell ref="C6:D6"/>
    <mergeCell ref="E8:F8"/>
    <mergeCell ref="T8:U8"/>
    <mergeCell ref="V8:W8"/>
    <mergeCell ref="X8:AA8"/>
    <mergeCell ref="M8:N8"/>
    <mergeCell ref="AC32:AD32"/>
    <mergeCell ref="AE32:AF32"/>
    <mergeCell ref="M32:N32"/>
    <mergeCell ref="Z6:Z7"/>
    <mergeCell ref="AE6:AF6"/>
    <mergeCell ref="T6:U6"/>
    <mergeCell ref="V6:W6"/>
    <mergeCell ref="X6:Y6"/>
    <mergeCell ref="T35:U35"/>
    <mergeCell ref="V35:W35"/>
    <mergeCell ref="O8:P8"/>
    <mergeCell ref="K8:L8"/>
    <mergeCell ref="B4:G4"/>
    <mergeCell ref="H4:Q4"/>
    <mergeCell ref="I5:L5"/>
    <mergeCell ref="I6:J6"/>
    <mergeCell ref="K6:K7"/>
    <mergeCell ref="M5:N5"/>
    <mergeCell ref="O5:P5"/>
    <mergeCell ref="M6:N6"/>
    <mergeCell ref="O6:P6"/>
    <mergeCell ref="C32:D32"/>
    <mergeCell ref="E6:F6"/>
    <mergeCell ref="C8:D8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AY30"/>
  <sheetViews>
    <sheetView zoomScale="70" zoomScaleNormal="70" workbookViewId="0">
      <pane xSplit="1" ySplit="6" topLeftCell="AI7" activePane="bottomRight" state="frozen"/>
      <selection pane="topRight" activeCell="B1" sqref="B1"/>
      <selection pane="bottomLeft" activeCell="A7" sqref="A7"/>
      <selection pane="bottomRight" activeCell="AL30" sqref="AL30:AM30"/>
    </sheetView>
  </sheetViews>
  <sheetFormatPr defaultColWidth="9" defaultRowHeight="23.25"/>
  <cols>
    <col min="1" max="1" width="33.75" style="261" customWidth="1"/>
    <col min="2" max="2" width="21.5" style="261" customWidth="1"/>
    <col min="3" max="3" width="20.375" style="260" customWidth="1"/>
    <col min="4" max="4" width="12.375" style="260" customWidth="1"/>
    <col min="5" max="5" width="17.875" style="261" customWidth="1"/>
    <col min="6" max="6" width="14.75" style="261" customWidth="1"/>
    <col min="7" max="7" width="22.375" style="261" customWidth="1"/>
    <col min="8" max="8" width="16.375" style="260" customWidth="1"/>
    <col min="9" max="9" width="12.875" style="260" customWidth="1"/>
    <col min="10" max="10" width="18.75" style="261" customWidth="1"/>
    <col min="11" max="11" width="14.625" style="261" customWidth="1"/>
    <col min="12" max="12" width="20.75" style="261" customWidth="1"/>
    <col min="13" max="13" width="16.875" style="260" customWidth="1"/>
    <col min="14" max="14" width="12.875" style="260" customWidth="1"/>
    <col min="15" max="15" width="16.5" style="261" customWidth="1"/>
    <col min="16" max="16" width="12.625" style="261" customWidth="1"/>
    <col min="17" max="17" width="20.75" style="261" customWidth="1"/>
    <col min="18" max="18" width="22.25" style="260" customWidth="1"/>
    <col min="19" max="19" width="13.625" style="260" customWidth="1"/>
    <col min="20" max="20" width="20.125" style="261" customWidth="1"/>
    <col min="21" max="21" width="13.875" style="261" customWidth="1"/>
    <col min="22" max="22" width="20.75" style="261" customWidth="1"/>
    <col min="23" max="23" width="21" style="260" customWidth="1"/>
    <col min="24" max="24" width="11.25" style="260" customWidth="1"/>
    <col min="25" max="25" width="20.75" style="261" customWidth="1"/>
    <col min="26" max="26" width="11.5" style="261" customWidth="1"/>
    <col min="27" max="27" width="22.625" style="261" customWidth="1"/>
    <col min="28" max="28" width="20.75" style="260" customWidth="1"/>
    <col min="29" max="29" width="11.25" style="260" customWidth="1"/>
    <col min="30" max="30" width="22.25" style="261" customWidth="1"/>
    <col min="31" max="31" width="13.375" style="261" customWidth="1"/>
    <col min="32" max="32" width="20.75" style="261" customWidth="1"/>
    <col min="33" max="33" width="21.5" style="260" customWidth="1"/>
    <col min="34" max="34" width="13.625" style="260" customWidth="1"/>
    <col min="35" max="35" width="17.875" style="261" customWidth="1"/>
    <col min="36" max="36" width="11.25" style="261" customWidth="1"/>
    <col min="37" max="37" width="20.75" style="261" customWidth="1"/>
    <col min="38" max="38" width="20.5" style="260" customWidth="1"/>
    <col min="39" max="39" width="11.25" style="260" customWidth="1"/>
    <col min="40" max="40" width="20.375" style="261" customWidth="1"/>
    <col min="41" max="41" width="13.125" style="261" customWidth="1"/>
    <col min="42" max="42" width="20.75" style="261" bestFit="1" customWidth="1"/>
    <col min="43" max="43" width="21" style="260" customWidth="1"/>
    <col min="44" max="44" width="13.375" style="260" customWidth="1"/>
    <col min="45" max="45" width="20.5" style="261" customWidth="1"/>
    <col min="46" max="46" width="11.5" style="261" customWidth="1"/>
    <col min="47" max="47" width="17.625" style="261" customWidth="1"/>
    <col min="48" max="49" width="17.625" style="260" customWidth="1"/>
    <col min="50" max="51" width="17.625" style="261" customWidth="1"/>
    <col min="52" max="16384" width="9" style="261"/>
  </cols>
  <sheetData>
    <row r="1" spans="1:51" s="226" customFormat="1" ht="25.5" customHeight="1">
      <c r="A1" s="226" t="s">
        <v>197</v>
      </c>
      <c r="G1" s="227"/>
      <c r="H1" s="227"/>
      <c r="I1" s="227"/>
      <c r="J1" s="227"/>
      <c r="K1" s="227"/>
      <c r="L1" s="227"/>
      <c r="M1" s="227"/>
      <c r="N1" s="228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</row>
    <row r="2" spans="1:51" s="226" customFormat="1" ht="25.5" customHeight="1">
      <c r="A2" s="229" t="s">
        <v>198</v>
      </c>
      <c r="B2" s="230"/>
      <c r="C2" s="230"/>
      <c r="D2" s="230"/>
      <c r="E2" s="230"/>
      <c r="F2" s="230"/>
      <c r="G2" s="227"/>
      <c r="H2" s="227"/>
      <c r="I2" s="227"/>
      <c r="J2" s="227"/>
      <c r="K2" s="227"/>
      <c r="L2" s="227"/>
      <c r="M2" s="227"/>
      <c r="N2" s="228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</row>
    <row r="3" spans="1:51" s="226" customFormat="1" ht="29.25" customHeight="1">
      <c r="A3" s="358" t="s">
        <v>0</v>
      </c>
      <c r="B3" s="355" t="s">
        <v>199</v>
      </c>
      <c r="C3" s="356"/>
      <c r="D3" s="356"/>
      <c r="E3" s="356"/>
      <c r="F3" s="357"/>
      <c r="G3" s="355" t="s">
        <v>200</v>
      </c>
      <c r="H3" s="356"/>
      <c r="I3" s="356"/>
      <c r="J3" s="356"/>
      <c r="K3" s="357"/>
      <c r="L3" s="355" t="s">
        <v>201</v>
      </c>
      <c r="M3" s="356"/>
      <c r="N3" s="356"/>
      <c r="O3" s="356"/>
      <c r="P3" s="357"/>
      <c r="Q3" s="355" t="s">
        <v>202</v>
      </c>
      <c r="R3" s="356"/>
      <c r="S3" s="356"/>
      <c r="T3" s="356"/>
      <c r="U3" s="357"/>
      <c r="V3" s="355" t="s">
        <v>203</v>
      </c>
      <c r="W3" s="356"/>
      <c r="X3" s="356"/>
      <c r="Y3" s="356"/>
      <c r="Z3" s="357"/>
      <c r="AA3" s="355" t="s">
        <v>204</v>
      </c>
      <c r="AB3" s="356"/>
      <c r="AC3" s="356"/>
      <c r="AD3" s="356"/>
      <c r="AE3" s="357"/>
      <c r="AF3" s="355" t="s">
        <v>205</v>
      </c>
      <c r="AG3" s="356"/>
      <c r="AH3" s="356"/>
      <c r="AI3" s="356"/>
      <c r="AJ3" s="357"/>
      <c r="AK3" s="355" t="s">
        <v>206</v>
      </c>
      <c r="AL3" s="356"/>
      <c r="AM3" s="356"/>
      <c r="AN3" s="356"/>
      <c r="AO3" s="357"/>
      <c r="AP3" s="355" t="s">
        <v>207</v>
      </c>
      <c r="AQ3" s="356"/>
      <c r="AR3" s="356"/>
      <c r="AS3" s="356"/>
      <c r="AT3" s="357"/>
      <c r="AU3" s="355" t="s">
        <v>208</v>
      </c>
      <c r="AV3" s="356"/>
      <c r="AW3" s="356"/>
      <c r="AX3" s="356"/>
      <c r="AY3" s="357"/>
    </row>
    <row r="4" spans="1:51" s="226" customFormat="1" ht="26.45" customHeight="1">
      <c r="A4" s="359"/>
      <c r="B4" s="355" t="s">
        <v>209</v>
      </c>
      <c r="C4" s="356"/>
      <c r="D4" s="356"/>
      <c r="E4" s="356"/>
      <c r="F4" s="357"/>
      <c r="G4" s="355" t="s">
        <v>209</v>
      </c>
      <c r="H4" s="356"/>
      <c r="I4" s="356"/>
      <c r="J4" s="356"/>
      <c r="K4" s="357"/>
      <c r="L4" s="355" t="s">
        <v>209</v>
      </c>
      <c r="M4" s="356"/>
      <c r="N4" s="356"/>
      <c r="O4" s="356"/>
      <c r="P4" s="357"/>
      <c r="Q4" s="355" t="s">
        <v>209</v>
      </c>
      <c r="R4" s="356"/>
      <c r="S4" s="356"/>
      <c r="T4" s="356"/>
      <c r="U4" s="357"/>
      <c r="V4" s="355" t="s">
        <v>209</v>
      </c>
      <c r="W4" s="356"/>
      <c r="X4" s="356"/>
      <c r="Y4" s="356"/>
      <c r="Z4" s="357"/>
      <c r="AA4" s="355" t="s">
        <v>209</v>
      </c>
      <c r="AB4" s="356"/>
      <c r="AC4" s="356"/>
      <c r="AD4" s="356"/>
      <c r="AE4" s="357"/>
      <c r="AF4" s="355" t="s">
        <v>209</v>
      </c>
      <c r="AG4" s="356"/>
      <c r="AH4" s="356"/>
      <c r="AI4" s="356"/>
      <c r="AJ4" s="357"/>
      <c r="AK4" s="355" t="s">
        <v>209</v>
      </c>
      <c r="AL4" s="356"/>
      <c r="AM4" s="356"/>
      <c r="AN4" s="356"/>
      <c r="AO4" s="357"/>
      <c r="AP4" s="355" t="s">
        <v>209</v>
      </c>
      <c r="AQ4" s="356"/>
      <c r="AR4" s="356"/>
      <c r="AS4" s="356"/>
      <c r="AT4" s="357"/>
      <c r="AU4" s="355" t="s">
        <v>209</v>
      </c>
      <c r="AV4" s="356"/>
      <c r="AW4" s="356"/>
      <c r="AX4" s="356"/>
      <c r="AY4" s="357"/>
    </row>
    <row r="5" spans="1:51" s="231" customFormat="1" ht="31.7" customHeight="1">
      <c r="A5" s="359"/>
      <c r="B5" s="351" t="s">
        <v>1</v>
      </c>
      <c r="C5" s="352" t="s">
        <v>210</v>
      </c>
      <c r="D5" s="352"/>
      <c r="E5" s="352" t="s">
        <v>211</v>
      </c>
      <c r="F5" s="352"/>
      <c r="G5" s="351" t="s">
        <v>1</v>
      </c>
      <c r="H5" s="352" t="s">
        <v>210</v>
      </c>
      <c r="I5" s="352"/>
      <c r="J5" s="352" t="s">
        <v>211</v>
      </c>
      <c r="K5" s="352"/>
      <c r="L5" s="351" t="s">
        <v>1</v>
      </c>
      <c r="M5" s="352" t="s">
        <v>210</v>
      </c>
      <c r="N5" s="352"/>
      <c r="O5" s="352" t="s">
        <v>211</v>
      </c>
      <c r="P5" s="352"/>
      <c r="Q5" s="351" t="s">
        <v>1</v>
      </c>
      <c r="R5" s="352" t="s">
        <v>210</v>
      </c>
      <c r="S5" s="352"/>
      <c r="T5" s="352" t="s">
        <v>211</v>
      </c>
      <c r="U5" s="352"/>
      <c r="V5" s="351" t="s">
        <v>1</v>
      </c>
      <c r="W5" s="352" t="s">
        <v>210</v>
      </c>
      <c r="X5" s="352"/>
      <c r="Y5" s="352" t="s">
        <v>211</v>
      </c>
      <c r="Z5" s="352"/>
      <c r="AA5" s="351" t="s">
        <v>1</v>
      </c>
      <c r="AB5" s="352" t="s">
        <v>210</v>
      </c>
      <c r="AC5" s="352"/>
      <c r="AD5" s="352" t="s">
        <v>211</v>
      </c>
      <c r="AE5" s="352"/>
      <c r="AF5" s="351" t="s">
        <v>1</v>
      </c>
      <c r="AG5" s="352" t="s">
        <v>210</v>
      </c>
      <c r="AH5" s="352"/>
      <c r="AI5" s="352" t="s">
        <v>211</v>
      </c>
      <c r="AJ5" s="352"/>
      <c r="AK5" s="351" t="s">
        <v>1</v>
      </c>
      <c r="AL5" s="352" t="s">
        <v>210</v>
      </c>
      <c r="AM5" s="352"/>
      <c r="AN5" s="352" t="s">
        <v>211</v>
      </c>
      <c r="AO5" s="352"/>
      <c r="AP5" s="351" t="s">
        <v>1</v>
      </c>
      <c r="AQ5" s="352" t="s">
        <v>210</v>
      </c>
      <c r="AR5" s="352"/>
      <c r="AS5" s="353" t="s">
        <v>211</v>
      </c>
      <c r="AT5" s="354"/>
      <c r="AU5" s="351" t="s">
        <v>1</v>
      </c>
      <c r="AV5" s="352" t="s">
        <v>210</v>
      </c>
      <c r="AW5" s="352"/>
      <c r="AX5" s="352" t="s">
        <v>211</v>
      </c>
      <c r="AY5" s="352"/>
    </row>
    <row r="6" spans="1:51" s="227" customFormat="1" ht="26.45" customHeight="1">
      <c r="A6" s="360"/>
      <c r="B6" s="351"/>
      <c r="C6" s="232" t="s">
        <v>45</v>
      </c>
      <c r="D6" s="232" t="s">
        <v>44</v>
      </c>
      <c r="E6" s="232" t="s">
        <v>45</v>
      </c>
      <c r="F6" s="232" t="s">
        <v>44</v>
      </c>
      <c r="G6" s="351"/>
      <c r="H6" s="232" t="s">
        <v>45</v>
      </c>
      <c r="I6" s="232" t="s">
        <v>44</v>
      </c>
      <c r="J6" s="232" t="s">
        <v>45</v>
      </c>
      <c r="K6" s="232" t="s">
        <v>44</v>
      </c>
      <c r="L6" s="351"/>
      <c r="M6" s="232" t="s">
        <v>45</v>
      </c>
      <c r="N6" s="233" t="s">
        <v>44</v>
      </c>
      <c r="O6" s="232" t="s">
        <v>45</v>
      </c>
      <c r="P6" s="232" t="s">
        <v>44</v>
      </c>
      <c r="Q6" s="351"/>
      <c r="R6" s="232" t="s">
        <v>45</v>
      </c>
      <c r="S6" s="232" t="s">
        <v>44</v>
      </c>
      <c r="T6" s="232" t="s">
        <v>45</v>
      </c>
      <c r="U6" s="232" t="s">
        <v>44</v>
      </c>
      <c r="V6" s="351"/>
      <c r="W6" s="232" t="s">
        <v>45</v>
      </c>
      <c r="X6" s="232" t="s">
        <v>44</v>
      </c>
      <c r="Y6" s="232" t="s">
        <v>45</v>
      </c>
      <c r="Z6" s="232" t="s">
        <v>44</v>
      </c>
      <c r="AA6" s="351"/>
      <c r="AB6" s="232" t="s">
        <v>45</v>
      </c>
      <c r="AC6" s="232" t="s">
        <v>44</v>
      </c>
      <c r="AD6" s="232" t="s">
        <v>45</v>
      </c>
      <c r="AE6" s="232" t="s">
        <v>44</v>
      </c>
      <c r="AF6" s="351"/>
      <c r="AG6" s="232" t="s">
        <v>45</v>
      </c>
      <c r="AH6" s="232" t="s">
        <v>44</v>
      </c>
      <c r="AI6" s="232" t="s">
        <v>45</v>
      </c>
      <c r="AJ6" s="232" t="s">
        <v>44</v>
      </c>
      <c r="AK6" s="351"/>
      <c r="AL6" s="232" t="s">
        <v>45</v>
      </c>
      <c r="AM6" s="232" t="s">
        <v>44</v>
      </c>
      <c r="AN6" s="232" t="s">
        <v>45</v>
      </c>
      <c r="AO6" s="232" t="s">
        <v>44</v>
      </c>
      <c r="AP6" s="351"/>
      <c r="AQ6" s="232" t="s">
        <v>45</v>
      </c>
      <c r="AR6" s="232" t="s">
        <v>44</v>
      </c>
      <c r="AS6" s="232" t="s">
        <v>45</v>
      </c>
      <c r="AT6" s="232" t="s">
        <v>44</v>
      </c>
      <c r="AU6" s="351"/>
      <c r="AV6" s="232" t="s">
        <v>45</v>
      </c>
      <c r="AW6" s="232" t="s">
        <v>44</v>
      </c>
      <c r="AX6" s="232" t="s">
        <v>45</v>
      </c>
      <c r="AY6" s="232" t="s">
        <v>44</v>
      </c>
    </row>
    <row r="7" spans="1:51" s="240" customFormat="1" ht="26.45" customHeight="1">
      <c r="A7" s="234" t="s">
        <v>14</v>
      </c>
      <c r="B7" s="235">
        <f>SUM(B8:B13)</f>
        <v>205199886.84999999</v>
      </c>
      <c r="C7" s="236">
        <f>SUM(C8:C13)</f>
        <v>199811035.33999994</v>
      </c>
      <c r="D7" s="237">
        <f>C7*100/B7</f>
        <v>97.373852591868513</v>
      </c>
      <c r="E7" s="236">
        <f>SUM(E8:E13)</f>
        <v>199801035.33999997</v>
      </c>
      <c r="F7" s="237">
        <f>E7*100/C7</f>
        <v>99.994995271415831</v>
      </c>
      <c r="G7" s="235">
        <f>SUM(G8:G13)</f>
        <v>11166078.82</v>
      </c>
      <c r="H7" s="236">
        <f>SUM(H8:H13)</f>
        <v>10245901.410000002</v>
      </c>
      <c r="I7" s="237">
        <f t="shared" ref="I7:I27" si="0">H7*100/G7</f>
        <v>91.759171461768361</v>
      </c>
      <c r="J7" s="236">
        <f>SUM(J8:J13)</f>
        <v>8489255.5700000003</v>
      </c>
      <c r="K7" s="237">
        <f>J7*100/H7</f>
        <v>82.855136217829354</v>
      </c>
      <c r="L7" s="235">
        <f>SUM(L8:L13)</f>
        <v>12851704.530000001</v>
      </c>
      <c r="M7" s="236">
        <f>SUM(M8:M13)</f>
        <v>10013185.75</v>
      </c>
      <c r="N7" s="237">
        <f t="shared" ref="N7:N27" si="1">M7*100/L7</f>
        <v>77.913289452196878</v>
      </c>
      <c r="O7" s="236">
        <f>SUM(O8:O13)</f>
        <v>10013185.75</v>
      </c>
      <c r="P7" s="237">
        <f>O7*100/M7</f>
        <v>100</v>
      </c>
      <c r="Q7" s="235">
        <f>SUM(Q8:Q13)</f>
        <v>17363794.27</v>
      </c>
      <c r="R7" s="236">
        <f>SUM(R8:R13)</f>
        <v>18316974.979999997</v>
      </c>
      <c r="S7" s="238">
        <f t="shared" ref="S7:S27" si="2">R7*100/Q7</f>
        <v>105.48947249188986</v>
      </c>
      <c r="T7" s="236">
        <f>SUM(T8:T13)</f>
        <v>18135859.479999997</v>
      </c>
      <c r="U7" s="237">
        <f>T7*100/R7</f>
        <v>99.011215005765109</v>
      </c>
      <c r="V7" s="235">
        <f>SUM(V8:V13)</f>
        <v>23618584</v>
      </c>
      <c r="W7" s="236">
        <f>SUM(W8:W13)</f>
        <v>22530675.349999998</v>
      </c>
      <c r="X7" s="237">
        <f t="shared" ref="X7:X27" si="3">W7*100/V7</f>
        <v>95.393844736839426</v>
      </c>
      <c r="Y7" s="236">
        <f>SUM(Y8:Y13)</f>
        <v>22530675.350000001</v>
      </c>
      <c r="Z7" s="237">
        <f>Y7*100/W7</f>
        <v>100.00000000000001</v>
      </c>
      <c r="AA7" s="235">
        <f>SUM(AA8:AA13)</f>
        <v>88144670.959999993</v>
      </c>
      <c r="AB7" s="236">
        <f>SUM(AB8:AB13)</f>
        <v>77662167.769999996</v>
      </c>
      <c r="AC7" s="237">
        <f t="shared" ref="AC7:AC27" si="4">AB7*100/AA7</f>
        <v>88.107615496395752</v>
      </c>
      <c r="AD7" s="236">
        <f>SUM(AD8:AD13)</f>
        <v>74548308.549999997</v>
      </c>
      <c r="AE7" s="237">
        <f>AD7*100/AB7</f>
        <v>95.990506948992419</v>
      </c>
      <c r="AF7" s="239">
        <f>SUM(AF8:AF13)</f>
        <v>16715257.48</v>
      </c>
      <c r="AG7" s="236">
        <f>SUM(AG8:AG13)</f>
        <v>17049848.91</v>
      </c>
      <c r="AH7" s="238">
        <f t="shared" ref="AH7:AH27" si="5">AG7*100/AF7</f>
        <v>102.00171268914249</v>
      </c>
      <c r="AI7" s="236">
        <f>SUM(AI8:AI13)</f>
        <v>16675798.33</v>
      </c>
      <c r="AJ7" s="237">
        <f t="shared" ref="AJ7:AJ27" si="6">AI7*100/AG7</f>
        <v>97.80613551489823</v>
      </c>
      <c r="AK7" s="235">
        <f>SUM(AK8:AK13)</f>
        <v>9609634.1766666658</v>
      </c>
      <c r="AL7" s="236">
        <f>SUM(AL8:AL13)</f>
        <v>8932772.0600000005</v>
      </c>
      <c r="AM7" s="237">
        <f t="shared" ref="AM7:AM27" si="7">AL7*100/AK7</f>
        <v>92.956421605411705</v>
      </c>
      <c r="AN7" s="236">
        <f>SUM(AN8:AN13)</f>
        <v>8760775.959999999</v>
      </c>
      <c r="AO7" s="237">
        <f>AN7*100/AL7</f>
        <v>98.074549548060432</v>
      </c>
      <c r="AP7" s="235">
        <f>SUM(AP8:AP13)</f>
        <v>8882869.790000001</v>
      </c>
      <c r="AQ7" s="236">
        <f>SUM(AQ8:AQ13)</f>
        <v>8300643.8700000001</v>
      </c>
      <c r="AR7" s="237">
        <f t="shared" ref="AR7:AR27" si="8">AQ7*100/AP7</f>
        <v>93.44552004290945</v>
      </c>
      <c r="AS7" s="236">
        <f>SUM(AS8:AS13)</f>
        <v>8249276.0700000003</v>
      </c>
      <c r="AT7" s="237">
        <f>AS7*100/AQ7</f>
        <v>99.381158849789315</v>
      </c>
      <c r="AU7" s="235">
        <f t="shared" ref="AU7:AV13" si="9">B7+G7+L7+Q7+V7+AA7+AF7+AK7+AP7</f>
        <v>393552480.87666672</v>
      </c>
      <c r="AV7" s="236">
        <f>SUM(AV8:AV13)</f>
        <v>372863205.44</v>
      </c>
      <c r="AW7" s="237">
        <f>AV7*100/AU7</f>
        <v>94.742943713483939</v>
      </c>
      <c r="AX7" s="236">
        <f>SUM(AX8:AX13)</f>
        <v>367204170.40000004</v>
      </c>
      <c r="AY7" s="237">
        <f>AX7*100/AV7</f>
        <v>98.48227581659016</v>
      </c>
    </row>
    <row r="8" spans="1:51" s="249" customFormat="1" ht="26.45" customHeight="1">
      <c r="A8" s="241" t="s">
        <v>212</v>
      </c>
      <c r="B8" s="242">
        <v>118000000</v>
      </c>
      <c r="C8" s="243">
        <v>115300965.84999998</v>
      </c>
      <c r="D8" s="243">
        <f>C8*100/B8</f>
        <v>97.712682923728792</v>
      </c>
      <c r="E8" s="243">
        <v>115290965.84999999</v>
      </c>
      <c r="F8" s="243">
        <f>E8*100/C8</f>
        <v>99.991327045765615</v>
      </c>
      <c r="G8" s="244">
        <v>6034125</v>
      </c>
      <c r="H8" s="243">
        <v>5624728.6600000001</v>
      </c>
      <c r="I8" s="245">
        <f t="shared" si="0"/>
        <v>93.21531555942245</v>
      </c>
      <c r="J8" s="243">
        <v>4608931.9000000004</v>
      </c>
      <c r="K8" s="245">
        <f t="shared" ref="K8:K27" si="10">J8*100/H8</f>
        <v>81.940519776113078</v>
      </c>
      <c r="L8" s="246">
        <v>7579449.2599999998</v>
      </c>
      <c r="M8" s="243">
        <v>5927331.5800000001</v>
      </c>
      <c r="N8" s="245">
        <f t="shared" si="1"/>
        <v>78.202668514202841</v>
      </c>
      <c r="O8" s="243">
        <v>5927331.5800000001</v>
      </c>
      <c r="P8" s="245">
        <f t="shared" ref="P8:P27" si="11">O8*100/M8</f>
        <v>100</v>
      </c>
      <c r="Q8" s="244">
        <v>10871529.779999999</v>
      </c>
      <c r="R8" s="243">
        <v>10411677.289999999</v>
      </c>
      <c r="S8" s="245">
        <f t="shared" si="2"/>
        <v>95.770121599206988</v>
      </c>
      <c r="T8" s="54">
        <v>10276507.289999999</v>
      </c>
      <c r="U8" s="245">
        <f t="shared" ref="U8:U27" si="12">T8*100/R8</f>
        <v>98.70174616216903</v>
      </c>
      <c r="V8" s="246">
        <v>12854330.960000001</v>
      </c>
      <c r="W8" s="243">
        <v>12118755.75</v>
      </c>
      <c r="X8" s="245">
        <f t="shared" si="3"/>
        <v>94.277607972838439</v>
      </c>
      <c r="Y8" s="243">
        <v>12118755.75</v>
      </c>
      <c r="Z8" s="245">
        <f t="shared" ref="Z8:Z27" si="13">Y8*100/W8</f>
        <v>100</v>
      </c>
      <c r="AA8" s="242">
        <v>49809842.950000003</v>
      </c>
      <c r="AB8" s="243">
        <v>47807593.039999999</v>
      </c>
      <c r="AC8" s="245">
        <f t="shared" si="4"/>
        <v>95.980212360818129</v>
      </c>
      <c r="AD8" s="243">
        <v>46561694.020000011</v>
      </c>
      <c r="AE8" s="245">
        <f t="shared" ref="AE8:AE27" si="14">AD8*100/AB8</f>
        <v>97.393930669219088</v>
      </c>
      <c r="AF8" s="246">
        <v>9500000</v>
      </c>
      <c r="AG8" s="243">
        <v>10457913.76</v>
      </c>
      <c r="AH8" s="247">
        <f t="shared" si="5"/>
        <v>110.0833027368421</v>
      </c>
      <c r="AI8" s="243">
        <v>10116761.18</v>
      </c>
      <c r="AJ8" s="243">
        <f t="shared" si="6"/>
        <v>96.737852426122899</v>
      </c>
      <c r="AK8" s="244">
        <v>5539565.1966666663</v>
      </c>
      <c r="AL8" s="243">
        <v>4676323.58</v>
      </c>
      <c r="AM8" s="245">
        <f t="shared" si="7"/>
        <v>84.416798322256298</v>
      </c>
      <c r="AN8" s="243">
        <v>4676323.5799999991</v>
      </c>
      <c r="AO8" s="245">
        <f t="shared" ref="AO8:AO27" si="15">AN8*100/AL8</f>
        <v>99.999999999999986</v>
      </c>
      <c r="AP8" s="244">
        <v>5394293.3300000001</v>
      </c>
      <c r="AQ8" s="243">
        <v>4879708.71</v>
      </c>
      <c r="AR8" s="245">
        <f t="shared" si="8"/>
        <v>90.460574008124993</v>
      </c>
      <c r="AS8" s="243">
        <v>4876053.71</v>
      </c>
      <c r="AT8" s="245">
        <f>AS8*100/AQ8</f>
        <v>99.925097988072324</v>
      </c>
      <c r="AU8" s="248">
        <f t="shared" si="9"/>
        <v>225583136.47666666</v>
      </c>
      <c r="AV8" s="245">
        <f t="shared" si="9"/>
        <v>217204998.21999997</v>
      </c>
      <c r="AW8" s="245">
        <f t="shared" ref="AW8:AW27" si="16">AV8*100/AU8</f>
        <v>96.286008614153076</v>
      </c>
      <c r="AX8" s="245">
        <f t="shared" ref="AX8:AX13" si="17">E8+J8+O8+T8+Y8+AD8+AI8+AN8+AS8</f>
        <v>214453324.86000004</v>
      </c>
      <c r="AY8" s="245">
        <f t="shared" ref="AY8:AY27" si="18">AX8*100/AV8</f>
        <v>98.733144548905429</v>
      </c>
    </row>
    <row r="9" spans="1:51" s="249" customFormat="1" ht="26.45" customHeight="1">
      <c r="A9" s="241" t="s">
        <v>213</v>
      </c>
      <c r="B9" s="242">
        <v>9000000</v>
      </c>
      <c r="C9" s="243">
        <v>2321351.19</v>
      </c>
      <c r="D9" s="243">
        <f t="shared" ref="D9:D26" si="19">C9*100/B9</f>
        <v>25.792791000000001</v>
      </c>
      <c r="E9" s="243">
        <v>2321351.19</v>
      </c>
      <c r="F9" s="243">
        <f t="shared" ref="F9:F26" si="20">E9*100/C9</f>
        <v>100</v>
      </c>
      <c r="G9" s="244">
        <v>81710</v>
      </c>
      <c r="H9" s="243">
        <v>48750</v>
      </c>
      <c r="I9" s="245">
        <f t="shared" si="0"/>
        <v>59.662220046505936</v>
      </c>
      <c r="J9" s="243">
        <v>0</v>
      </c>
      <c r="K9" s="245">
        <f t="shared" si="10"/>
        <v>0</v>
      </c>
      <c r="L9" s="246">
        <v>109650</v>
      </c>
      <c r="M9" s="243">
        <v>48800</v>
      </c>
      <c r="N9" s="245">
        <f t="shared" si="1"/>
        <v>44.505243958048332</v>
      </c>
      <c r="O9" s="243">
        <v>48800</v>
      </c>
      <c r="P9" s="245">
        <f t="shared" si="11"/>
        <v>100</v>
      </c>
      <c r="Q9" s="244">
        <v>23400</v>
      </c>
      <c r="R9" s="243">
        <v>12900</v>
      </c>
      <c r="S9" s="245">
        <f t="shared" si="2"/>
        <v>55.128205128205131</v>
      </c>
      <c r="T9" s="54">
        <v>12900</v>
      </c>
      <c r="U9" s="245">
        <f t="shared" si="12"/>
        <v>100</v>
      </c>
      <c r="V9" s="246">
        <v>443190</v>
      </c>
      <c r="W9" s="243">
        <v>353500</v>
      </c>
      <c r="X9" s="245">
        <f t="shared" si="3"/>
        <v>79.76263002324059</v>
      </c>
      <c r="Y9" s="243">
        <v>353500</v>
      </c>
      <c r="Z9" s="245">
        <f t="shared" si="13"/>
        <v>100</v>
      </c>
      <c r="AA9" s="242">
        <v>842330</v>
      </c>
      <c r="AB9" s="243">
        <v>733692.4</v>
      </c>
      <c r="AC9" s="245">
        <f t="shared" si="4"/>
        <v>87.102726959742625</v>
      </c>
      <c r="AD9" s="243">
        <v>659292.4</v>
      </c>
      <c r="AE9" s="245">
        <f t="shared" si="14"/>
        <v>89.859510606897388</v>
      </c>
      <c r="AF9" s="246">
        <v>363000</v>
      </c>
      <c r="AG9" s="243">
        <v>381984.5</v>
      </c>
      <c r="AH9" s="247">
        <f t="shared" si="5"/>
        <v>105.22988980716254</v>
      </c>
      <c r="AI9" s="243">
        <v>381984.5</v>
      </c>
      <c r="AJ9" s="243">
        <f t="shared" si="6"/>
        <v>100</v>
      </c>
      <c r="AK9" s="244">
        <v>1575</v>
      </c>
      <c r="AL9" s="243">
        <v>0</v>
      </c>
      <c r="AM9" s="243">
        <f t="shared" si="7"/>
        <v>0</v>
      </c>
      <c r="AN9" s="243">
        <v>0</v>
      </c>
      <c r="AO9" s="243" t="e">
        <f t="shared" si="15"/>
        <v>#DIV/0!</v>
      </c>
      <c r="AP9" s="244">
        <v>1406665.16</v>
      </c>
      <c r="AQ9" s="243">
        <v>1337281.1500000001</v>
      </c>
      <c r="AR9" s="245">
        <f t="shared" si="8"/>
        <v>95.067482157587534</v>
      </c>
      <c r="AS9" s="243">
        <v>1289568.3500000001</v>
      </c>
      <c r="AT9" s="245">
        <f t="shared" ref="AT9:AT27" si="21">AS9*100/AQ9</f>
        <v>96.432104049324252</v>
      </c>
      <c r="AU9" s="248">
        <f t="shared" si="9"/>
        <v>12271520.16</v>
      </c>
      <c r="AV9" s="245">
        <f t="shared" si="9"/>
        <v>5238259.24</v>
      </c>
      <c r="AW9" s="245">
        <f t="shared" si="16"/>
        <v>42.686310837629755</v>
      </c>
      <c r="AX9" s="245">
        <f t="shared" si="17"/>
        <v>5067396.4399999995</v>
      </c>
      <c r="AY9" s="245">
        <f t="shared" si="18"/>
        <v>96.73817594411382</v>
      </c>
    </row>
    <row r="10" spans="1:51" s="249" customFormat="1" ht="26.45" customHeight="1">
      <c r="A10" s="241" t="s">
        <v>214</v>
      </c>
      <c r="B10" s="242">
        <v>48000000</v>
      </c>
      <c r="C10" s="243">
        <v>54661626.129999995</v>
      </c>
      <c r="D10" s="247">
        <f t="shared" si="19"/>
        <v>113.87838777083333</v>
      </c>
      <c r="E10" s="243">
        <v>54661626.130000003</v>
      </c>
      <c r="F10" s="243">
        <f t="shared" si="20"/>
        <v>100.00000000000001</v>
      </c>
      <c r="G10" s="244">
        <v>2112639.54</v>
      </c>
      <c r="H10" s="243">
        <v>1937370.54</v>
      </c>
      <c r="I10" s="245">
        <f t="shared" si="0"/>
        <v>91.703790604998332</v>
      </c>
      <c r="J10" s="243">
        <v>1857342.09</v>
      </c>
      <c r="K10" s="245">
        <f t="shared" si="10"/>
        <v>95.869223344337627</v>
      </c>
      <c r="L10" s="246">
        <v>3429868.7</v>
      </c>
      <c r="M10" s="243">
        <v>2506807.31</v>
      </c>
      <c r="N10" s="245">
        <f t="shared" si="1"/>
        <v>73.087559007725275</v>
      </c>
      <c r="O10" s="243">
        <v>2506807.31</v>
      </c>
      <c r="P10" s="245">
        <f t="shared" si="11"/>
        <v>100</v>
      </c>
      <c r="Q10" s="244">
        <v>1622898.14</v>
      </c>
      <c r="R10" s="243">
        <v>3173436.7</v>
      </c>
      <c r="S10" s="247">
        <f t="shared" si="2"/>
        <v>195.5413356996022</v>
      </c>
      <c r="T10" s="54">
        <v>3164671.7</v>
      </c>
      <c r="U10" s="245">
        <f t="shared" si="12"/>
        <v>99.723801013582531</v>
      </c>
      <c r="V10" s="246">
        <v>4930859.04</v>
      </c>
      <c r="W10" s="243">
        <v>4501568.18</v>
      </c>
      <c r="X10" s="245">
        <f t="shared" si="3"/>
        <v>91.293791679755657</v>
      </c>
      <c r="Y10" s="243">
        <v>4501568.18</v>
      </c>
      <c r="Z10" s="245">
        <f t="shared" si="13"/>
        <v>100</v>
      </c>
      <c r="AA10" s="242">
        <v>22565627.41</v>
      </c>
      <c r="AB10" s="243">
        <v>13921325.08</v>
      </c>
      <c r="AC10" s="245">
        <f t="shared" si="4"/>
        <v>61.692612516639969</v>
      </c>
      <c r="AD10" s="243">
        <v>13907955.48</v>
      </c>
      <c r="AE10" s="245">
        <f t="shared" si="14"/>
        <v>99.903963164977682</v>
      </c>
      <c r="AF10" s="246">
        <v>3247016.09</v>
      </c>
      <c r="AG10" s="243">
        <v>2618220.2699999996</v>
      </c>
      <c r="AH10" s="243">
        <f t="shared" si="5"/>
        <v>80.634656479327745</v>
      </c>
      <c r="AI10" s="243">
        <v>2602080.2699999996</v>
      </c>
      <c r="AJ10" s="243">
        <f t="shared" si="6"/>
        <v>99.383550720123324</v>
      </c>
      <c r="AK10" s="244">
        <v>1765428.2</v>
      </c>
      <c r="AL10" s="243">
        <v>2031969.92</v>
      </c>
      <c r="AM10" s="247">
        <f t="shared" si="7"/>
        <v>115.09785104826126</v>
      </c>
      <c r="AN10" s="243">
        <v>1989982.52</v>
      </c>
      <c r="AO10" s="243">
        <f t="shared" si="15"/>
        <v>97.933660356547009</v>
      </c>
      <c r="AP10" s="244">
        <v>413110</v>
      </c>
      <c r="AQ10" s="243">
        <v>411406.5</v>
      </c>
      <c r="AR10" s="245">
        <f t="shared" si="8"/>
        <v>99.587640095858248</v>
      </c>
      <c r="AS10" s="243">
        <v>411406.5</v>
      </c>
      <c r="AT10" s="243">
        <f t="shared" si="21"/>
        <v>100</v>
      </c>
      <c r="AU10" s="248">
        <f t="shared" si="9"/>
        <v>88087447.120000005</v>
      </c>
      <c r="AV10" s="245">
        <f t="shared" si="9"/>
        <v>85763730.629999995</v>
      </c>
      <c r="AW10" s="245">
        <f t="shared" si="16"/>
        <v>97.362034471456028</v>
      </c>
      <c r="AX10" s="245">
        <f t="shared" si="17"/>
        <v>85603440.180000007</v>
      </c>
      <c r="AY10" s="245">
        <f t="shared" si="18"/>
        <v>99.813102288318703</v>
      </c>
    </row>
    <row r="11" spans="1:51" s="249" customFormat="1" ht="26.45" customHeight="1">
      <c r="A11" s="250" t="s">
        <v>215</v>
      </c>
      <c r="B11" s="242">
        <v>28000000</v>
      </c>
      <c r="C11" s="243">
        <v>26326095.039999999</v>
      </c>
      <c r="D11" s="243">
        <f t="shared" si="19"/>
        <v>94.021767999999994</v>
      </c>
      <c r="E11" s="243">
        <v>26326095.039999999</v>
      </c>
      <c r="F11" s="243">
        <f t="shared" si="20"/>
        <v>100</v>
      </c>
      <c r="G11" s="244">
        <v>2545478.2799999998</v>
      </c>
      <c r="H11" s="243">
        <v>2352513.58</v>
      </c>
      <c r="I11" s="245">
        <f t="shared" si="0"/>
        <v>92.419314613047888</v>
      </c>
      <c r="J11" s="243">
        <v>1846737.88</v>
      </c>
      <c r="K11" s="245">
        <f t="shared" si="10"/>
        <v>78.500625700957698</v>
      </c>
      <c r="L11" s="246">
        <v>1232453.3</v>
      </c>
      <c r="M11" s="243">
        <v>1241107.2</v>
      </c>
      <c r="N11" s="247">
        <f t="shared" si="1"/>
        <v>100.7021685933252</v>
      </c>
      <c r="O11" s="243">
        <v>1241107.2</v>
      </c>
      <c r="P11" s="245">
        <f t="shared" si="11"/>
        <v>100</v>
      </c>
      <c r="Q11" s="244">
        <v>4162388.57</v>
      </c>
      <c r="R11" s="243">
        <v>4108707.38</v>
      </c>
      <c r="S11" s="245">
        <f t="shared" si="2"/>
        <v>98.710327277301744</v>
      </c>
      <c r="T11" s="54">
        <v>4085096.88</v>
      </c>
      <c r="U11" s="245">
        <f t="shared" si="12"/>
        <v>99.425354550316015</v>
      </c>
      <c r="V11" s="246">
        <v>4400000</v>
      </c>
      <c r="W11" s="243">
        <v>5148156.2399999993</v>
      </c>
      <c r="X11" s="247">
        <f t="shared" si="3"/>
        <v>117.00355090909089</v>
      </c>
      <c r="Y11" s="243">
        <v>5148156.24</v>
      </c>
      <c r="Z11" s="245">
        <f t="shared" si="13"/>
        <v>100.00000000000001</v>
      </c>
      <c r="AA11" s="242">
        <v>14217415.6</v>
      </c>
      <c r="AB11" s="243">
        <v>14745436.369999999</v>
      </c>
      <c r="AC11" s="247">
        <f t="shared" si="4"/>
        <v>103.71390121000613</v>
      </c>
      <c r="AD11" s="243">
        <v>12983365.770000001</v>
      </c>
      <c r="AE11" s="245">
        <f t="shared" si="14"/>
        <v>88.050061349252587</v>
      </c>
      <c r="AF11" s="246">
        <v>3063012</v>
      </c>
      <c r="AG11" s="243">
        <v>3304156.5</v>
      </c>
      <c r="AH11" s="247">
        <f t="shared" si="5"/>
        <v>107.87278992050962</v>
      </c>
      <c r="AI11" s="243">
        <v>3304156.5</v>
      </c>
      <c r="AJ11" s="243">
        <f t="shared" si="6"/>
        <v>100</v>
      </c>
      <c r="AK11" s="244">
        <v>1803962.2</v>
      </c>
      <c r="AL11" s="243">
        <v>1897704.3800000001</v>
      </c>
      <c r="AM11" s="247">
        <f t="shared" si="7"/>
        <v>105.19646032494472</v>
      </c>
      <c r="AN11" s="243">
        <v>1773695.68</v>
      </c>
      <c r="AO11" s="243">
        <f t="shared" si="15"/>
        <v>93.465330991120965</v>
      </c>
      <c r="AP11" s="244">
        <v>1289824.3</v>
      </c>
      <c r="AQ11" s="243">
        <v>1361065</v>
      </c>
      <c r="AR11" s="247">
        <f t="shared" si="8"/>
        <v>105.5232871639959</v>
      </c>
      <c r="AS11" s="243">
        <v>1361065</v>
      </c>
      <c r="AT11" s="245">
        <f t="shared" si="21"/>
        <v>100</v>
      </c>
      <c r="AU11" s="248">
        <f t="shared" si="9"/>
        <v>60714534.25</v>
      </c>
      <c r="AV11" s="245">
        <f t="shared" si="9"/>
        <v>60484941.689999998</v>
      </c>
      <c r="AW11" s="245">
        <f t="shared" si="16"/>
        <v>99.621849096207143</v>
      </c>
      <c r="AX11" s="245">
        <f t="shared" si="17"/>
        <v>58069476.189999998</v>
      </c>
      <c r="AY11" s="245">
        <f t="shared" si="18"/>
        <v>96.006501068679469</v>
      </c>
    </row>
    <row r="12" spans="1:51" s="249" customFormat="1" ht="26.45" customHeight="1">
      <c r="A12" s="241" t="s">
        <v>216</v>
      </c>
      <c r="B12" s="242">
        <v>0</v>
      </c>
      <c r="C12" s="243"/>
      <c r="D12" s="243" t="e">
        <f t="shared" si="19"/>
        <v>#DIV/0!</v>
      </c>
      <c r="E12" s="243"/>
      <c r="F12" s="243" t="e">
        <f t="shared" si="20"/>
        <v>#DIV/0!</v>
      </c>
      <c r="G12" s="244">
        <v>11450</v>
      </c>
      <c r="H12" s="243">
        <v>1350</v>
      </c>
      <c r="I12" s="245">
        <f t="shared" si="0"/>
        <v>11.790393013100436</v>
      </c>
      <c r="J12" s="243">
        <v>0</v>
      </c>
      <c r="K12" s="245">
        <f t="shared" si="10"/>
        <v>0</v>
      </c>
      <c r="L12" s="246">
        <v>0</v>
      </c>
      <c r="M12" s="243">
        <v>0</v>
      </c>
      <c r="N12" s="245" t="e">
        <f t="shared" si="1"/>
        <v>#DIV/0!</v>
      </c>
      <c r="O12" s="243">
        <v>0</v>
      </c>
      <c r="P12" s="245" t="e">
        <f t="shared" si="11"/>
        <v>#DIV/0!</v>
      </c>
      <c r="Q12" s="244">
        <v>0</v>
      </c>
      <c r="R12" s="243">
        <v>0</v>
      </c>
      <c r="S12" s="245" t="e">
        <f t="shared" si="2"/>
        <v>#DIV/0!</v>
      </c>
      <c r="T12" s="54">
        <v>0</v>
      </c>
      <c r="U12" s="245" t="e">
        <f t="shared" si="12"/>
        <v>#DIV/0!</v>
      </c>
      <c r="V12" s="246">
        <v>0</v>
      </c>
      <c r="W12" s="243">
        <v>0</v>
      </c>
      <c r="X12" s="245" t="e">
        <f t="shared" si="3"/>
        <v>#DIV/0!</v>
      </c>
      <c r="Y12" s="243">
        <v>0</v>
      </c>
      <c r="Z12" s="245" t="e">
        <f>Y12*100/W12</f>
        <v>#DIV/0!</v>
      </c>
      <c r="AA12" s="242">
        <v>0</v>
      </c>
      <c r="AB12" s="243">
        <v>0</v>
      </c>
      <c r="AC12" s="245" t="e">
        <f t="shared" si="4"/>
        <v>#DIV/0!</v>
      </c>
      <c r="AD12" s="243">
        <v>0</v>
      </c>
      <c r="AE12" s="245" t="e">
        <f t="shared" si="14"/>
        <v>#DIV/0!</v>
      </c>
      <c r="AF12" s="246">
        <v>5779</v>
      </c>
      <c r="AG12" s="243">
        <v>11730</v>
      </c>
      <c r="AH12" s="247">
        <f t="shared" si="5"/>
        <v>202.97629347637999</v>
      </c>
      <c r="AI12" s="243">
        <v>11730</v>
      </c>
      <c r="AJ12" s="243">
        <f t="shared" si="6"/>
        <v>100</v>
      </c>
      <c r="AK12" s="244">
        <v>0</v>
      </c>
      <c r="AL12" s="243">
        <v>0</v>
      </c>
      <c r="AM12" s="243" t="e">
        <f t="shared" si="7"/>
        <v>#DIV/0!</v>
      </c>
      <c r="AN12" s="243">
        <v>0</v>
      </c>
      <c r="AO12" s="243" t="e">
        <f t="shared" si="15"/>
        <v>#DIV/0!</v>
      </c>
      <c r="AP12" s="244">
        <v>0</v>
      </c>
      <c r="AQ12" s="243">
        <v>0</v>
      </c>
      <c r="AR12" s="245" t="e">
        <f t="shared" si="8"/>
        <v>#DIV/0!</v>
      </c>
      <c r="AS12" s="243">
        <v>0</v>
      </c>
      <c r="AT12" s="245" t="e">
        <f t="shared" si="21"/>
        <v>#DIV/0!</v>
      </c>
      <c r="AU12" s="248">
        <f t="shared" si="9"/>
        <v>17229</v>
      </c>
      <c r="AV12" s="245">
        <f t="shared" si="9"/>
        <v>13080</v>
      </c>
      <c r="AW12" s="245">
        <f t="shared" si="16"/>
        <v>75.918509489813687</v>
      </c>
      <c r="AX12" s="245">
        <f t="shared" si="17"/>
        <v>11730</v>
      </c>
      <c r="AY12" s="245">
        <f t="shared" si="18"/>
        <v>89.678899082568805</v>
      </c>
    </row>
    <row r="13" spans="1:51" s="249" customFormat="1" ht="26.45" customHeight="1">
      <c r="A13" s="241" t="s">
        <v>217</v>
      </c>
      <c r="B13" s="242">
        <v>2199886.85</v>
      </c>
      <c r="C13" s="243">
        <v>1200997.1299999999</v>
      </c>
      <c r="D13" s="243">
        <f t="shared" si="19"/>
        <v>54.593586483777557</v>
      </c>
      <c r="E13" s="243">
        <v>1200997.1299999999</v>
      </c>
      <c r="F13" s="243">
        <f t="shared" si="20"/>
        <v>100</v>
      </c>
      <c r="G13" s="244">
        <v>380676</v>
      </c>
      <c r="H13" s="243">
        <v>281188.63</v>
      </c>
      <c r="I13" s="245">
        <f t="shared" si="0"/>
        <v>73.865604871334156</v>
      </c>
      <c r="J13" s="243">
        <v>176243.7</v>
      </c>
      <c r="K13" s="245">
        <f t="shared" si="10"/>
        <v>62.678103307377683</v>
      </c>
      <c r="L13" s="246">
        <v>500283.27</v>
      </c>
      <c r="M13" s="243">
        <v>289139.66000000003</v>
      </c>
      <c r="N13" s="245">
        <f t="shared" si="1"/>
        <v>57.795188713786096</v>
      </c>
      <c r="O13" s="243">
        <v>289139.66000000003</v>
      </c>
      <c r="P13" s="245">
        <f t="shared" si="11"/>
        <v>100</v>
      </c>
      <c r="Q13" s="244">
        <v>683577.78</v>
      </c>
      <c r="R13" s="243">
        <v>610253.61</v>
      </c>
      <c r="S13" s="245">
        <f t="shared" si="2"/>
        <v>89.273470825807124</v>
      </c>
      <c r="T13" s="54">
        <v>596683.61</v>
      </c>
      <c r="U13" s="245">
        <f t="shared" si="12"/>
        <v>97.776334334179523</v>
      </c>
      <c r="V13" s="246">
        <v>990204</v>
      </c>
      <c r="W13" s="243">
        <v>408695.18</v>
      </c>
      <c r="X13" s="245">
        <f t="shared" si="3"/>
        <v>41.273836502377286</v>
      </c>
      <c r="Y13" s="243">
        <v>408695.18</v>
      </c>
      <c r="Z13" s="245">
        <f t="shared" si="13"/>
        <v>100</v>
      </c>
      <c r="AA13" s="242">
        <v>709455</v>
      </c>
      <c r="AB13" s="243">
        <v>454120.88</v>
      </c>
      <c r="AC13" s="245">
        <f t="shared" si="4"/>
        <v>64.009821623640676</v>
      </c>
      <c r="AD13" s="243">
        <v>436000.88</v>
      </c>
      <c r="AE13" s="245">
        <f t="shared" si="14"/>
        <v>96.009872965982098</v>
      </c>
      <c r="AF13" s="246">
        <v>536450.39</v>
      </c>
      <c r="AG13" s="243">
        <v>275843.88</v>
      </c>
      <c r="AH13" s="243">
        <f t="shared" si="5"/>
        <v>51.420203087185747</v>
      </c>
      <c r="AI13" s="243">
        <v>259085.88</v>
      </c>
      <c r="AJ13" s="243">
        <f t="shared" si="6"/>
        <v>93.924824433299008</v>
      </c>
      <c r="AK13" s="244">
        <v>499103.58</v>
      </c>
      <c r="AL13" s="243">
        <v>326774.18000000005</v>
      </c>
      <c r="AM13" s="243">
        <f t="shared" si="7"/>
        <v>65.47221720990261</v>
      </c>
      <c r="AN13" s="243">
        <v>320774.18</v>
      </c>
      <c r="AO13" s="243">
        <f t="shared" si="15"/>
        <v>98.163869617850452</v>
      </c>
      <c r="AP13" s="244">
        <v>378977</v>
      </c>
      <c r="AQ13" s="243">
        <v>311182.51</v>
      </c>
      <c r="AR13" s="245">
        <f t="shared" si="8"/>
        <v>82.111186166970555</v>
      </c>
      <c r="AS13" s="243">
        <v>311182.51</v>
      </c>
      <c r="AT13" s="245">
        <f t="shared" si="21"/>
        <v>100</v>
      </c>
      <c r="AU13" s="248">
        <f t="shared" si="9"/>
        <v>6878613.8700000001</v>
      </c>
      <c r="AV13" s="245">
        <f t="shared" si="9"/>
        <v>4158195.66</v>
      </c>
      <c r="AW13" s="245">
        <f t="shared" si="16"/>
        <v>60.451069628073192</v>
      </c>
      <c r="AX13" s="245">
        <f t="shared" si="17"/>
        <v>3998802.7299999995</v>
      </c>
      <c r="AY13" s="245">
        <f t="shared" si="18"/>
        <v>96.166776577319581</v>
      </c>
    </row>
    <row r="14" spans="1:51" s="240" customFormat="1" ht="26.45" customHeight="1">
      <c r="A14" s="251" t="s">
        <v>22</v>
      </c>
      <c r="B14" s="252">
        <f>SUM(B15:B26)</f>
        <v>21420000</v>
      </c>
      <c r="C14" s="253">
        <f>SUM(C15:C26)</f>
        <v>21666258.520000003</v>
      </c>
      <c r="D14" s="253">
        <f t="shared" si="19"/>
        <v>101.14966629318397</v>
      </c>
      <c r="E14" s="253">
        <f>SUM(E15:E26)</f>
        <v>20882008.520000003</v>
      </c>
      <c r="F14" s="253">
        <f>E14*100/C14</f>
        <v>96.38031642945613</v>
      </c>
      <c r="G14" s="252">
        <f>SUM(G15:G26)</f>
        <v>2719077</v>
      </c>
      <c r="H14" s="237">
        <f>SUM(H15:H26)</f>
        <v>2253278.58</v>
      </c>
      <c r="I14" s="237">
        <f t="shared" si="0"/>
        <v>82.869244968053493</v>
      </c>
      <c r="J14" s="237">
        <f>SUM(J15:J26)</f>
        <v>1610610.1</v>
      </c>
      <c r="K14" s="237">
        <f t="shared" si="10"/>
        <v>71.478516429158077</v>
      </c>
      <c r="L14" s="252">
        <f>SUM(L15:L26)</f>
        <v>5433385.5</v>
      </c>
      <c r="M14" s="237">
        <f>SUM(M15:M26)</f>
        <v>3608512.46</v>
      </c>
      <c r="N14" s="237">
        <f t="shared" si="1"/>
        <v>66.413702101571843</v>
      </c>
      <c r="O14" s="237">
        <f>SUM(O15:O26)</f>
        <v>3608512.46</v>
      </c>
      <c r="P14" s="237">
        <f t="shared" si="11"/>
        <v>100</v>
      </c>
      <c r="Q14" s="252">
        <f>SUM(Q15:Q26)</f>
        <v>4930912.1500000004</v>
      </c>
      <c r="R14" s="237">
        <f>SUM(R15:R26)</f>
        <v>4537174.5999999996</v>
      </c>
      <c r="S14" s="237">
        <f t="shared" si="2"/>
        <v>92.014914522458056</v>
      </c>
      <c r="T14" s="237">
        <f>SUM(T15:T26)</f>
        <v>4523585.5999999996</v>
      </c>
      <c r="U14" s="237">
        <f t="shared" si="12"/>
        <v>99.700496427887074</v>
      </c>
      <c r="V14" s="252">
        <f>SUM(V15:V26)</f>
        <v>4522791.1899999995</v>
      </c>
      <c r="W14" s="237">
        <f>SUM(W15:W26)</f>
        <v>5104927.7799999993</v>
      </c>
      <c r="X14" s="238">
        <f t="shared" si="3"/>
        <v>112.87117988748005</v>
      </c>
      <c r="Y14" s="237">
        <f>SUM(Y15:Y26)</f>
        <v>5104927.7799999993</v>
      </c>
      <c r="Z14" s="237">
        <f t="shared" si="13"/>
        <v>100</v>
      </c>
      <c r="AA14" s="252">
        <f>SUM(AA15:AA26)</f>
        <v>13382936</v>
      </c>
      <c r="AB14" s="237">
        <f>SUM(AB15:AB26)</f>
        <v>12975227.91</v>
      </c>
      <c r="AC14" s="237">
        <f t="shared" si="4"/>
        <v>96.953522829370172</v>
      </c>
      <c r="AD14" s="237">
        <f>SUM(AD15:AD26)</f>
        <v>12973727.91</v>
      </c>
      <c r="AE14" s="237">
        <f t="shared" si="14"/>
        <v>99.988439509422079</v>
      </c>
      <c r="AF14" s="254">
        <f>SUM(AF15:AF26)</f>
        <v>1900000</v>
      </c>
      <c r="AG14" s="237">
        <f>SUM(AG15:AG26)</f>
        <v>2041080.31</v>
      </c>
      <c r="AH14" s="238">
        <f t="shared" si="5"/>
        <v>107.42527947368421</v>
      </c>
      <c r="AI14" s="237">
        <f>SUM(AI15:AI26)</f>
        <v>2041080.31</v>
      </c>
      <c r="AJ14" s="253">
        <f t="shared" si="6"/>
        <v>100</v>
      </c>
      <c r="AK14" s="255">
        <f>SUM(AK15:AK26)</f>
        <v>2417260</v>
      </c>
      <c r="AL14" s="237">
        <f>SUM(AL15:AL26)</f>
        <v>2272945.0500000003</v>
      </c>
      <c r="AM14" s="253">
        <f t="shared" si="7"/>
        <v>94.029812680472943</v>
      </c>
      <c r="AN14" s="237">
        <f>SUM(AN15:AN26)</f>
        <v>2260115.0500000003</v>
      </c>
      <c r="AO14" s="253">
        <f t="shared" si="15"/>
        <v>99.435534088252595</v>
      </c>
      <c r="AP14" s="252">
        <f>SUM(AP15:AP26)</f>
        <v>2531286</v>
      </c>
      <c r="AQ14" s="237">
        <f>SUM(AQ15:AQ26)</f>
        <v>2024175.35</v>
      </c>
      <c r="AR14" s="237">
        <f t="shared" si="8"/>
        <v>79.966283936307477</v>
      </c>
      <c r="AS14" s="237">
        <f>SUM(AS15:AS26)</f>
        <v>2024175.35</v>
      </c>
      <c r="AT14" s="237">
        <f t="shared" si="21"/>
        <v>100</v>
      </c>
      <c r="AU14" s="252">
        <f>SUM(AU15:AU26)</f>
        <v>59257647.840000004</v>
      </c>
      <c r="AV14" s="237">
        <f>SUM(AV15:AV26)</f>
        <v>56483580.56000001</v>
      </c>
      <c r="AW14" s="237">
        <f t="shared" si="16"/>
        <v>95.318634166023301</v>
      </c>
      <c r="AX14" s="237">
        <f>SUM(AX15:AX26)</f>
        <v>55028743.080000006</v>
      </c>
      <c r="AY14" s="237">
        <f t="shared" si="18"/>
        <v>97.424317889241124</v>
      </c>
    </row>
    <row r="15" spans="1:51" s="249" customFormat="1" ht="26.45" customHeight="1">
      <c r="A15" s="241" t="s">
        <v>23</v>
      </c>
      <c r="B15" s="242">
        <v>3000000</v>
      </c>
      <c r="C15" s="243">
        <v>2853112.39</v>
      </c>
      <c r="D15" s="243">
        <f t="shared" si="19"/>
        <v>95.103746333333333</v>
      </c>
      <c r="E15" s="243">
        <v>2848862.39</v>
      </c>
      <c r="F15" s="243">
        <f t="shared" si="20"/>
        <v>99.851039867377949</v>
      </c>
      <c r="G15" s="244">
        <v>408572</v>
      </c>
      <c r="H15" s="243">
        <v>260875</v>
      </c>
      <c r="I15" s="245">
        <f t="shared" si="0"/>
        <v>63.850435174216543</v>
      </c>
      <c r="J15" s="243">
        <v>164832</v>
      </c>
      <c r="K15" s="245">
        <f t="shared" si="10"/>
        <v>63.184283660757067</v>
      </c>
      <c r="L15" s="246">
        <v>1212349</v>
      </c>
      <c r="M15" s="243">
        <v>507782</v>
      </c>
      <c r="N15" s="245">
        <f t="shared" si="1"/>
        <v>41.884143922253408</v>
      </c>
      <c r="O15" s="243">
        <v>507782</v>
      </c>
      <c r="P15" s="245">
        <f t="shared" si="11"/>
        <v>100</v>
      </c>
      <c r="Q15" s="244">
        <v>565409.75</v>
      </c>
      <c r="R15" s="243">
        <v>414182</v>
      </c>
      <c r="S15" s="245">
        <f t="shared" si="2"/>
        <v>73.253423733849658</v>
      </c>
      <c r="T15" s="243">
        <v>414182</v>
      </c>
      <c r="U15" s="245">
        <f t="shared" si="12"/>
        <v>100</v>
      </c>
      <c r="V15" s="246">
        <v>921802.96</v>
      </c>
      <c r="W15" s="243">
        <v>797564</v>
      </c>
      <c r="X15" s="245">
        <f t="shared" si="3"/>
        <v>86.522178232102888</v>
      </c>
      <c r="Y15" s="243">
        <v>797564</v>
      </c>
      <c r="Z15" s="245">
        <f t="shared" si="13"/>
        <v>100</v>
      </c>
      <c r="AA15" s="242">
        <v>1360145</v>
      </c>
      <c r="AB15" s="243">
        <v>1639819.6</v>
      </c>
      <c r="AC15" s="247">
        <f t="shared" si="4"/>
        <v>120.56211653904548</v>
      </c>
      <c r="AD15" s="243">
        <v>1639819.6</v>
      </c>
      <c r="AE15" s="245">
        <f t="shared" si="14"/>
        <v>100</v>
      </c>
      <c r="AF15" s="246">
        <v>390000</v>
      </c>
      <c r="AG15" s="243">
        <v>429049.4</v>
      </c>
      <c r="AH15" s="247">
        <f t="shared" si="5"/>
        <v>110.01266666666666</v>
      </c>
      <c r="AI15" s="243">
        <v>429049.4</v>
      </c>
      <c r="AJ15" s="243">
        <f t="shared" si="6"/>
        <v>100</v>
      </c>
      <c r="AK15" s="244">
        <v>400000</v>
      </c>
      <c r="AL15" s="243">
        <v>359269</v>
      </c>
      <c r="AM15" s="243">
        <f t="shared" si="7"/>
        <v>89.817250000000001</v>
      </c>
      <c r="AN15" s="243">
        <v>346439</v>
      </c>
      <c r="AO15" s="243">
        <f t="shared" si="15"/>
        <v>96.428859712360378</v>
      </c>
      <c r="AP15" s="244">
        <v>615309</v>
      </c>
      <c r="AQ15" s="243">
        <v>429596</v>
      </c>
      <c r="AR15" s="245">
        <f t="shared" si="8"/>
        <v>69.817928878010889</v>
      </c>
      <c r="AS15" s="243">
        <v>429596</v>
      </c>
      <c r="AT15" s="245">
        <f t="shared" si="21"/>
        <v>100</v>
      </c>
      <c r="AU15" s="248">
        <f t="shared" ref="AU15:AV26" si="22">B15+G15+L15+Q15+V15+AA15+AF15+AK15+AP15</f>
        <v>8873587.7100000009</v>
      </c>
      <c r="AV15" s="245">
        <f t="shared" si="22"/>
        <v>7691249.3900000006</v>
      </c>
      <c r="AW15" s="245">
        <f t="shared" si="16"/>
        <v>86.675757780952836</v>
      </c>
      <c r="AX15" s="245">
        <f t="shared" ref="AX15:AX26" si="23">E15+J15+O15+T15+Y15+AD15+AI15+AN15+AS15</f>
        <v>7578126.3900000006</v>
      </c>
      <c r="AY15" s="245">
        <f t="shared" si="18"/>
        <v>98.529198648179573</v>
      </c>
    </row>
    <row r="16" spans="1:51" s="249" customFormat="1" ht="26.45" customHeight="1">
      <c r="A16" s="241" t="s">
        <v>24</v>
      </c>
      <c r="B16" s="242">
        <v>200000</v>
      </c>
      <c r="C16" s="243">
        <v>304539.05</v>
      </c>
      <c r="D16" s="247">
        <f t="shared" si="19"/>
        <v>152.26952499999999</v>
      </c>
      <c r="E16" s="243">
        <v>304539.05</v>
      </c>
      <c r="F16" s="243">
        <f t="shared" si="20"/>
        <v>100</v>
      </c>
      <c r="G16" s="244">
        <v>0</v>
      </c>
      <c r="H16" s="243">
        <v>27000</v>
      </c>
      <c r="I16" s="245" t="e">
        <f t="shared" si="0"/>
        <v>#DIV/0!</v>
      </c>
      <c r="J16" s="243">
        <v>27000</v>
      </c>
      <c r="K16" s="245">
        <f t="shared" si="10"/>
        <v>100</v>
      </c>
      <c r="L16" s="246">
        <v>0</v>
      </c>
      <c r="M16" s="243">
        <v>0</v>
      </c>
      <c r="N16" s="245" t="e">
        <f t="shared" si="1"/>
        <v>#DIV/0!</v>
      </c>
      <c r="O16" s="243">
        <v>0</v>
      </c>
      <c r="P16" s="245" t="e">
        <f t="shared" si="11"/>
        <v>#DIV/0!</v>
      </c>
      <c r="Q16" s="244">
        <v>0</v>
      </c>
      <c r="R16" s="243">
        <v>0</v>
      </c>
      <c r="S16" s="245" t="e">
        <f t="shared" si="2"/>
        <v>#DIV/0!</v>
      </c>
      <c r="T16" s="243">
        <v>0</v>
      </c>
      <c r="U16" s="245" t="e">
        <f t="shared" si="12"/>
        <v>#DIV/0!</v>
      </c>
      <c r="V16" s="246">
        <v>35000</v>
      </c>
      <c r="W16" s="243">
        <v>36740</v>
      </c>
      <c r="X16" s="247">
        <f t="shared" si="3"/>
        <v>104.97142857142858</v>
      </c>
      <c r="Y16" s="243">
        <v>36740</v>
      </c>
      <c r="Z16" s="245">
        <f t="shared" si="13"/>
        <v>100</v>
      </c>
      <c r="AA16" s="242">
        <v>27100</v>
      </c>
      <c r="AB16" s="243">
        <v>19300</v>
      </c>
      <c r="AC16" s="245">
        <f t="shared" si="4"/>
        <v>71.217712177121768</v>
      </c>
      <c r="AD16" s="243">
        <v>19300</v>
      </c>
      <c r="AE16" s="245">
        <f t="shared" si="14"/>
        <v>100</v>
      </c>
      <c r="AF16" s="246">
        <v>10000</v>
      </c>
      <c r="AG16" s="243">
        <v>680</v>
      </c>
      <c r="AH16" s="243">
        <f t="shared" si="5"/>
        <v>6.8</v>
      </c>
      <c r="AI16" s="243">
        <v>680</v>
      </c>
      <c r="AJ16" s="243">
        <f t="shared" si="6"/>
        <v>100</v>
      </c>
      <c r="AK16" s="244">
        <v>64000</v>
      </c>
      <c r="AL16" s="243">
        <v>86419</v>
      </c>
      <c r="AM16" s="247">
        <f t="shared" si="7"/>
        <v>135.02968749999999</v>
      </c>
      <c r="AN16" s="243">
        <v>86419</v>
      </c>
      <c r="AO16" s="243">
        <f t="shared" si="15"/>
        <v>100</v>
      </c>
      <c r="AP16" s="244">
        <v>10972</v>
      </c>
      <c r="AQ16" s="243">
        <v>7728</v>
      </c>
      <c r="AR16" s="245">
        <f t="shared" si="8"/>
        <v>70.433831571272336</v>
      </c>
      <c r="AS16" s="243">
        <v>7728</v>
      </c>
      <c r="AT16" s="245">
        <f t="shared" si="21"/>
        <v>100</v>
      </c>
      <c r="AU16" s="248">
        <f t="shared" si="22"/>
        <v>347072</v>
      </c>
      <c r="AV16" s="245">
        <f t="shared" si="22"/>
        <v>482406.05</v>
      </c>
      <c r="AW16" s="247">
        <f t="shared" si="16"/>
        <v>138.99307636455836</v>
      </c>
      <c r="AX16" s="245">
        <f t="shared" si="23"/>
        <v>482406.05</v>
      </c>
      <c r="AY16" s="245">
        <f t="shared" si="18"/>
        <v>100</v>
      </c>
    </row>
    <row r="17" spans="1:51" s="249" customFormat="1" ht="26.45" customHeight="1">
      <c r="A17" s="241" t="s">
        <v>218</v>
      </c>
      <c r="B17" s="242">
        <v>2500000</v>
      </c>
      <c r="C17" s="243">
        <v>2157132.1</v>
      </c>
      <c r="D17" s="243">
        <f t="shared" si="19"/>
        <v>86.285284000000004</v>
      </c>
      <c r="E17" s="243">
        <v>2157132.1</v>
      </c>
      <c r="F17" s="243">
        <f t="shared" si="20"/>
        <v>100</v>
      </c>
      <c r="G17" s="244">
        <v>520000</v>
      </c>
      <c r="H17" s="243">
        <v>497798.8</v>
      </c>
      <c r="I17" s="245">
        <f t="shared" si="0"/>
        <v>95.730538461538458</v>
      </c>
      <c r="J17" s="243">
        <v>378978.8</v>
      </c>
      <c r="K17" s="245">
        <f t="shared" si="10"/>
        <v>76.130918756734644</v>
      </c>
      <c r="L17" s="246">
        <v>813045</v>
      </c>
      <c r="M17" s="243">
        <v>799455.9</v>
      </c>
      <c r="N17" s="245">
        <f t="shared" si="1"/>
        <v>98.328616497241853</v>
      </c>
      <c r="O17" s="243">
        <v>799455.9</v>
      </c>
      <c r="P17" s="245">
        <f t="shared" si="11"/>
        <v>100</v>
      </c>
      <c r="Q17" s="244">
        <v>914460</v>
      </c>
      <c r="R17" s="243">
        <v>871307.7</v>
      </c>
      <c r="S17" s="245">
        <f t="shared" si="2"/>
        <v>95.281116724624368</v>
      </c>
      <c r="T17" s="243">
        <v>871307.7</v>
      </c>
      <c r="U17" s="245">
        <f t="shared" si="12"/>
        <v>100</v>
      </c>
      <c r="V17" s="246">
        <v>750000</v>
      </c>
      <c r="W17" s="243">
        <v>730631</v>
      </c>
      <c r="X17" s="245">
        <f t="shared" si="3"/>
        <v>97.41746666666667</v>
      </c>
      <c r="Y17" s="243">
        <v>730631</v>
      </c>
      <c r="Z17" s="245">
        <f t="shared" si="13"/>
        <v>100</v>
      </c>
      <c r="AA17" s="242">
        <v>1924680</v>
      </c>
      <c r="AB17" s="243">
        <v>1449302</v>
      </c>
      <c r="AC17" s="245">
        <f t="shared" si="4"/>
        <v>75.30093314213272</v>
      </c>
      <c r="AD17" s="243">
        <v>1449302</v>
      </c>
      <c r="AE17" s="245">
        <f t="shared" si="14"/>
        <v>100</v>
      </c>
      <c r="AF17" s="246">
        <v>450000</v>
      </c>
      <c r="AG17" s="243">
        <v>343567</v>
      </c>
      <c r="AH17" s="243">
        <f t="shared" si="5"/>
        <v>76.348222222222219</v>
      </c>
      <c r="AI17" s="243">
        <v>343567</v>
      </c>
      <c r="AJ17" s="243">
        <f t="shared" si="6"/>
        <v>100</v>
      </c>
      <c r="AK17" s="244">
        <v>600000</v>
      </c>
      <c r="AL17" s="243">
        <v>568420</v>
      </c>
      <c r="AM17" s="243">
        <f t="shared" si="7"/>
        <v>94.736666666666665</v>
      </c>
      <c r="AN17" s="243">
        <v>568420</v>
      </c>
      <c r="AO17" s="243">
        <f t="shared" si="15"/>
        <v>100</v>
      </c>
      <c r="AP17" s="244">
        <v>422400</v>
      </c>
      <c r="AQ17" s="243">
        <v>334684</v>
      </c>
      <c r="AR17" s="245">
        <f t="shared" si="8"/>
        <v>79.233901515151516</v>
      </c>
      <c r="AS17" s="243">
        <v>334684</v>
      </c>
      <c r="AT17" s="245">
        <f t="shared" si="21"/>
        <v>100</v>
      </c>
      <c r="AU17" s="248">
        <f t="shared" si="22"/>
        <v>8894585</v>
      </c>
      <c r="AV17" s="245">
        <f t="shared" si="22"/>
        <v>7752298.5</v>
      </c>
      <c r="AW17" s="245">
        <f t="shared" si="16"/>
        <v>87.157506505362534</v>
      </c>
      <c r="AX17" s="245">
        <f t="shared" si="23"/>
        <v>7633478.5</v>
      </c>
      <c r="AY17" s="245">
        <f t="shared" si="18"/>
        <v>98.467293280825032</v>
      </c>
    </row>
    <row r="18" spans="1:51" s="249" customFormat="1" ht="26.45" customHeight="1">
      <c r="A18" s="241" t="s">
        <v>139</v>
      </c>
      <c r="B18" s="242">
        <v>500000</v>
      </c>
      <c r="C18" s="243">
        <v>454451.66000000003</v>
      </c>
      <c r="D18" s="256">
        <f t="shared" si="19"/>
        <v>90.890332000000001</v>
      </c>
      <c r="E18" s="243">
        <v>454451.66000000003</v>
      </c>
      <c r="F18" s="243">
        <f t="shared" si="20"/>
        <v>99.999999999999986</v>
      </c>
      <c r="G18" s="244">
        <v>70000</v>
      </c>
      <c r="H18" s="243">
        <v>49505.4</v>
      </c>
      <c r="I18" s="245">
        <f t="shared" si="0"/>
        <v>70.721999999999994</v>
      </c>
      <c r="J18" s="243">
        <v>40522.75</v>
      </c>
      <c r="K18" s="245">
        <f t="shared" si="10"/>
        <v>81.855211754677271</v>
      </c>
      <c r="L18" s="246">
        <v>125960</v>
      </c>
      <c r="M18" s="243">
        <v>5950</v>
      </c>
      <c r="N18" s="245">
        <f t="shared" si="1"/>
        <v>4.7237218164496664</v>
      </c>
      <c r="O18" s="243">
        <v>5950</v>
      </c>
      <c r="P18" s="245">
        <f t="shared" si="11"/>
        <v>100</v>
      </c>
      <c r="Q18" s="244">
        <v>262370</v>
      </c>
      <c r="R18" s="243">
        <v>78338</v>
      </c>
      <c r="S18" s="245">
        <f t="shared" si="2"/>
        <v>29.85783435606205</v>
      </c>
      <c r="T18" s="243">
        <v>78338</v>
      </c>
      <c r="U18" s="245">
        <f t="shared" si="12"/>
        <v>100</v>
      </c>
      <c r="V18" s="246">
        <v>50000</v>
      </c>
      <c r="W18" s="243">
        <v>1144461.08</v>
      </c>
      <c r="X18" s="247">
        <f t="shared" si="3"/>
        <v>2288.9221600000001</v>
      </c>
      <c r="Y18" s="243">
        <v>1144461.08</v>
      </c>
      <c r="Z18" s="245">
        <f t="shared" si="13"/>
        <v>100</v>
      </c>
      <c r="AA18" s="242">
        <v>855962</v>
      </c>
      <c r="AB18" s="243">
        <v>952144</v>
      </c>
      <c r="AC18" s="247">
        <f t="shared" si="4"/>
        <v>111.23671377935001</v>
      </c>
      <c r="AD18" s="243">
        <v>952144</v>
      </c>
      <c r="AE18" s="245">
        <f t="shared" si="14"/>
        <v>100</v>
      </c>
      <c r="AF18" s="246">
        <v>30000</v>
      </c>
      <c r="AG18" s="243">
        <v>51710</v>
      </c>
      <c r="AH18" s="247">
        <f t="shared" si="5"/>
        <v>172.36666666666667</v>
      </c>
      <c r="AI18" s="243">
        <v>51710</v>
      </c>
      <c r="AJ18" s="243">
        <f t="shared" si="6"/>
        <v>100</v>
      </c>
      <c r="AK18" s="244">
        <v>30000</v>
      </c>
      <c r="AL18" s="243">
        <v>34369.35</v>
      </c>
      <c r="AM18" s="247">
        <f t="shared" si="7"/>
        <v>114.5645</v>
      </c>
      <c r="AN18" s="243">
        <v>34369.35</v>
      </c>
      <c r="AO18" s="243">
        <f t="shared" si="15"/>
        <v>100</v>
      </c>
      <c r="AP18" s="244">
        <v>123349</v>
      </c>
      <c r="AQ18" s="243">
        <v>107975.6</v>
      </c>
      <c r="AR18" s="245">
        <f t="shared" si="8"/>
        <v>87.53666426156677</v>
      </c>
      <c r="AS18" s="243">
        <v>107975.6</v>
      </c>
      <c r="AT18" s="245">
        <f t="shared" si="21"/>
        <v>100</v>
      </c>
      <c r="AU18" s="248">
        <f t="shared" si="22"/>
        <v>2047641</v>
      </c>
      <c r="AV18" s="245">
        <f t="shared" si="22"/>
        <v>2878905.0900000003</v>
      </c>
      <c r="AW18" s="247">
        <f t="shared" si="16"/>
        <v>140.59618311999031</v>
      </c>
      <c r="AX18" s="245">
        <f t="shared" si="23"/>
        <v>2869922.4400000004</v>
      </c>
      <c r="AY18" s="245">
        <f t="shared" si="18"/>
        <v>99.687983809150168</v>
      </c>
    </row>
    <row r="19" spans="1:51" s="249" customFormat="1" ht="26.45" customHeight="1">
      <c r="A19" s="241" t="s">
        <v>140</v>
      </c>
      <c r="B19" s="242">
        <v>20000</v>
      </c>
      <c r="C19" s="243">
        <v>72118</v>
      </c>
      <c r="D19" s="247">
        <f t="shared" si="19"/>
        <v>360.59</v>
      </c>
      <c r="E19" s="243">
        <v>72118</v>
      </c>
      <c r="F19" s="243">
        <f t="shared" si="20"/>
        <v>100</v>
      </c>
      <c r="G19" s="244">
        <v>0</v>
      </c>
      <c r="H19" s="243">
        <v>0</v>
      </c>
      <c r="I19" s="245" t="e">
        <f t="shared" si="0"/>
        <v>#DIV/0!</v>
      </c>
      <c r="J19" s="243">
        <v>0</v>
      </c>
      <c r="K19" s="245" t="e">
        <f t="shared" si="10"/>
        <v>#DIV/0!</v>
      </c>
      <c r="L19" s="246">
        <v>0</v>
      </c>
      <c r="M19" s="243">
        <v>0</v>
      </c>
      <c r="N19" s="245" t="e">
        <f t="shared" si="1"/>
        <v>#DIV/0!</v>
      </c>
      <c r="O19" s="243">
        <v>0</v>
      </c>
      <c r="P19" s="245" t="e">
        <f t="shared" si="11"/>
        <v>#DIV/0!</v>
      </c>
      <c r="Q19" s="244">
        <v>111000</v>
      </c>
      <c r="R19" s="243">
        <v>84000</v>
      </c>
      <c r="S19" s="245">
        <f t="shared" si="2"/>
        <v>75.675675675675677</v>
      </c>
      <c r="T19" s="243">
        <v>84000</v>
      </c>
      <c r="U19" s="245">
        <f t="shared" si="12"/>
        <v>100</v>
      </c>
      <c r="V19" s="246">
        <v>30000</v>
      </c>
      <c r="W19" s="243">
        <v>27090</v>
      </c>
      <c r="X19" s="245">
        <f t="shared" si="3"/>
        <v>90.3</v>
      </c>
      <c r="Y19" s="243">
        <v>27090</v>
      </c>
      <c r="Z19" s="245">
        <f t="shared" si="13"/>
        <v>100</v>
      </c>
      <c r="AA19" s="242">
        <v>29690</v>
      </c>
      <c r="AB19" s="243">
        <v>15115</v>
      </c>
      <c r="AC19" s="245">
        <f t="shared" si="4"/>
        <v>50.909397103401815</v>
      </c>
      <c r="AD19" s="243">
        <v>15115</v>
      </c>
      <c r="AE19" s="245">
        <f t="shared" si="14"/>
        <v>100</v>
      </c>
      <c r="AF19" s="246">
        <v>30000</v>
      </c>
      <c r="AG19" s="243">
        <v>47640</v>
      </c>
      <c r="AH19" s="247">
        <f t="shared" si="5"/>
        <v>158.80000000000001</v>
      </c>
      <c r="AI19" s="243">
        <v>47640</v>
      </c>
      <c r="AJ19" s="243">
        <f t="shared" si="6"/>
        <v>100</v>
      </c>
      <c r="AK19" s="244">
        <v>2000</v>
      </c>
      <c r="AL19" s="243">
        <v>0</v>
      </c>
      <c r="AM19" s="243">
        <f t="shared" si="7"/>
        <v>0</v>
      </c>
      <c r="AN19" s="243">
        <v>0</v>
      </c>
      <c r="AO19" s="243" t="e">
        <f t="shared" si="15"/>
        <v>#DIV/0!</v>
      </c>
      <c r="AP19" s="244">
        <v>0</v>
      </c>
      <c r="AQ19" s="243">
        <v>0</v>
      </c>
      <c r="AR19" s="245" t="e">
        <f t="shared" si="8"/>
        <v>#DIV/0!</v>
      </c>
      <c r="AS19" s="243">
        <v>0</v>
      </c>
      <c r="AT19" s="245" t="e">
        <f t="shared" si="21"/>
        <v>#DIV/0!</v>
      </c>
      <c r="AU19" s="248">
        <f t="shared" si="22"/>
        <v>222690</v>
      </c>
      <c r="AV19" s="245">
        <f t="shared" si="22"/>
        <v>245963</v>
      </c>
      <c r="AW19" s="247">
        <f t="shared" si="16"/>
        <v>110.45085095873186</v>
      </c>
      <c r="AX19" s="245">
        <f t="shared" si="23"/>
        <v>245963</v>
      </c>
      <c r="AY19" s="245">
        <f t="shared" si="18"/>
        <v>100</v>
      </c>
    </row>
    <row r="20" spans="1:51" s="249" customFormat="1" ht="26.45" customHeight="1">
      <c r="A20" s="241" t="s">
        <v>141</v>
      </c>
      <c r="B20" s="242">
        <v>600000</v>
      </c>
      <c r="C20" s="243">
        <v>374450</v>
      </c>
      <c r="D20" s="243">
        <f t="shared" si="19"/>
        <v>62.408333333333331</v>
      </c>
      <c r="E20" s="243">
        <v>374450</v>
      </c>
      <c r="F20" s="243">
        <f t="shared" si="20"/>
        <v>100</v>
      </c>
      <c r="G20" s="244">
        <v>66654</v>
      </c>
      <c r="H20" s="243">
        <v>66653.53</v>
      </c>
      <c r="I20" s="245">
        <f t="shared" si="0"/>
        <v>99.999294866024542</v>
      </c>
      <c r="J20" s="243">
        <v>18169.5</v>
      </c>
      <c r="K20" s="245">
        <f t="shared" si="10"/>
        <v>27.259621508418235</v>
      </c>
      <c r="L20" s="246">
        <v>179060</v>
      </c>
      <c r="M20" s="243">
        <v>225060</v>
      </c>
      <c r="N20" s="247">
        <f t="shared" si="1"/>
        <v>125.68971294538143</v>
      </c>
      <c r="O20" s="243">
        <v>225060</v>
      </c>
      <c r="P20" s="245">
        <f t="shared" si="11"/>
        <v>100</v>
      </c>
      <c r="Q20" s="244">
        <v>388000</v>
      </c>
      <c r="R20" s="243">
        <v>276960</v>
      </c>
      <c r="S20" s="245">
        <f t="shared" si="2"/>
        <v>71.381443298969074</v>
      </c>
      <c r="T20" s="243">
        <v>276960</v>
      </c>
      <c r="U20" s="245">
        <f t="shared" si="12"/>
        <v>100</v>
      </c>
      <c r="V20" s="246">
        <v>259871.61</v>
      </c>
      <c r="W20" s="243">
        <v>223121</v>
      </c>
      <c r="X20" s="245">
        <f t="shared" si="3"/>
        <v>85.858166653910374</v>
      </c>
      <c r="Y20" s="243">
        <v>223121</v>
      </c>
      <c r="Z20" s="245">
        <f t="shared" si="13"/>
        <v>100</v>
      </c>
      <c r="AA20" s="242">
        <v>637340</v>
      </c>
      <c r="AB20" s="243">
        <v>865205</v>
      </c>
      <c r="AC20" s="247">
        <f t="shared" si="4"/>
        <v>135.75250258888505</v>
      </c>
      <c r="AD20" s="243">
        <v>865205</v>
      </c>
      <c r="AE20" s="245">
        <f t="shared" si="14"/>
        <v>100</v>
      </c>
      <c r="AF20" s="246">
        <v>500000</v>
      </c>
      <c r="AG20" s="243">
        <v>493895</v>
      </c>
      <c r="AH20" s="243">
        <f t="shared" si="5"/>
        <v>98.778999999999996</v>
      </c>
      <c r="AI20" s="243">
        <v>493895</v>
      </c>
      <c r="AJ20" s="243">
        <f t="shared" si="6"/>
        <v>100</v>
      </c>
      <c r="AK20" s="244">
        <v>273960</v>
      </c>
      <c r="AL20" s="243">
        <v>188010</v>
      </c>
      <c r="AM20" s="243">
        <f t="shared" si="7"/>
        <v>68.62680683311433</v>
      </c>
      <c r="AN20" s="243">
        <v>188010</v>
      </c>
      <c r="AO20" s="243">
        <f t="shared" si="15"/>
        <v>100</v>
      </c>
      <c r="AP20" s="244">
        <v>236385</v>
      </c>
      <c r="AQ20" s="243">
        <v>231783</v>
      </c>
      <c r="AR20" s="245">
        <f t="shared" si="8"/>
        <v>98.053175962941808</v>
      </c>
      <c r="AS20" s="243">
        <v>231783</v>
      </c>
      <c r="AT20" s="245">
        <f t="shared" si="21"/>
        <v>100</v>
      </c>
      <c r="AU20" s="248">
        <f t="shared" si="22"/>
        <v>3141270.61</v>
      </c>
      <c r="AV20" s="245">
        <f t="shared" si="22"/>
        <v>2945137.5300000003</v>
      </c>
      <c r="AW20" s="245">
        <f t="shared" si="16"/>
        <v>93.756250118164772</v>
      </c>
      <c r="AX20" s="245">
        <f t="shared" si="23"/>
        <v>2896653.5</v>
      </c>
      <c r="AY20" s="245">
        <f t="shared" si="18"/>
        <v>98.353760070416811</v>
      </c>
    </row>
    <row r="21" spans="1:51" s="249" customFormat="1" ht="26.45" customHeight="1">
      <c r="A21" s="241" t="s">
        <v>142</v>
      </c>
      <c r="B21" s="242">
        <v>5000000</v>
      </c>
      <c r="C21" s="243">
        <v>4702607.46</v>
      </c>
      <c r="D21" s="243">
        <f t="shared" si="19"/>
        <v>94.052149200000002</v>
      </c>
      <c r="E21" s="243">
        <v>4702607.46</v>
      </c>
      <c r="F21" s="243">
        <f t="shared" si="20"/>
        <v>100</v>
      </c>
      <c r="G21" s="244">
        <v>649841</v>
      </c>
      <c r="H21" s="243">
        <v>662561.15</v>
      </c>
      <c r="I21" s="247">
        <f t="shared" si="0"/>
        <v>101.95742497010808</v>
      </c>
      <c r="J21" s="243">
        <v>475912.35000000003</v>
      </c>
      <c r="K21" s="245">
        <f t="shared" si="10"/>
        <v>71.8291964447357</v>
      </c>
      <c r="L21" s="246">
        <v>1219961.5</v>
      </c>
      <c r="M21" s="243">
        <v>518140</v>
      </c>
      <c r="N21" s="245">
        <f t="shared" si="1"/>
        <v>42.471832102898333</v>
      </c>
      <c r="O21" s="243">
        <v>518140</v>
      </c>
      <c r="P21" s="245">
        <f t="shared" si="11"/>
        <v>100</v>
      </c>
      <c r="Q21" s="244">
        <v>803556.4</v>
      </c>
      <c r="R21" s="243">
        <v>709342.4</v>
      </c>
      <c r="S21" s="245">
        <f t="shared" si="2"/>
        <v>88.275371834509684</v>
      </c>
      <c r="T21" s="243">
        <v>709342.4</v>
      </c>
      <c r="U21" s="245">
        <f t="shared" si="12"/>
        <v>100</v>
      </c>
      <c r="V21" s="246">
        <v>816896.62</v>
      </c>
      <c r="W21" s="243">
        <v>635040.6</v>
      </c>
      <c r="X21" s="245">
        <f t="shared" si="3"/>
        <v>77.738184300481009</v>
      </c>
      <c r="Y21" s="243">
        <v>635040.6</v>
      </c>
      <c r="Z21" s="245">
        <f t="shared" si="13"/>
        <v>100</v>
      </c>
      <c r="AA21" s="242">
        <v>2582031</v>
      </c>
      <c r="AB21" s="243">
        <v>2460385.8400000003</v>
      </c>
      <c r="AC21" s="245">
        <f t="shared" si="4"/>
        <v>95.288780034011992</v>
      </c>
      <c r="AD21" s="243">
        <v>2460385.8400000003</v>
      </c>
      <c r="AE21" s="245">
        <f t="shared" si="14"/>
        <v>100</v>
      </c>
      <c r="AF21" s="246">
        <v>350000</v>
      </c>
      <c r="AG21" s="243">
        <v>555661.91</v>
      </c>
      <c r="AH21" s="247">
        <f t="shared" si="5"/>
        <v>158.76054571428571</v>
      </c>
      <c r="AI21" s="243">
        <v>555661.91</v>
      </c>
      <c r="AJ21" s="243">
        <f t="shared" si="6"/>
        <v>100</v>
      </c>
      <c r="AK21" s="244">
        <v>500000</v>
      </c>
      <c r="AL21" s="243">
        <v>702490.60000000009</v>
      </c>
      <c r="AM21" s="247">
        <f t="shared" si="7"/>
        <v>140.49812000000003</v>
      </c>
      <c r="AN21" s="243">
        <v>702490.6</v>
      </c>
      <c r="AO21" s="243">
        <f t="shared" si="15"/>
        <v>99.999999999999986</v>
      </c>
      <c r="AP21" s="244">
        <v>933541</v>
      </c>
      <c r="AQ21" s="243">
        <v>757149</v>
      </c>
      <c r="AR21" s="245">
        <f t="shared" si="8"/>
        <v>81.105061266725301</v>
      </c>
      <c r="AS21" s="243">
        <v>757149</v>
      </c>
      <c r="AT21" s="245">
        <f t="shared" si="21"/>
        <v>100</v>
      </c>
      <c r="AU21" s="248">
        <f t="shared" si="22"/>
        <v>12855827.52</v>
      </c>
      <c r="AV21" s="245">
        <f t="shared" si="22"/>
        <v>11703378.960000001</v>
      </c>
      <c r="AW21" s="245">
        <f t="shared" si="16"/>
        <v>91.035594105419364</v>
      </c>
      <c r="AX21" s="245">
        <f t="shared" si="23"/>
        <v>11516730.16</v>
      </c>
      <c r="AY21" s="245">
        <f t="shared" si="18"/>
        <v>98.405171697524864</v>
      </c>
    </row>
    <row r="22" spans="1:51" s="249" customFormat="1" ht="26.45" customHeight="1">
      <c r="A22" s="241" t="s">
        <v>143</v>
      </c>
      <c r="B22" s="242">
        <v>8000000</v>
      </c>
      <c r="C22" s="243">
        <v>9227723.2599999998</v>
      </c>
      <c r="D22" s="247">
        <f t="shared" si="19"/>
        <v>115.34654075</v>
      </c>
      <c r="E22" s="243">
        <v>9227723.2599999998</v>
      </c>
      <c r="F22" s="243">
        <f t="shared" si="20"/>
        <v>100</v>
      </c>
      <c r="G22" s="244">
        <v>700000</v>
      </c>
      <c r="H22" s="243">
        <v>514272</v>
      </c>
      <c r="I22" s="245">
        <f t="shared" si="0"/>
        <v>73.46742857142857</v>
      </c>
      <c r="J22" s="243">
        <v>430282</v>
      </c>
      <c r="K22" s="245">
        <f t="shared" si="10"/>
        <v>83.66817559579367</v>
      </c>
      <c r="L22" s="246">
        <v>718504</v>
      </c>
      <c r="M22" s="243">
        <v>488148</v>
      </c>
      <c r="N22" s="245">
        <f t="shared" si="1"/>
        <v>67.939496509413999</v>
      </c>
      <c r="O22" s="243">
        <v>488148</v>
      </c>
      <c r="P22" s="245">
        <f t="shared" si="11"/>
        <v>100</v>
      </c>
      <c r="Q22" s="244">
        <v>625298</v>
      </c>
      <c r="R22" s="243">
        <v>579994</v>
      </c>
      <c r="S22" s="257">
        <f t="shared" si="2"/>
        <v>92.754814504444283</v>
      </c>
      <c r="T22" s="243">
        <v>579994</v>
      </c>
      <c r="U22" s="245">
        <f t="shared" si="12"/>
        <v>100</v>
      </c>
      <c r="V22" s="246">
        <v>1000000</v>
      </c>
      <c r="W22" s="243">
        <v>895889.5</v>
      </c>
      <c r="X22" s="245">
        <f t="shared" si="3"/>
        <v>89.588949999999997</v>
      </c>
      <c r="Y22" s="243">
        <v>895889.5</v>
      </c>
      <c r="Z22" s="245">
        <f t="shared" si="13"/>
        <v>100</v>
      </c>
      <c r="AA22" s="242">
        <v>3892653</v>
      </c>
      <c r="AB22" s="243">
        <v>3961285.17</v>
      </c>
      <c r="AC22" s="247">
        <f t="shared" si="4"/>
        <v>101.76312067887891</v>
      </c>
      <c r="AD22" s="243">
        <v>3961285.17</v>
      </c>
      <c r="AE22" s="245">
        <f t="shared" si="14"/>
        <v>100</v>
      </c>
      <c r="AF22" s="246">
        <v>0</v>
      </c>
      <c r="AG22" s="243">
        <v>0</v>
      </c>
      <c r="AH22" s="243" t="e">
        <f t="shared" si="5"/>
        <v>#DIV/0!</v>
      </c>
      <c r="AI22" s="243">
        <v>0</v>
      </c>
      <c r="AJ22" s="243" t="e">
        <f t="shared" si="6"/>
        <v>#DIV/0!</v>
      </c>
      <c r="AK22" s="244">
        <v>150000</v>
      </c>
      <c r="AL22" s="243">
        <v>93960</v>
      </c>
      <c r="AM22" s="243">
        <f t="shared" si="7"/>
        <v>62.64</v>
      </c>
      <c r="AN22" s="243">
        <v>93960</v>
      </c>
      <c r="AO22" s="243">
        <f t="shared" si="15"/>
        <v>100</v>
      </c>
      <c r="AP22" s="244">
        <v>30960</v>
      </c>
      <c r="AQ22" s="243">
        <v>26990</v>
      </c>
      <c r="AR22" s="245">
        <f t="shared" si="8"/>
        <v>87.177002583979331</v>
      </c>
      <c r="AS22" s="243">
        <v>26990</v>
      </c>
      <c r="AT22" s="245">
        <f t="shared" si="21"/>
        <v>100</v>
      </c>
      <c r="AU22" s="248">
        <f t="shared" si="22"/>
        <v>15117415</v>
      </c>
      <c r="AV22" s="245">
        <f t="shared" si="22"/>
        <v>15788261.93</v>
      </c>
      <c r="AW22" s="247">
        <f t="shared" si="16"/>
        <v>104.43757699315657</v>
      </c>
      <c r="AX22" s="245">
        <f t="shared" si="23"/>
        <v>15704271.93</v>
      </c>
      <c r="AY22" s="245">
        <f t="shared" si="18"/>
        <v>99.468022507022084</v>
      </c>
    </row>
    <row r="23" spans="1:51" s="249" customFormat="1" ht="26.45" customHeight="1">
      <c r="A23" s="241" t="s">
        <v>144</v>
      </c>
      <c r="B23" s="242">
        <v>1000000</v>
      </c>
      <c r="C23" s="243">
        <v>808465</v>
      </c>
      <c r="D23" s="243">
        <f t="shared" si="19"/>
        <v>80.846500000000006</v>
      </c>
      <c r="E23" s="243">
        <v>28465</v>
      </c>
      <c r="F23" s="243">
        <f t="shared" si="20"/>
        <v>3.5208697964661426</v>
      </c>
      <c r="G23" s="244">
        <v>95900</v>
      </c>
      <c r="H23" s="243">
        <v>95750</v>
      </c>
      <c r="I23" s="245">
        <f t="shared" si="0"/>
        <v>99.843587069864441</v>
      </c>
      <c r="J23" s="243">
        <v>0</v>
      </c>
      <c r="K23" s="245">
        <f t="shared" si="10"/>
        <v>0</v>
      </c>
      <c r="L23" s="246">
        <v>118210</v>
      </c>
      <c r="M23" s="243">
        <v>96850</v>
      </c>
      <c r="N23" s="245">
        <f t="shared" si="1"/>
        <v>81.930462735809158</v>
      </c>
      <c r="O23" s="243">
        <v>96850</v>
      </c>
      <c r="P23" s="245">
        <f t="shared" si="11"/>
        <v>100</v>
      </c>
      <c r="Q23" s="244">
        <v>94900</v>
      </c>
      <c r="R23" s="243">
        <v>188200</v>
      </c>
      <c r="S23" s="247">
        <f t="shared" si="2"/>
        <v>198.31401475237092</v>
      </c>
      <c r="T23" s="243">
        <v>188200</v>
      </c>
      <c r="U23" s="245">
        <f t="shared" si="12"/>
        <v>100</v>
      </c>
      <c r="V23" s="246">
        <v>384700</v>
      </c>
      <c r="W23" s="243">
        <v>157300</v>
      </c>
      <c r="X23" s="245">
        <f t="shared" si="3"/>
        <v>40.889004419027813</v>
      </c>
      <c r="Y23" s="243">
        <v>157300</v>
      </c>
      <c r="Z23" s="245">
        <f t="shared" si="13"/>
        <v>100</v>
      </c>
      <c r="AA23" s="242">
        <v>1098710</v>
      </c>
      <c r="AB23" s="243">
        <v>461654</v>
      </c>
      <c r="AC23" s="245">
        <f t="shared" si="4"/>
        <v>42.017820899054342</v>
      </c>
      <c r="AD23" s="243">
        <v>460154</v>
      </c>
      <c r="AE23" s="245">
        <f t="shared" si="14"/>
        <v>99.675081337971733</v>
      </c>
      <c r="AF23" s="246">
        <v>10000</v>
      </c>
      <c r="AG23" s="243">
        <v>24040</v>
      </c>
      <c r="AH23" s="247">
        <f t="shared" si="5"/>
        <v>240.4</v>
      </c>
      <c r="AI23" s="243">
        <v>24040</v>
      </c>
      <c r="AJ23" s="243">
        <f t="shared" si="6"/>
        <v>100</v>
      </c>
      <c r="AK23" s="244">
        <v>350000</v>
      </c>
      <c r="AL23" s="243">
        <v>140400</v>
      </c>
      <c r="AM23" s="243">
        <f t="shared" si="7"/>
        <v>40.114285714285714</v>
      </c>
      <c r="AN23" s="243">
        <v>140400</v>
      </c>
      <c r="AO23" s="243">
        <f t="shared" si="15"/>
        <v>100</v>
      </c>
      <c r="AP23" s="244">
        <v>52100</v>
      </c>
      <c r="AQ23" s="243">
        <v>52100</v>
      </c>
      <c r="AR23" s="245">
        <f t="shared" si="8"/>
        <v>100</v>
      </c>
      <c r="AS23" s="243">
        <v>52100</v>
      </c>
      <c r="AT23" s="245">
        <f t="shared" si="21"/>
        <v>100</v>
      </c>
      <c r="AU23" s="248">
        <f t="shared" si="22"/>
        <v>3204520</v>
      </c>
      <c r="AV23" s="245">
        <f t="shared" si="22"/>
        <v>2024759</v>
      </c>
      <c r="AW23" s="245">
        <f t="shared" si="16"/>
        <v>63.184470685157216</v>
      </c>
      <c r="AX23" s="245">
        <f t="shared" si="23"/>
        <v>1147509</v>
      </c>
      <c r="AY23" s="245">
        <f t="shared" si="18"/>
        <v>56.673855999652304</v>
      </c>
    </row>
    <row r="24" spans="1:51" s="249" customFormat="1" ht="26.45" customHeight="1">
      <c r="A24" s="241" t="s">
        <v>145</v>
      </c>
      <c r="B24" s="242">
        <v>0</v>
      </c>
      <c r="C24" s="243">
        <v>0</v>
      </c>
      <c r="D24" s="243" t="e">
        <f t="shared" si="19"/>
        <v>#DIV/0!</v>
      </c>
      <c r="E24" s="243">
        <v>0</v>
      </c>
      <c r="F24" s="243" t="e">
        <f t="shared" si="20"/>
        <v>#DIV/0!</v>
      </c>
      <c r="G24" s="244">
        <v>125000</v>
      </c>
      <c r="H24" s="243">
        <v>78212.7</v>
      </c>
      <c r="I24" s="245">
        <f t="shared" si="0"/>
        <v>62.570160000000001</v>
      </c>
      <c r="J24" s="243">
        <v>74262.7</v>
      </c>
      <c r="K24" s="245">
        <f t="shared" si="10"/>
        <v>94.949669299231459</v>
      </c>
      <c r="L24" s="246">
        <v>485541</v>
      </c>
      <c r="M24" s="243">
        <v>368356</v>
      </c>
      <c r="N24" s="245">
        <f t="shared" si="1"/>
        <v>75.865065977950366</v>
      </c>
      <c r="O24" s="243">
        <v>368356</v>
      </c>
      <c r="P24" s="245">
        <f t="shared" si="11"/>
        <v>100</v>
      </c>
      <c r="Q24" s="244">
        <v>36990</v>
      </c>
      <c r="R24" s="243">
        <v>67879</v>
      </c>
      <c r="S24" s="247">
        <f t="shared" si="2"/>
        <v>183.50635306839686</v>
      </c>
      <c r="T24" s="243">
        <v>67879</v>
      </c>
      <c r="U24" s="245">
        <f t="shared" si="12"/>
        <v>100</v>
      </c>
      <c r="V24" s="246">
        <v>120000</v>
      </c>
      <c r="W24" s="243">
        <v>146635.6</v>
      </c>
      <c r="X24" s="247">
        <f t="shared" si="3"/>
        <v>122.19633333333333</v>
      </c>
      <c r="Y24" s="243">
        <v>146635.6</v>
      </c>
      <c r="Z24" s="245">
        <f t="shared" si="13"/>
        <v>100</v>
      </c>
      <c r="AA24" s="242">
        <v>972295</v>
      </c>
      <c r="AB24" s="243">
        <v>1144657.3</v>
      </c>
      <c r="AC24" s="247">
        <f t="shared" si="4"/>
        <v>117.7273666942646</v>
      </c>
      <c r="AD24" s="243">
        <v>1144657.3</v>
      </c>
      <c r="AE24" s="245">
        <f t="shared" si="14"/>
        <v>100</v>
      </c>
      <c r="AF24" s="246">
        <v>100000</v>
      </c>
      <c r="AG24" s="243">
        <v>68908</v>
      </c>
      <c r="AH24" s="243">
        <f t="shared" si="5"/>
        <v>68.908000000000001</v>
      </c>
      <c r="AI24" s="243">
        <v>68908</v>
      </c>
      <c r="AJ24" s="243">
        <f t="shared" si="6"/>
        <v>100</v>
      </c>
      <c r="AK24" s="244">
        <v>40000</v>
      </c>
      <c r="AL24" s="243">
        <v>69062.100000000006</v>
      </c>
      <c r="AM24" s="247">
        <f t="shared" si="7"/>
        <v>172.65525000000002</v>
      </c>
      <c r="AN24" s="243">
        <v>69062.100000000006</v>
      </c>
      <c r="AO24" s="243">
        <f t="shared" si="15"/>
        <v>100</v>
      </c>
      <c r="AP24" s="244">
        <v>53160</v>
      </c>
      <c r="AQ24" s="243">
        <v>39828.75</v>
      </c>
      <c r="AR24" s="245">
        <f t="shared" si="8"/>
        <v>74.92240406320542</v>
      </c>
      <c r="AS24" s="243">
        <v>39828.75</v>
      </c>
      <c r="AT24" s="245">
        <f t="shared" si="21"/>
        <v>100</v>
      </c>
      <c r="AU24" s="248">
        <f t="shared" si="22"/>
        <v>1932986</v>
      </c>
      <c r="AV24" s="245">
        <f t="shared" si="22"/>
        <v>1983539.4500000002</v>
      </c>
      <c r="AW24" s="247">
        <f t="shared" si="16"/>
        <v>102.61530347348611</v>
      </c>
      <c r="AX24" s="245">
        <f t="shared" si="23"/>
        <v>1979589.4500000002</v>
      </c>
      <c r="AY24" s="245">
        <f t="shared" si="18"/>
        <v>99.800861031526253</v>
      </c>
    </row>
    <row r="25" spans="1:51" s="249" customFormat="1" ht="26.45" customHeight="1">
      <c r="A25" s="241" t="s">
        <v>146</v>
      </c>
      <c r="B25" s="242">
        <v>600000</v>
      </c>
      <c r="C25" s="243">
        <v>711659.6</v>
      </c>
      <c r="D25" s="247">
        <f t="shared" si="19"/>
        <v>118.60993333333333</v>
      </c>
      <c r="E25" s="243">
        <v>711659.60000000009</v>
      </c>
      <c r="F25" s="243">
        <f t="shared" si="20"/>
        <v>100.00000000000003</v>
      </c>
      <c r="G25" s="244">
        <v>83110</v>
      </c>
      <c r="H25" s="243">
        <v>650</v>
      </c>
      <c r="I25" s="245">
        <f t="shared" si="0"/>
        <v>0.78209601732643486</v>
      </c>
      <c r="J25" s="243">
        <v>650</v>
      </c>
      <c r="K25" s="245">
        <f t="shared" si="10"/>
        <v>100</v>
      </c>
      <c r="L25" s="246">
        <v>57110</v>
      </c>
      <c r="M25" s="243">
        <v>37265</v>
      </c>
      <c r="N25" s="245">
        <f t="shared" si="1"/>
        <v>65.251269479950977</v>
      </c>
      <c r="O25" s="243">
        <v>37265</v>
      </c>
      <c r="P25" s="245">
        <f t="shared" si="11"/>
        <v>100</v>
      </c>
      <c r="Q25" s="244">
        <v>1128928</v>
      </c>
      <c r="R25" s="243">
        <v>549583</v>
      </c>
      <c r="S25" s="243">
        <f t="shared" si="2"/>
        <v>48.681846849400493</v>
      </c>
      <c r="T25" s="243">
        <v>549583</v>
      </c>
      <c r="U25" s="245">
        <f t="shared" si="12"/>
        <v>100</v>
      </c>
      <c r="V25" s="246">
        <v>2000</v>
      </c>
      <c r="W25" s="243">
        <v>2650</v>
      </c>
      <c r="X25" s="247">
        <f t="shared" si="3"/>
        <v>132.5</v>
      </c>
      <c r="Y25" s="243">
        <v>2650</v>
      </c>
      <c r="Z25" s="245">
        <f t="shared" si="13"/>
        <v>100</v>
      </c>
      <c r="AA25" s="242">
        <v>2330</v>
      </c>
      <c r="AB25" s="243">
        <v>6360</v>
      </c>
      <c r="AC25" s="247">
        <f t="shared" si="4"/>
        <v>272.96137339055792</v>
      </c>
      <c r="AD25" s="243">
        <v>6360</v>
      </c>
      <c r="AE25" s="245">
        <f t="shared" si="14"/>
        <v>100</v>
      </c>
      <c r="AF25" s="246">
        <v>30000</v>
      </c>
      <c r="AG25" s="243">
        <v>25929</v>
      </c>
      <c r="AH25" s="243">
        <f t="shared" si="5"/>
        <v>86.43</v>
      </c>
      <c r="AI25" s="243">
        <v>25929</v>
      </c>
      <c r="AJ25" s="243">
        <f t="shared" si="6"/>
        <v>100</v>
      </c>
      <c r="AK25" s="244">
        <v>7300</v>
      </c>
      <c r="AL25" s="243">
        <v>30545</v>
      </c>
      <c r="AM25" s="247">
        <f t="shared" si="7"/>
        <v>418.42465753424659</v>
      </c>
      <c r="AN25" s="243">
        <v>30545</v>
      </c>
      <c r="AO25" s="243">
        <f t="shared" si="15"/>
        <v>100</v>
      </c>
      <c r="AP25" s="244">
        <v>53110</v>
      </c>
      <c r="AQ25" s="243">
        <v>36341</v>
      </c>
      <c r="AR25" s="245">
        <f t="shared" si="8"/>
        <v>68.425908491809452</v>
      </c>
      <c r="AS25" s="243">
        <v>36341</v>
      </c>
      <c r="AT25" s="245">
        <f t="shared" si="21"/>
        <v>100</v>
      </c>
      <c r="AU25" s="248">
        <f t="shared" si="22"/>
        <v>1963888</v>
      </c>
      <c r="AV25" s="245">
        <f t="shared" si="22"/>
        <v>1400982.6</v>
      </c>
      <c r="AW25" s="245">
        <f t="shared" si="16"/>
        <v>71.337194381757001</v>
      </c>
      <c r="AX25" s="245">
        <f t="shared" si="23"/>
        <v>1400982.6</v>
      </c>
      <c r="AY25" s="245">
        <f t="shared" si="18"/>
        <v>100</v>
      </c>
    </row>
    <row r="26" spans="1:51" s="249" customFormat="1" ht="26.45" customHeight="1">
      <c r="A26" s="241" t="s">
        <v>147</v>
      </c>
      <c r="B26" s="242">
        <v>0</v>
      </c>
      <c r="C26" s="243">
        <v>0</v>
      </c>
      <c r="D26" s="243" t="e">
        <f t="shared" si="19"/>
        <v>#DIV/0!</v>
      </c>
      <c r="E26" s="243">
        <v>0</v>
      </c>
      <c r="F26" s="243" t="e">
        <f t="shared" si="20"/>
        <v>#DIV/0!</v>
      </c>
      <c r="G26" s="244">
        <v>0</v>
      </c>
      <c r="H26" s="243">
        <v>0</v>
      </c>
      <c r="I26" s="245" t="e">
        <f t="shared" si="0"/>
        <v>#DIV/0!</v>
      </c>
      <c r="J26" s="243">
        <v>0</v>
      </c>
      <c r="K26" s="245" t="e">
        <f t="shared" si="10"/>
        <v>#DIV/0!</v>
      </c>
      <c r="L26" s="246">
        <v>503645</v>
      </c>
      <c r="M26" s="243">
        <v>561505.56000000006</v>
      </c>
      <c r="N26" s="247">
        <f t="shared" si="1"/>
        <v>111.48836184217059</v>
      </c>
      <c r="O26" s="243">
        <v>561505.56000000006</v>
      </c>
      <c r="P26" s="245">
        <f t="shared" si="11"/>
        <v>100</v>
      </c>
      <c r="Q26" s="244">
        <v>0</v>
      </c>
      <c r="R26" s="243">
        <v>717388.5</v>
      </c>
      <c r="S26" s="243" t="e">
        <f t="shared" si="2"/>
        <v>#DIV/0!</v>
      </c>
      <c r="T26" s="243">
        <v>703799.5</v>
      </c>
      <c r="U26" s="245">
        <f t="shared" si="12"/>
        <v>98.105768352852053</v>
      </c>
      <c r="V26" s="246">
        <v>152520</v>
      </c>
      <c r="W26" s="243">
        <v>307805</v>
      </c>
      <c r="X26" s="247">
        <f t="shared" si="3"/>
        <v>201.81287699973774</v>
      </c>
      <c r="Y26" s="243">
        <v>307805</v>
      </c>
      <c r="Z26" s="245">
        <f t="shared" si="13"/>
        <v>100</v>
      </c>
      <c r="AA26" s="242">
        <v>0</v>
      </c>
      <c r="AB26" s="243">
        <v>0</v>
      </c>
      <c r="AC26" s="245" t="e">
        <f t="shared" si="4"/>
        <v>#DIV/0!</v>
      </c>
      <c r="AD26" s="243">
        <v>0</v>
      </c>
      <c r="AE26" s="245" t="e">
        <f t="shared" si="14"/>
        <v>#DIV/0!</v>
      </c>
      <c r="AF26" s="246">
        <v>0</v>
      </c>
      <c r="AG26" s="243">
        <v>0</v>
      </c>
      <c r="AH26" s="243" t="e">
        <f t="shared" si="5"/>
        <v>#DIV/0!</v>
      </c>
      <c r="AI26" s="243">
        <v>0</v>
      </c>
      <c r="AJ26" s="243" t="e">
        <f t="shared" si="6"/>
        <v>#DIV/0!</v>
      </c>
      <c r="AK26" s="244">
        <v>0</v>
      </c>
      <c r="AL26" s="243">
        <v>0</v>
      </c>
      <c r="AM26" s="243" t="e">
        <f t="shared" si="7"/>
        <v>#DIV/0!</v>
      </c>
      <c r="AN26" s="243">
        <v>0</v>
      </c>
      <c r="AO26" s="243" t="e">
        <f t="shared" si="15"/>
        <v>#DIV/0!</v>
      </c>
      <c r="AP26" s="244">
        <v>0</v>
      </c>
      <c r="AQ26" s="243">
        <v>0</v>
      </c>
      <c r="AR26" s="245" t="e">
        <f t="shared" si="8"/>
        <v>#DIV/0!</v>
      </c>
      <c r="AS26" s="243">
        <v>0</v>
      </c>
      <c r="AT26" s="245" t="e">
        <f t="shared" si="21"/>
        <v>#DIV/0!</v>
      </c>
      <c r="AU26" s="248">
        <f t="shared" si="22"/>
        <v>656165</v>
      </c>
      <c r="AV26" s="245">
        <f t="shared" si="22"/>
        <v>1586699.06</v>
      </c>
      <c r="AW26" s="247">
        <f t="shared" si="16"/>
        <v>241.814034579717</v>
      </c>
      <c r="AX26" s="245">
        <f t="shared" si="23"/>
        <v>1573110.06</v>
      </c>
      <c r="AY26" s="245">
        <f t="shared" si="18"/>
        <v>99.143567905056926</v>
      </c>
    </row>
    <row r="27" spans="1:51" s="240" customFormat="1" ht="26.45" customHeight="1">
      <c r="A27" s="258" t="s">
        <v>33</v>
      </c>
      <c r="B27" s="252">
        <f>SUM(B7+B14)</f>
        <v>226619886.84999999</v>
      </c>
      <c r="C27" s="253">
        <f>SUM(C7+C14)</f>
        <v>221477293.85999995</v>
      </c>
      <c r="D27" s="253">
        <f>C27*100/B27</f>
        <v>97.73074064174962</v>
      </c>
      <c r="E27" s="253">
        <f>SUM(E7+E14)</f>
        <v>220683043.85999998</v>
      </c>
      <c r="F27" s="253">
        <f>E27*100/C27</f>
        <v>99.641385360026106</v>
      </c>
      <c r="G27" s="252">
        <f>SUM(G7+G14)</f>
        <v>13885155.82</v>
      </c>
      <c r="H27" s="237">
        <f>SUM(H7+H14)</f>
        <v>12499179.990000002</v>
      </c>
      <c r="I27" s="237">
        <f t="shared" si="0"/>
        <v>90.018291130707681</v>
      </c>
      <c r="J27" s="237">
        <f>SUM(J7+J14)</f>
        <v>10099865.67</v>
      </c>
      <c r="K27" s="237">
        <f t="shared" si="10"/>
        <v>80.804226181880892</v>
      </c>
      <c r="L27" s="252">
        <f>SUM(L7+L14)</f>
        <v>18285090.030000001</v>
      </c>
      <c r="M27" s="237">
        <f>SUM(M7+M14)</f>
        <v>13621698.210000001</v>
      </c>
      <c r="N27" s="237">
        <f t="shared" si="1"/>
        <v>74.496205310726594</v>
      </c>
      <c r="O27" s="237">
        <f>SUM(O7+O14)</f>
        <v>13621698.210000001</v>
      </c>
      <c r="P27" s="237">
        <f t="shared" si="11"/>
        <v>100</v>
      </c>
      <c r="Q27" s="252">
        <f>SUM(Q7+Q14)</f>
        <v>22294706.420000002</v>
      </c>
      <c r="R27" s="237">
        <f>SUM(R7+R14)</f>
        <v>22854149.579999998</v>
      </c>
      <c r="S27" s="238">
        <f t="shared" si="2"/>
        <v>102.50930938250946</v>
      </c>
      <c r="T27" s="237">
        <f>SUM(T7+T14)</f>
        <v>22659445.079999998</v>
      </c>
      <c r="U27" s="237">
        <f t="shared" si="12"/>
        <v>99.148056245460182</v>
      </c>
      <c r="V27" s="252">
        <f>SUM(V7+V14)</f>
        <v>28141375.189999998</v>
      </c>
      <c r="W27" s="237">
        <f>SUM(W7+W14)</f>
        <v>27635603.129999995</v>
      </c>
      <c r="X27" s="237">
        <f t="shared" si="3"/>
        <v>98.202745755723669</v>
      </c>
      <c r="Y27" s="237">
        <f>SUM(Y7+Y14)</f>
        <v>27635603.130000003</v>
      </c>
      <c r="Z27" s="237">
        <f t="shared" si="13"/>
        <v>100.00000000000003</v>
      </c>
      <c r="AA27" s="252">
        <f>SUM(AA7+AA14)</f>
        <v>101527606.95999999</v>
      </c>
      <c r="AB27" s="237">
        <f>SUM(AB7+AB14)</f>
        <v>90637395.679999992</v>
      </c>
      <c r="AC27" s="237">
        <f t="shared" si="4"/>
        <v>89.273645261539031</v>
      </c>
      <c r="AD27" s="237">
        <f>SUM(AD7+AD14)</f>
        <v>87522036.459999993</v>
      </c>
      <c r="AE27" s="237">
        <f t="shared" si="14"/>
        <v>96.562832375503234</v>
      </c>
      <c r="AF27" s="254">
        <f>SUM(AF7+AF14)</f>
        <v>18615257.48</v>
      </c>
      <c r="AG27" s="237">
        <f>SUM(AG7+AG14)</f>
        <v>19090929.219999999</v>
      </c>
      <c r="AH27" s="238">
        <f t="shared" si="5"/>
        <v>102.55527886472188</v>
      </c>
      <c r="AI27" s="237">
        <f>SUM(AI7+AI14)</f>
        <v>18716878.640000001</v>
      </c>
      <c r="AJ27" s="253">
        <f t="shared" si="6"/>
        <v>98.040689503954908</v>
      </c>
      <c r="AK27" s="252">
        <f>SUM(AK7+AK14)</f>
        <v>12026894.176666666</v>
      </c>
      <c r="AL27" s="237">
        <f>SUM(AL7+AL14)</f>
        <v>11205717.110000001</v>
      </c>
      <c r="AM27" s="253">
        <f t="shared" si="7"/>
        <v>93.172160205252112</v>
      </c>
      <c r="AN27" s="237">
        <f>SUM(AN7+AN14)</f>
        <v>11020891.01</v>
      </c>
      <c r="AO27" s="253">
        <f t="shared" si="15"/>
        <v>98.350608906278183</v>
      </c>
      <c r="AP27" s="252">
        <f>SUM(AP7+AP14)</f>
        <v>11414155.790000001</v>
      </c>
      <c r="AQ27" s="237">
        <f>SUM(AQ7+AQ14)</f>
        <v>10324819.220000001</v>
      </c>
      <c r="AR27" s="237">
        <f t="shared" si="8"/>
        <v>90.456266849324308</v>
      </c>
      <c r="AS27" s="237">
        <f>SUM(AS7+AS14)</f>
        <v>10273451.42</v>
      </c>
      <c r="AT27" s="237">
        <f t="shared" si="21"/>
        <v>99.502482330145824</v>
      </c>
      <c r="AU27" s="252">
        <f>SUM(AU7+AU14)</f>
        <v>452810128.7166667</v>
      </c>
      <c r="AV27" s="237">
        <f>SUM(AV7+AV14)</f>
        <v>429346786</v>
      </c>
      <c r="AW27" s="237">
        <f t="shared" si="16"/>
        <v>94.818282271387034</v>
      </c>
      <c r="AX27" s="237">
        <f>SUM(AX7+AX14)</f>
        <v>422232913.48000002</v>
      </c>
      <c r="AY27" s="237">
        <f t="shared" si="18"/>
        <v>98.343094032151441</v>
      </c>
    </row>
    <row r="29" spans="1:51">
      <c r="A29" s="227"/>
      <c r="B29" s="259" t="s">
        <v>219</v>
      </c>
    </row>
    <row r="30" spans="1:51">
      <c r="B30" s="262" t="s">
        <v>220</v>
      </c>
      <c r="H30" s="350"/>
      <c r="I30" s="350"/>
      <c r="M30" s="350"/>
      <c r="N30" s="350"/>
      <c r="R30" s="350"/>
      <c r="S30" s="350"/>
      <c r="W30" s="350"/>
      <c r="X30" s="350"/>
      <c r="AB30" s="350"/>
      <c r="AC30" s="350"/>
      <c r="AG30" s="350"/>
      <c r="AH30" s="350"/>
      <c r="AL30" s="350"/>
      <c r="AM30" s="350"/>
      <c r="AQ30" s="350"/>
      <c r="AR30" s="350"/>
      <c r="AV30" s="350"/>
      <c r="AW30" s="350"/>
    </row>
  </sheetData>
  <mergeCells count="60">
    <mergeCell ref="V3:Z3"/>
    <mergeCell ref="J5:K5"/>
    <mergeCell ref="L5:L6"/>
    <mergeCell ref="M5:N5"/>
    <mergeCell ref="O5:P5"/>
    <mergeCell ref="A3:A6"/>
    <mergeCell ref="B3:F3"/>
    <mergeCell ref="G3:K3"/>
    <mergeCell ref="L3:P3"/>
    <mergeCell ref="Q3:U3"/>
    <mergeCell ref="AA3:AE3"/>
    <mergeCell ref="AF3:AJ3"/>
    <mergeCell ref="AK3:AO3"/>
    <mergeCell ref="AP3:AT3"/>
    <mergeCell ref="AU3:AY3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Q5:Q6"/>
    <mergeCell ref="R5:S5"/>
    <mergeCell ref="T5:U5"/>
    <mergeCell ref="V5:V6"/>
    <mergeCell ref="W5:X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G30:AH30"/>
    <mergeCell ref="AL30:AM30"/>
    <mergeCell ref="AK5:AK6"/>
    <mergeCell ref="AL5:AM5"/>
    <mergeCell ref="AN5:AO5"/>
    <mergeCell ref="H30:I30"/>
    <mergeCell ref="M30:N30"/>
    <mergeCell ref="R30:S30"/>
    <mergeCell ref="W30:X30"/>
    <mergeCell ref="AB30:AC30"/>
    <mergeCell ref="AQ30:AR30"/>
    <mergeCell ref="AV30:AW30"/>
    <mergeCell ref="AU5:AU6"/>
    <mergeCell ref="AV5:AW5"/>
    <mergeCell ref="AX5:AY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A1:AY30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4" sqref="G24"/>
    </sheetView>
  </sheetViews>
  <sheetFormatPr defaultColWidth="9" defaultRowHeight="23.25"/>
  <cols>
    <col min="1" max="1" width="33.75" style="261" customWidth="1"/>
    <col min="2" max="2" width="21.5" style="261" customWidth="1"/>
    <col min="3" max="3" width="20.375" style="260" customWidth="1"/>
    <col min="4" max="4" width="12.375" style="260" customWidth="1"/>
    <col min="5" max="5" width="17.875" style="261" customWidth="1"/>
    <col min="6" max="6" width="14.75" style="261" customWidth="1"/>
    <col min="7" max="7" width="22.375" style="261" customWidth="1"/>
    <col min="8" max="8" width="16.375" style="260" customWidth="1"/>
    <col min="9" max="9" width="12.875" style="260" customWidth="1"/>
    <col min="10" max="10" width="18.75" style="261" customWidth="1"/>
    <col min="11" max="11" width="14.625" style="261" customWidth="1"/>
    <col min="12" max="12" width="20.75" style="261" customWidth="1"/>
    <col min="13" max="13" width="16.875" style="260" customWidth="1"/>
    <col min="14" max="14" width="12.875" style="260" customWidth="1"/>
    <col min="15" max="15" width="16.5" style="261" customWidth="1"/>
    <col min="16" max="16" width="12.625" style="261" customWidth="1"/>
    <col min="17" max="17" width="20.75" style="261" customWidth="1"/>
    <col min="18" max="18" width="22.25" style="260" customWidth="1"/>
    <col min="19" max="19" width="13.625" style="260" customWidth="1"/>
    <col min="20" max="20" width="20.125" style="261" customWidth="1"/>
    <col min="21" max="21" width="13.875" style="261" customWidth="1"/>
    <col min="22" max="22" width="20.75" style="261" customWidth="1"/>
    <col min="23" max="23" width="21" style="260" customWidth="1"/>
    <col min="24" max="24" width="11.25" style="260" customWidth="1"/>
    <col min="25" max="25" width="20.75" style="261" customWidth="1"/>
    <col min="26" max="26" width="11.5" style="261" customWidth="1"/>
    <col min="27" max="27" width="22.625" style="261" customWidth="1"/>
    <col min="28" max="28" width="20.75" style="260" customWidth="1"/>
    <col min="29" max="29" width="11.25" style="260" customWidth="1"/>
    <col min="30" max="30" width="22.25" style="261" customWidth="1"/>
    <col min="31" max="31" width="13.375" style="261" customWidth="1"/>
    <col min="32" max="32" width="20.75" style="261" customWidth="1"/>
    <col min="33" max="33" width="21.5" style="260" customWidth="1"/>
    <col min="34" max="34" width="13.625" style="260" customWidth="1"/>
    <col min="35" max="35" width="17.875" style="261" customWidth="1"/>
    <col min="36" max="36" width="11.25" style="261" customWidth="1"/>
    <col min="37" max="37" width="20.75" style="261" customWidth="1"/>
    <col min="38" max="38" width="20.5" style="260" customWidth="1"/>
    <col min="39" max="39" width="11.25" style="260" customWidth="1"/>
    <col min="40" max="40" width="20.375" style="261" customWidth="1"/>
    <col min="41" max="41" width="13.125" style="261" customWidth="1"/>
    <col min="42" max="42" width="20.75" style="261" bestFit="1" customWidth="1"/>
    <col min="43" max="43" width="21" style="260" customWidth="1"/>
    <col min="44" max="44" width="13.375" style="260" customWidth="1"/>
    <col min="45" max="45" width="20.5" style="261" customWidth="1"/>
    <col min="46" max="46" width="11.5" style="261" customWidth="1"/>
    <col min="47" max="47" width="17.625" style="261" customWidth="1"/>
    <col min="48" max="49" width="17.625" style="260" customWidth="1"/>
    <col min="50" max="51" width="17.625" style="261" customWidth="1"/>
    <col min="52" max="16384" width="9" style="261"/>
  </cols>
  <sheetData>
    <row r="1" spans="1:51" s="226" customFormat="1" ht="25.5" customHeight="1">
      <c r="A1" s="226" t="s">
        <v>221</v>
      </c>
      <c r="G1" s="227"/>
      <c r="H1" s="227"/>
      <c r="I1" s="227"/>
      <c r="J1" s="227"/>
      <c r="K1" s="227"/>
      <c r="L1" s="227"/>
      <c r="M1" s="227"/>
      <c r="N1" s="228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</row>
    <row r="2" spans="1:51" s="226" customFormat="1" ht="25.5" customHeight="1">
      <c r="A2" s="230" t="s">
        <v>222</v>
      </c>
      <c r="B2" s="230"/>
      <c r="C2" s="230"/>
      <c r="D2" s="230"/>
      <c r="E2" s="230"/>
      <c r="F2" s="230"/>
      <c r="G2" s="227"/>
      <c r="H2" s="227"/>
      <c r="I2" s="227"/>
      <c r="J2" s="227"/>
      <c r="K2" s="227"/>
      <c r="L2" s="227"/>
      <c r="M2" s="227"/>
      <c r="N2" s="228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</row>
    <row r="3" spans="1:51" s="226" customFormat="1" ht="29.25" customHeight="1">
      <c r="A3" s="358" t="s">
        <v>0</v>
      </c>
      <c r="B3" s="355" t="s">
        <v>199</v>
      </c>
      <c r="C3" s="356"/>
      <c r="D3" s="356"/>
      <c r="E3" s="356"/>
      <c r="F3" s="357"/>
      <c r="G3" s="355" t="s">
        <v>200</v>
      </c>
      <c r="H3" s="356"/>
      <c r="I3" s="356"/>
      <c r="J3" s="356"/>
      <c r="K3" s="357"/>
      <c r="L3" s="355" t="s">
        <v>201</v>
      </c>
      <c r="M3" s="356"/>
      <c r="N3" s="356"/>
      <c r="O3" s="356"/>
      <c r="P3" s="357"/>
      <c r="Q3" s="355" t="s">
        <v>202</v>
      </c>
      <c r="R3" s="356"/>
      <c r="S3" s="356"/>
      <c r="T3" s="356"/>
      <c r="U3" s="357"/>
      <c r="V3" s="355" t="s">
        <v>203</v>
      </c>
      <c r="W3" s="356"/>
      <c r="X3" s="356"/>
      <c r="Y3" s="356"/>
      <c r="Z3" s="357"/>
      <c r="AA3" s="355" t="s">
        <v>204</v>
      </c>
      <c r="AB3" s="356"/>
      <c r="AC3" s="356"/>
      <c r="AD3" s="356"/>
      <c r="AE3" s="357"/>
      <c r="AF3" s="355" t="s">
        <v>205</v>
      </c>
      <c r="AG3" s="356"/>
      <c r="AH3" s="356"/>
      <c r="AI3" s="356"/>
      <c r="AJ3" s="357"/>
      <c r="AK3" s="355" t="s">
        <v>206</v>
      </c>
      <c r="AL3" s="356"/>
      <c r="AM3" s="356"/>
      <c r="AN3" s="356"/>
      <c r="AO3" s="357"/>
      <c r="AP3" s="355" t="s">
        <v>207</v>
      </c>
      <c r="AQ3" s="356"/>
      <c r="AR3" s="356"/>
      <c r="AS3" s="356"/>
      <c r="AT3" s="357"/>
      <c r="AU3" s="355" t="s">
        <v>208</v>
      </c>
      <c r="AV3" s="356"/>
      <c r="AW3" s="356"/>
      <c r="AX3" s="356"/>
      <c r="AY3" s="357"/>
    </row>
    <row r="4" spans="1:51" s="226" customFormat="1" ht="26.45" customHeight="1">
      <c r="A4" s="359"/>
      <c r="B4" s="355" t="s">
        <v>223</v>
      </c>
      <c r="C4" s="356"/>
      <c r="D4" s="356"/>
      <c r="E4" s="356"/>
      <c r="F4" s="357"/>
      <c r="G4" s="355" t="s">
        <v>224</v>
      </c>
      <c r="H4" s="356"/>
      <c r="I4" s="356"/>
      <c r="J4" s="356"/>
      <c r="K4" s="357"/>
      <c r="L4" s="355" t="s">
        <v>223</v>
      </c>
      <c r="M4" s="356"/>
      <c r="N4" s="356"/>
      <c r="O4" s="356"/>
      <c r="P4" s="357"/>
      <c r="Q4" s="355" t="s">
        <v>224</v>
      </c>
      <c r="R4" s="356"/>
      <c r="S4" s="356"/>
      <c r="T4" s="356"/>
      <c r="U4" s="357"/>
      <c r="V4" s="355" t="s">
        <v>224</v>
      </c>
      <c r="W4" s="356"/>
      <c r="X4" s="356"/>
      <c r="Y4" s="356"/>
      <c r="Z4" s="357"/>
      <c r="AA4" s="355" t="s">
        <v>223</v>
      </c>
      <c r="AB4" s="356"/>
      <c r="AC4" s="356"/>
      <c r="AD4" s="356"/>
      <c r="AE4" s="357"/>
      <c r="AF4" s="355" t="s">
        <v>224</v>
      </c>
      <c r="AG4" s="356"/>
      <c r="AH4" s="356"/>
      <c r="AI4" s="356"/>
      <c r="AJ4" s="357"/>
      <c r="AK4" s="355" t="s">
        <v>224</v>
      </c>
      <c r="AL4" s="356"/>
      <c r="AM4" s="356"/>
      <c r="AN4" s="356"/>
      <c r="AO4" s="357"/>
      <c r="AP4" s="355" t="s">
        <v>224</v>
      </c>
      <c r="AQ4" s="356"/>
      <c r="AR4" s="356"/>
      <c r="AS4" s="356"/>
      <c r="AT4" s="357"/>
      <c r="AU4" s="355" t="s">
        <v>225</v>
      </c>
      <c r="AV4" s="356"/>
      <c r="AW4" s="356"/>
      <c r="AX4" s="356"/>
      <c r="AY4" s="357"/>
    </row>
    <row r="5" spans="1:51" s="231" customFormat="1" ht="31.7" customHeight="1">
      <c r="A5" s="359"/>
      <c r="B5" s="362" t="s">
        <v>1</v>
      </c>
      <c r="C5" s="353" t="s">
        <v>210</v>
      </c>
      <c r="D5" s="354"/>
      <c r="E5" s="353" t="s">
        <v>211</v>
      </c>
      <c r="F5" s="354"/>
      <c r="G5" s="362" t="s">
        <v>1</v>
      </c>
      <c r="H5" s="353" t="s">
        <v>210</v>
      </c>
      <c r="I5" s="354"/>
      <c r="J5" s="353" t="s">
        <v>211</v>
      </c>
      <c r="K5" s="354"/>
      <c r="L5" s="361" t="s">
        <v>1</v>
      </c>
      <c r="M5" s="352" t="s">
        <v>210</v>
      </c>
      <c r="N5" s="352"/>
      <c r="O5" s="352" t="s">
        <v>211</v>
      </c>
      <c r="P5" s="352"/>
      <c r="Q5" s="361" t="s">
        <v>1</v>
      </c>
      <c r="R5" s="352" t="s">
        <v>210</v>
      </c>
      <c r="S5" s="352"/>
      <c r="T5" s="352" t="s">
        <v>211</v>
      </c>
      <c r="U5" s="352"/>
      <c r="V5" s="361" t="s">
        <v>1</v>
      </c>
      <c r="W5" s="352" t="s">
        <v>210</v>
      </c>
      <c r="X5" s="352"/>
      <c r="Y5" s="352" t="s">
        <v>211</v>
      </c>
      <c r="Z5" s="352"/>
      <c r="AA5" s="361" t="s">
        <v>1</v>
      </c>
      <c r="AB5" s="352" t="s">
        <v>210</v>
      </c>
      <c r="AC5" s="352"/>
      <c r="AD5" s="352" t="s">
        <v>211</v>
      </c>
      <c r="AE5" s="352"/>
      <c r="AF5" s="361" t="s">
        <v>1</v>
      </c>
      <c r="AG5" s="352" t="s">
        <v>210</v>
      </c>
      <c r="AH5" s="352"/>
      <c r="AI5" s="352" t="s">
        <v>211</v>
      </c>
      <c r="AJ5" s="352"/>
      <c r="AK5" s="361" t="s">
        <v>1</v>
      </c>
      <c r="AL5" s="352" t="s">
        <v>210</v>
      </c>
      <c r="AM5" s="352"/>
      <c r="AN5" s="352" t="s">
        <v>211</v>
      </c>
      <c r="AO5" s="352"/>
      <c r="AP5" s="361" t="s">
        <v>1</v>
      </c>
      <c r="AQ5" s="352" t="s">
        <v>210</v>
      </c>
      <c r="AR5" s="352"/>
      <c r="AS5" s="353" t="s">
        <v>211</v>
      </c>
      <c r="AT5" s="354"/>
      <c r="AU5" s="361" t="s">
        <v>1</v>
      </c>
      <c r="AV5" s="352" t="s">
        <v>210</v>
      </c>
      <c r="AW5" s="352"/>
      <c r="AX5" s="352" t="s">
        <v>211</v>
      </c>
      <c r="AY5" s="352"/>
    </row>
    <row r="6" spans="1:51" s="227" customFormat="1" ht="26.45" customHeight="1">
      <c r="A6" s="360"/>
      <c r="B6" s="363"/>
      <c r="C6" s="232" t="s">
        <v>45</v>
      </c>
      <c r="D6" s="232" t="s">
        <v>44</v>
      </c>
      <c r="E6" s="232" t="s">
        <v>45</v>
      </c>
      <c r="F6" s="232" t="s">
        <v>44</v>
      </c>
      <c r="G6" s="363"/>
      <c r="H6" s="232" t="s">
        <v>45</v>
      </c>
      <c r="I6" s="232" t="s">
        <v>44</v>
      </c>
      <c r="J6" s="232" t="s">
        <v>45</v>
      </c>
      <c r="K6" s="232" t="s">
        <v>44</v>
      </c>
      <c r="L6" s="361"/>
      <c r="M6" s="263" t="s">
        <v>45</v>
      </c>
      <c r="N6" s="264" t="s">
        <v>44</v>
      </c>
      <c r="O6" s="263" t="s">
        <v>45</v>
      </c>
      <c r="P6" s="263" t="s">
        <v>44</v>
      </c>
      <c r="Q6" s="361"/>
      <c r="R6" s="232" t="s">
        <v>45</v>
      </c>
      <c r="S6" s="232" t="s">
        <v>44</v>
      </c>
      <c r="T6" s="232" t="s">
        <v>45</v>
      </c>
      <c r="U6" s="232" t="s">
        <v>44</v>
      </c>
      <c r="V6" s="361"/>
      <c r="W6" s="232" t="s">
        <v>45</v>
      </c>
      <c r="X6" s="232" t="s">
        <v>44</v>
      </c>
      <c r="Y6" s="232" t="s">
        <v>45</v>
      </c>
      <c r="Z6" s="232" t="s">
        <v>44</v>
      </c>
      <c r="AA6" s="361"/>
      <c r="AB6" s="232" t="s">
        <v>45</v>
      </c>
      <c r="AC6" s="232" t="s">
        <v>44</v>
      </c>
      <c r="AD6" s="232" t="s">
        <v>45</v>
      </c>
      <c r="AE6" s="232" t="s">
        <v>44</v>
      </c>
      <c r="AF6" s="361"/>
      <c r="AG6" s="232" t="s">
        <v>45</v>
      </c>
      <c r="AH6" s="232" t="s">
        <v>44</v>
      </c>
      <c r="AI6" s="232" t="s">
        <v>45</v>
      </c>
      <c r="AJ6" s="232" t="s">
        <v>44</v>
      </c>
      <c r="AK6" s="361"/>
      <c r="AL6" s="232" t="s">
        <v>45</v>
      </c>
      <c r="AM6" s="232" t="s">
        <v>44</v>
      </c>
      <c r="AN6" s="232" t="s">
        <v>45</v>
      </c>
      <c r="AO6" s="232" t="s">
        <v>44</v>
      </c>
      <c r="AP6" s="361"/>
      <c r="AQ6" s="232" t="s">
        <v>45</v>
      </c>
      <c r="AR6" s="232" t="s">
        <v>44</v>
      </c>
      <c r="AS6" s="232" t="s">
        <v>45</v>
      </c>
      <c r="AT6" s="232" t="s">
        <v>44</v>
      </c>
      <c r="AU6" s="361"/>
      <c r="AV6" s="232" t="s">
        <v>45</v>
      </c>
      <c r="AW6" s="232" t="s">
        <v>44</v>
      </c>
      <c r="AX6" s="232" t="s">
        <v>45</v>
      </c>
      <c r="AY6" s="232" t="s">
        <v>44</v>
      </c>
    </row>
    <row r="7" spans="1:51" s="240" customFormat="1" ht="26.45" customHeight="1">
      <c r="A7" s="234" t="s">
        <v>14</v>
      </c>
      <c r="B7" s="265">
        <f>SUM(B8:B13)</f>
        <v>210880000</v>
      </c>
      <c r="C7" s="236">
        <f>SUM(C8:C13)</f>
        <v>81309256.349999994</v>
      </c>
      <c r="D7" s="237">
        <f>C7*100/B7</f>
        <v>38.55712080330045</v>
      </c>
      <c r="E7" s="236">
        <f>SUM(E8:E13)</f>
        <v>40491769.830000006</v>
      </c>
      <c r="F7" s="237">
        <f>E7*100/C7</f>
        <v>49.799705036903845</v>
      </c>
      <c r="G7" s="265">
        <f>SUM(G8:G13)</f>
        <v>12131956.15</v>
      </c>
      <c r="H7" s="236">
        <f>SUM(H8:H13)</f>
        <v>5362043.4200000009</v>
      </c>
      <c r="I7" s="237">
        <f t="shared" ref="I7:I27" si="0">H7*100/G7</f>
        <v>44.197682168509985</v>
      </c>
      <c r="J7" s="236">
        <f>SUM(J8:J13)</f>
        <v>4203802.8</v>
      </c>
      <c r="K7" s="237">
        <f>J7*100/H7</f>
        <v>78.399268165568103</v>
      </c>
      <c r="L7" s="265">
        <f>SUM(L8:L13)</f>
        <v>13644536.380000001</v>
      </c>
      <c r="M7" s="236">
        <v>1388229.74</v>
      </c>
      <c r="N7" s="253">
        <f t="shared" ref="N7:N27" si="1">M7*100/L7</f>
        <v>10.174253645106262</v>
      </c>
      <c r="O7" s="236">
        <f>SUM(O8:O13)</f>
        <v>1347033.6199999999</v>
      </c>
      <c r="P7" s="253">
        <f>O7*100/M7</f>
        <v>97.032471008725111</v>
      </c>
      <c r="Q7" s="265">
        <f>SUM(Q8:Q13)</f>
        <v>16888942.399999999</v>
      </c>
      <c r="R7" s="236">
        <f>SUM(R8:R13)</f>
        <v>6124115.4199999999</v>
      </c>
      <c r="S7" s="253">
        <f t="shared" ref="S7:S27" si="2">R7*100/Q7</f>
        <v>36.261094833267954</v>
      </c>
      <c r="T7" s="236">
        <f>SUM(T8:T13)</f>
        <v>2099514.6100000003</v>
      </c>
      <c r="U7" s="253">
        <f>T7*100/R7</f>
        <v>34.282740706412099</v>
      </c>
      <c r="V7" s="265">
        <f>SUM(V8:V13)</f>
        <v>24132258.030000001</v>
      </c>
      <c r="W7" s="236">
        <f>SUM(W8:W13)</f>
        <v>9539019.2899999991</v>
      </c>
      <c r="X7" s="237">
        <f t="shared" ref="X7:X27" si="3">W7*100/V7</f>
        <v>39.528084268540361</v>
      </c>
      <c r="Y7" s="236">
        <f>SUM(Y8:Y13)</f>
        <v>3391189.0500000003</v>
      </c>
      <c r="Z7" s="237">
        <f>Y7*100/W7</f>
        <v>35.550709636944241</v>
      </c>
      <c r="AA7" s="265">
        <f>SUM(AA8:AA13)</f>
        <v>93635138.219999999</v>
      </c>
      <c r="AB7" s="236">
        <f>SUM(AB8:AB13)</f>
        <v>26835503.969999999</v>
      </c>
      <c r="AC7" s="253">
        <f t="shared" ref="AC7:AC27" si="4">AB7*100/AA7</f>
        <v>28.659651152485907</v>
      </c>
      <c r="AD7" s="236">
        <f>SUM(AD8:AD13)</f>
        <v>0</v>
      </c>
      <c r="AE7" s="253">
        <f>AD7*100/AB7</f>
        <v>0</v>
      </c>
      <c r="AF7" s="266">
        <f>SUM(AF8:AF13)</f>
        <v>15073628.57</v>
      </c>
      <c r="AG7" s="236">
        <f>SUM(AG8:AG13)</f>
        <v>6379312.9500000002</v>
      </c>
      <c r="AH7" s="237">
        <f t="shared" ref="AH7:AH27" si="5">AG7*100/AF7</f>
        <v>42.321017267841569</v>
      </c>
      <c r="AI7" s="236">
        <f>SUM(AI8:AI13)</f>
        <v>654058.17999999993</v>
      </c>
      <c r="AJ7" s="237">
        <f t="shared" ref="AJ7:AJ27" si="6">AI7*100/AG7</f>
        <v>10.252799715680979</v>
      </c>
      <c r="AK7" s="265">
        <f>SUM(AK8:AK13)</f>
        <v>8512618.3300000001</v>
      </c>
      <c r="AL7" s="236">
        <f>SUM(AL8:AL13)</f>
        <v>4594976.8100000005</v>
      </c>
      <c r="AM7" s="253">
        <f t="shared" ref="AM7:AM27" si="7">AL7*100/AK7</f>
        <v>53.97841923449657</v>
      </c>
      <c r="AN7" s="236">
        <f>SUM(AN8:AN13)</f>
        <v>688204.12</v>
      </c>
      <c r="AO7" s="253">
        <f>AN7*100/AL7</f>
        <v>14.977314325118432</v>
      </c>
      <c r="AP7" s="265">
        <f>SUM(AP8:AP13)</f>
        <v>6984004.5800000001</v>
      </c>
      <c r="AQ7" s="236">
        <f>SUM(AQ8:AQ13)</f>
        <v>1657439.5</v>
      </c>
      <c r="AR7" s="237">
        <f t="shared" ref="AR7:AR27" si="8">AQ7*100/AP7</f>
        <v>23.731936040626135</v>
      </c>
      <c r="AS7" s="236">
        <f>SUM(AS8:AS13)</f>
        <v>624337.41999999993</v>
      </c>
      <c r="AT7" s="237">
        <f>AS7*100/AQ7</f>
        <v>37.66879092721031</v>
      </c>
      <c r="AU7" s="265">
        <f t="shared" ref="AU7:AV13" si="9">B7+G7+L7+Q7+V7+AA7+AF7+AK7+AP7</f>
        <v>401883082.66000003</v>
      </c>
      <c r="AV7" s="236">
        <f>SUM(AV8:AV13)</f>
        <v>144196864.04000002</v>
      </c>
      <c r="AW7" s="253">
        <f>AV7*100/AU7</f>
        <v>35.880302073325403</v>
      </c>
      <c r="AX7" s="236">
        <f>SUM(AX8:AX13)</f>
        <v>53499909.630000003</v>
      </c>
      <c r="AY7" s="253">
        <f>AX7*100/AV7</f>
        <v>37.1019924643848</v>
      </c>
    </row>
    <row r="8" spans="1:51" s="249" customFormat="1" ht="26.45" customHeight="1">
      <c r="A8" s="241" t="s">
        <v>212</v>
      </c>
      <c r="B8" s="267">
        <v>122000000</v>
      </c>
      <c r="C8" s="243">
        <v>47628331.300000004</v>
      </c>
      <c r="D8" s="243">
        <f>C8*100/B8</f>
        <v>39.039615819672129</v>
      </c>
      <c r="E8" s="243">
        <v>23754301.950000003</v>
      </c>
      <c r="F8" s="243">
        <f>E8*100/C8</f>
        <v>49.874310734039938</v>
      </c>
      <c r="G8" s="268">
        <v>7874341.8499999996</v>
      </c>
      <c r="H8" s="243">
        <v>3100595.4</v>
      </c>
      <c r="I8" s="243">
        <f t="shared" si="0"/>
        <v>39.375930827793567</v>
      </c>
      <c r="J8" s="243">
        <v>2326951.04</v>
      </c>
      <c r="K8" s="243">
        <f t="shared" ref="K8:K27" si="10">J8*100/H8</f>
        <v>75.048522616011113</v>
      </c>
      <c r="L8" s="269">
        <v>7854630.8600000003</v>
      </c>
      <c r="M8" s="243">
        <v>1388229.74</v>
      </c>
      <c r="N8" s="243">
        <f t="shared" si="1"/>
        <v>17.674029050424402</v>
      </c>
      <c r="O8" s="243">
        <v>680741.86999999988</v>
      </c>
      <c r="P8" s="243">
        <f t="shared" ref="P8:P27" si="11">O8*100/M8</f>
        <v>49.036686823897021</v>
      </c>
      <c r="Q8" s="268">
        <v>8802805.5999999996</v>
      </c>
      <c r="R8" s="243">
        <v>2446032.9900000002</v>
      </c>
      <c r="S8" s="243">
        <f t="shared" si="2"/>
        <v>27.786970440424135</v>
      </c>
      <c r="T8" s="243">
        <v>1141852.54</v>
      </c>
      <c r="U8" s="243">
        <f t="shared" ref="U8:U27" si="12">T8*100/R8</f>
        <v>46.681812742026828</v>
      </c>
      <c r="V8" s="269">
        <v>13416799.15</v>
      </c>
      <c r="W8" s="243">
        <v>4862360.5</v>
      </c>
      <c r="X8" s="243">
        <f t="shared" si="3"/>
        <v>36.240838411894984</v>
      </c>
      <c r="Y8" s="243">
        <v>1422488.84</v>
      </c>
      <c r="Z8" s="243">
        <f t="shared" ref="Z8:Z27" si="13">Y8*100/W8</f>
        <v>29.255108501313302</v>
      </c>
      <c r="AA8" s="267">
        <v>55023088.270000003</v>
      </c>
      <c r="AB8" s="243">
        <v>15862082.300000001</v>
      </c>
      <c r="AC8" s="243">
        <f t="shared" si="4"/>
        <v>28.828048004438191</v>
      </c>
      <c r="AD8" s="243">
        <v>0</v>
      </c>
      <c r="AE8" s="243">
        <f t="shared" ref="AE8:AE27" si="14">AD8*100/AB8</f>
        <v>0</v>
      </c>
      <c r="AF8" s="269">
        <v>10599540</v>
      </c>
      <c r="AG8" s="243">
        <v>3584409.2600000002</v>
      </c>
      <c r="AH8" s="243">
        <f t="shared" si="5"/>
        <v>33.81664921307906</v>
      </c>
      <c r="AI8" s="243">
        <v>53576</v>
      </c>
      <c r="AJ8" s="243">
        <f t="shared" si="6"/>
        <v>1.4946953908940632</v>
      </c>
      <c r="AK8" s="268">
        <v>4713483.5199999996</v>
      </c>
      <c r="AL8" s="243">
        <v>2579421.0300000003</v>
      </c>
      <c r="AM8" s="243">
        <f t="shared" si="7"/>
        <v>54.724303565614257</v>
      </c>
      <c r="AN8" s="243">
        <v>193748.2</v>
      </c>
      <c r="AO8" s="243">
        <f t="shared" ref="AO8:AO27" si="15">AN8*100/AL8</f>
        <v>7.5113057444522724</v>
      </c>
      <c r="AP8" s="268">
        <v>3349380.88</v>
      </c>
      <c r="AQ8" s="243">
        <v>218162.42000000004</v>
      </c>
      <c r="AR8" s="243">
        <f t="shared" si="8"/>
        <v>6.5135148200881847</v>
      </c>
      <c r="AS8" s="243">
        <v>10264</v>
      </c>
      <c r="AT8" s="243">
        <f>AS8*100/AQ8</f>
        <v>4.7047516249590551</v>
      </c>
      <c r="AU8" s="270">
        <f t="shared" si="9"/>
        <v>233634070.13000003</v>
      </c>
      <c r="AV8" s="243">
        <f t="shared" si="9"/>
        <v>81669624.940000013</v>
      </c>
      <c r="AW8" s="243">
        <f t="shared" ref="AW8:AW27" si="16">AV8*100/AU8</f>
        <v>34.956213746803677</v>
      </c>
      <c r="AX8" s="243">
        <f t="shared" ref="AX8:AX13" si="17">E8+J8+O8+T8+Y8+AD8+AI8+AN8+AS8</f>
        <v>29583924.440000001</v>
      </c>
      <c r="AY8" s="243">
        <f t="shared" ref="AY8:AY27" si="18">AX8*100/AV8</f>
        <v>36.223901434265599</v>
      </c>
    </row>
    <row r="9" spans="1:51" s="249" customFormat="1" ht="26.45" customHeight="1">
      <c r="A9" s="241" t="s">
        <v>213</v>
      </c>
      <c r="B9" s="267">
        <v>8000000</v>
      </c>
      <c r="C9" s="243">
        <v>2743611.68</v>
      </c>
      <c r="D9" s="243">
        <f t="shared" ref="D9:D26" si="19">C9*100/B9</f>
        <v>34.295146000000003</v>
      </c>
      <c r="E9" s="243">
        <v>255577.77000000002</v>
      </c>
      <c r="F9" s="243">
        <f t="shared" ref="F9:F26" si="20">E9*100/C9</f>
        <v>9.3153769486795586</v>
      </c>
      <c r="G9" s="268">
        <v>131833</v>
      </c>
      <c r="H9" s="243">
        <v>0</v>
      </c>
      <c r="I9" s="243">
        <f t="shared" si="0"/>
        <v>0</v>
      </c>
      <c r="J9" s="243">
        <v>0</v>
      </c>
      <c r="K9" s="243" t="e">
        <f t="shared" si="10"/>
        <v>#DIV/0!</v>
      </c>
      <c r="L9" s="269">
        <v>99460</v>
      </c>
      <c r="M9" s="243">
        <v>43210</v>
      </c>
      <c r="N9" s="243">
        <f t="shared" si="1"/>
        <v>43.444600844560625</v>
      </c>
      <c r="O9" s="243">
        <v>43210</v>
      </c>
      <c r="P9" s="243">
        <f t="shared" si="11"/>
        <v>100</v>
      </c>
      <c r="Q9" s="268">
        <v>33500</v>
      </c>
      <c r="R9" s="243">
        <v>2400</v>
      </c>
      <c r="S9" s="243">
        <f t="shared" si="2"/>
        <v>7.1641791044776122</v>
      </c>
      <c r="T9" s="243">
        <v>4800</v>
      </c>
      <c r="U9" s="243">
        <f t="shared" si="12"/>
        <v>200</v>
      </c>
      <c r="V9" s="269">
        <v>381416.67</v>
      </c>
      <c r="W9" s="243">
        <v>120165.1</v>
      </c>
      <c r="X9" s="243">
        <f t="shared" si="3"/>
        <v>31.504941826480739</v>
      </c>
      <c r="Y9" s="243">
        <v>0</v>
      </c>
      <c r="Z9" s="243">
        <f t="shared" si="13"/>
        <v>0</v>
      </c>
      <c r="AA9" s="267">
        <v>803357</v>
      </c>
      <c r="AB9" s="243">
        <v>1600</v>
      </c>
      <c r="AC9" s="243">
        <f t="shared" si="4"/>
        <v>0.19916425698661991</v>
      </c>
      <c r="AD9" s="243">
        <v>0</v>
      </c>
      <c r="AE9" s="243">
        <f t="shared" si="14"/>
        <v>0</v>
      </c>
      <c r="AF9" s="269">
        <v>400000</v>
      </c>
      <c r="AG9" s="243">
        <v>36000</v>
      </c>
      <c r="AH9" s="243">
        <f t="shared" si="5"/>
        <v>9</v>
      </c>
      <c r="AI9" s="243">
        <v>0</v>
      </c>
      <c r="AJ9" s="243">
        <f t="shared" si="6"/>
        <v>0</v>
      </c>
      <c r="AK9" s="268">
        <v>0</v>
      </c>
      <c r="AL9" s="243">
        <v>0</v>
      </c>
      <c r="AM9" s="243" t="e">
        <f t="shared" si="7"/>
        <v>#DIV/0!</v>
      </c>
      <c r="AN9" s="243">
        <v>0</v>
      </c>
      <c r="AO9" s="243" t="e">
        <f t="shared" si="15"/>
        <v>#DIV/0!</v>
      </c>
      <c r="AP9" s="268">
        <v>1337582</v>
      </c>
      <c r="AQ9" s="243">
        <v>295003.06</v>
      </c>
      <c r="AR9" s="243">
        <f t="shared" si="8"/>
        <v>22.054951397372275</v>
      </c>
      <c r="AS9" s="243">
        <v>33832</v>
      </c>
      <c r="AT9" s="243">
        <f t="shared" ref="AT9:AT27" si="21">AS9*100/AQ9</f>
        <v>11.46835561637903</v>
      </c>
      <c r="AU9" s="270">
        <f t="shared" si="9"/>
        <v>11187148.67</v>
      </c>
      <c r="AV9" s="243">
        <f t="shared" si="9"/>
        <v>3241989.8400000003</v>
      </c>
      <c r="AW9" s="243">
        <f t="shared" si="16"/>
        <v>28.979590203300663</v>
      </c>
      <c r="AX9" s="243">
        <f t="shared" si="17"/>
        <v>337419.77</v>
      </c>
      <c r="AY9" s="243">
        <f t="shared" si="18"/>
        <v>10.40779850192251</v>
      </c>
    </row>
    <row r="10" spans="1:51" s="249" customFormat="1" ht="26.45" customHeight="1">
      <c r="A10" s="241" t="s">
        <v>214</v>
      </c>
      <c r="B10" s="267">
        <v>49000000</v>
      </c>
      <c r="C10" s="243">
        <v>21164245.129999999</v>
      </c>
      <c r="D10" s="243">
        <f t="shared" si="19"/>
        <v>43.192337000000002</v>
      </c>
      <c r="E10" s="243">
        <v>9197664.070000004</v>
      </c>
      <c r="F10" s="243">
        <f t="shared" si="20"/>
        <v>43.458502835815551</v>
      </c>
      <c r="G10" s="268">
        <v>2336404</v>
      </c>
      <c r="H10" s="243">
        <v>1252897.1600000001</v>
      </c>
      <c r="I10" s="243">
        <f t="shared" si="0"/>
        <v>53.625022042420753</v>
      </c>
      <c r="J10" s="243">
        <v>651752.18999999994</v>
      </c>
      <c r="K10" s="243">
        <f t="shared" si="10"/>
        <v>52.019607898225253</v>
      </c>
      <c r="L10" s="269">
        <v>3759080.49</v>
      </c>
      <c r="M10" s="243">
        <v>609956.30000000005</v>
      </c>
      <c r="N10" s="243">
        <f t="shared" si="1"/>
        <v>16.226210149599645</v>
      </c>
      <c r="O10" s="243">
        <v>356166.75000000006</v>
      </c>
      <c r="P10" s="243">
        <f t="shared" si="11"/>
        <v>58.392174980404342</v>
      </c>
      <c r="Q10" s="268">
        <v>2285667.7000000002</v>
      </c>
      <c r="R10" s="243">
        <v>1079064.1000000001</v>
      </c>
      <c r="S10" s="243">
        <f t="shared" si="2"/>
        <v>47.210016574150302</v>
      </c>
      <c r="T10" s="243">
        <v>374716.30000000005</v>
      </c>
      <c r="U10" s="243">
        <f t="shared" si="12"/>
        <v>34.726046395204882</v>
      </c>
      <c r="V10" s="269">
        <v>5201784.21</v>
      </c>
      <c r="W10" s="243">
        <v>2490007.7800000003</v>
      </c>
      <c r="X10" s="243">
        <f t="shared" si="3"/>
        <v>47.868340543868896</v>
      </c>
      <c r="Y10" s="243">
        <v>707194.94</v>
      </c>
      <c r="Z10" s="243">
        <f t="shared" si="13"/>
        <v>28.401314473001364</v>
      </c>
      <c r="AA10" s="267">
        <v>25545320.600000001</v>
      </c>
      <c r="AB10" s="243">
        <v>6877090.4699999997</v>
      </c>
      <c r="AC10" s="243">
        <f t="shared" si="4"/>
        <v>26.921135881144508</v>
      </c>
      <c r="AD10" s="243">
        <v>0</v>
      </c>
      <c r="AE10" s="243">
        <f t="shared" si="14"/>
        <v>0</v>
      </c>
      <c r="AF10" s="269">
        <v>2300000</v>
      </c>
      <c r="AG10" s="243">
        <v>1535019.3699999999</v>
      </c>
      <c r="AH10" s="243">
        <f t="shared" si="5"/>
        <v>66.739972608695652</v>
      </c>
      <c r="AI10" s="243">
        <v>50500.7</v>
      </c>
      <c r="AJ10" s="243">
        <f t="shared" si="6"/>
        <v>3.2899063677613398</v>
      </c>
      <c r="AK10" s="268">
        <v>1905737.9</v>
      </c>
      <c r="AL10" s="243">
        <v>1086694.78</v>
      </c>
      <c r="AM10" s="243">
        <f t="shared" si="7"/>
        <v>57.022257887614032</v>
      </c>
      <c r="AN10" s="243">
        <v>194303.32</v>
      </c>
      <c r="AO10" s="243">
        <f t="shared" si="15"/>
        <v>17.88021103773039</v>
      </c>
      <c r="AP10" s="268">
        <v>449770</v>
      </c>
      <c r="AQ10" s="243">
        <v>69530</v>
      </c>
      <c r="AR10" s="243">
        <f t="shared" si="8"/>
        <v>15.459012384107433</v>
      </c>
      <c r="AS10" s="243">
        <v>29490</v>
      </c>
      <c r="AT10" s="243">
        <f t="shared" si="21"/>
        <v>42.413346756795626</v>
      </c>
      <c r="AU10" s="270">
        <f t="shared" si="9"/>
        <v>92783764.900000006</v>
      </c>
      <c r="AV10" s="243">
        <f t="shared" si="9"/>
        <v>36164505.090000004</v>
      </c>
      <c r="AW10" s="243">
        <f t="shared" si="16"/>
        <v>38.977190814553808</v>
      </c>
      <c r="AX10" s="243">
        <f t="shared" si="17"/>
        <v>11561788.270000003</v>
      </c>
      <c r="AY10" s="243">
        <f t="shared" si="18"/>
        <v>31.969988919320233</v>
      </c>
    </row>
    <row r="11" spans="1:51" s="249" customFormat="1" ht="26.45" customHeight="1">
      <c r="A11" s="250" t="s">
        <v>215</v>
      </c>
      <c r="B11" s="267">
        <v>30000000</v>
      </c>
      <c r="C11" s="243">
        <v>9442206.6599999983</v>
      </c>
      <c r="D11" s="243">
        <f t="shared" si="19"/>
        <v>31.474022199999997</v>
      </c>
      <c r="E11" s="243">
        <v>7246086.04</v>
      </c>
      <c r="F11" s="243">
        <f t="shared" si="20"/>
        <v>76.741447215899015</v>
      </c>
      <c r="G11" s="268">
        <v>1406624</v>
      </c>
      <c r="H11" s="243">
        <v>872941.2</v>
      </c>
      <c r="I11" s="243">
        <f t="shared" si="0"/>
        <v>62.059313647428169</v>
      </c>
      <c r="J11" s="243">
        <v>1088183.24</v>
      </c>
      <c r="K11" s="243">
        <f t="shared" si="10"/>
        <v>124.65710634347423</v>
      </c>
      <c r="L11" s="269">
        <v>1389432</v>
      </c>
      <c r="M11" s="243">
        <v>267650</v>
      </c>
      <c r="N11" s="243">
        <f t="shared" si="1"/>
        <v>19.263267291958154</v>
      </c>
      <c r="O11" s="243">
        <v>247650</v>
      </c>
      <c r="P11" s="243">
        <f t="shared" si="11"/>
        <v>92.527554642256675</v>
      </c>
      <c r="Q11" s="268">
        <v>5090601.2</v>
      </c>
      <c r="R11" s="243">
        <v>2166315.33</v>
      </c>
      <c r="S11" s="243">
        <f t="shared" si="2"/>
        <v>42.555196231046345</v>
      </c>
      <c r="T11" s="243">
        <v>578145.77</v>
      </c>
      <c r="U11" s="243">
        <f t="shared" si="12"/>
        <v>26.687978522498845</v>
      </c>
      <c r="V11" s="269">
        <v>4500000</v>
      </c>
      <c r="W11" s="243">
        <v>1906794.74</v>
      </c>
      <c r="X11" s="243">
        <f t="shared" si="3"/>
        <v>42.373216444444445</v>
      </c>
      <c r="Y11" s="243">
        <v>1177003.1000000001</v>
      </c>
      <c r="Z11" s="243">
        <f t="shared" si="13"/>
        <v>61.726785547981962</v>
      </c>
      <c r="AA11" s="267">
        <v>11503412.35</v>
      </c>
      <c r="AB11" s="243">
        <v>4011837.2</v>
      </c>
      <c r="AC11" s="243">
        <f t="shared" si="4"/>
        <v>34.875192490165759</v>
      </c>
      <c r="AD11" s="243">
        <v>0</v>
      </c>
      <c r="AE11" s="243">
        <f t="shared" si="14"/>
        <v>0</v>
      </c>
      <c r="AF11" s="269">
        <v>1263200</v>
      </c>
      <c r="AG11" s="243">
        <v>1097980.3799999999</v>
      </c>
      <c r="AH11" s="243">
        <f t="shared" si="5"/>
        <v>86.920549398353373</v>
      </c>
      <c r="AI11" s="243">
        <v>549981.48</v>
      </c>
      <c r="AJ11" s="243">
        <f t="shared" si="6"/>
        <v>50.090283034019244</v>
      </c>
      <c r="AK11" s="268">
        <v>1485949.8</v>
      </c>
      <c r="AL11" s="243">
        <v>843980.4</v>
      </c>
      <c r="AM11" s="243">
        <f t="shared" si="7"/>
        <v>56.797369601584116</v>
      </c>
      <c r="AN11" s="243">
        <v>287382.59999999998</v>
      </c>
      <c r="AO11" s="243">
        <f t="shared" si="15"/>
        <v>34.050861844658947</v>
      </c>
      <c r="AP11" s="268">
        <v>1491498.7</v>
      </c>
      <c r="AQ11" s="243">
        <v>984215.42</v>
      </c>
      <c r="AR11" s="243">
        <f t="shared" si="8"/>
        <v>65.988352520857049</v>
      </c>
      <c r="AS11" s="243">
        <v>535751.41999999993</v>
      </c>
      <c r="AT11" s="243">
        <f t="shared" si="21"/>
        <v>54.43436559853938</v>
      </c>
      <c r="AU11" s="270">
        <f t="shared" si="9"/>
        <v>58130718.050000004</v>
      </c>
      <c r="AV11" s="243">
        <f t="shared" si="9"/>
        <v>21593921.329999998</v>
      </c>
      <c r="AW11" s="243">
        <f t="shared" si="16"/>
        <v>37.147178040062073</v>
      </c>
      <c r="AX11" s="243">
        <f t="shared" si="17"/>
        <v>11710183.65</v>
      </c>
      <c r="AY11" s="243">
        <f t="shared" si="18"/>
        <v>54.229074335522739</v>
      </c>
    </row>
    <row r="12" spans="1:51" s="249" customFormat="1" ht="26.45" customHeight="1">
      <c r="A12" s="241" t="s">
        <v>216</v>
      </c>
      <c r="B12" s="267">
        <v>50000</v>
      </c>
      <c r="C12" s="243">
        <v>5640</v>
      </c>
      <c r="D12" s="243">
        <f t="shared" si="19"/>
        <v>11.28</v>
      </c>
      <c r="E12" s="243">
        <v>5640</v>
      </c>
      <c r="F12" s="243">
        <f t="shared" si="20"/>
        <v>100</v>
      </c>
      <c r="G12" s="268">
        <v>10075</v>
      </c>
      <c r="H12" s="243">
        <v>3185</v>
      </c>
      <c r="I12" s="243">
        <f t="shared" si="0"/>
        <v>31.612903225806452</v>
      </c>
      <c r="J12" s="243">
        <v>0</v>
      </c>
      <c r="K12" s="243">
        <f t="shared" si="10"/>
        <v>0</v>
      </c>
      <c r="L12" s="269">
        <v>541933.03</v>
      </c>
      <c r="M12" s="243">
        <v>0</v>
      </c>
      <c r="N12" s="243">
        <f t="shared" si="1"/>
        <v>0</v>
      </c>
      <c r="O12" s="243">
        <v>0</v>
      </c>
      <c r="P12" s="243" t="e">
        <f t="shared" si="11"/>
        <v>#DIV/0!</v>
      </c>
      <c r="Q12" s="271">
        <v>8000</v>
      </c>
      <c r="R12" s="243">
        <v>0</v>
      </c>
      <c r="S12" s="243">
        <f t="shared" si="2"/>
        <v>0</v>
      </c>
      <c r="T12" s="243">
        <v>0</v>
      </c>
      <c r="U12" s="243" t="e">
        <f t="shared" si="12"/>
        <v>#DIV/0!</v>
      </c>
      <c r="V12" s="269">
        <v>0</v>
      </c>
      <c r="W12" s="243">
        <v>0</v>
      </c>
      <c r="X12" s="243" t="e">
        <f t="shared" si="3"/>
        <v>#DIV/0!</v>
      </c>
      <c r="Y12" s="243">
        <v>0</v>
      </c>
      <c r="Z12" s="243" t="e">
        <f>Y12*100/W12</f>
        <v>#DIV/0!</v>
      </c>
      <c r="AA12" s="267">
        <v>0</v>
      </c>
      <c r="AB12" s="243">
        <v>0</v>
      </c>
      <c r="AC12" s="243" t="e">
        <f t="shared" si="4"/>
        <v>#DIV/0!</v>
      </c>
      <c r="AD12" s="243">
        <v>0</v>
      </c>
      <c r="AE12" s="243" t="e">
        <f t="shared" si="14"/>
        <v>#DIV/0!</v>
      </c>
      <c r="AF12" s="269">
        <v>495888.57</v>
      </c>
      <c r="AG12" s="243">
        <v>0</v>
      </c>
      <c r="AH12" s="243">
        <f t="shared" si="5"/>
        <v>0</v>
      </c>
      <c r="AI12" s="243">
        <v>0</v>
      </c>
      <c r="AJ12" s="243" t="e">
        <f t="shared" si="6"/>
        <v>#DIV/0!</v>
      </c>
      <c r="AK12" s="268">
        <v>0</v>
      </c>
      <c r="AL12" s="243">
        <v>0</v>
      </c>
      <c r="AM12" s="243" t="e">
        <f t="shared" si="7"/>
        <v>#DIV/0!</v>
      </c>
      <c r="AN12" s="243">
        <v>0</v>
      </c>
      <c r="AO12" s="243" t="e">
        <f t="shared" si="15"/>
        <v>#DIV/0!</v>
      </c>
      <c r="AP12" s="268">
        <v>0</v>
      </c>
      <c r="AQ12" s="243">
        <v>0</v>
      </c>
      <c r="AR12" s="243" t="e">
        <f t="shared" si="8"/>
        <v>#DIV/0!</v>
      </c>
      <c r="AS12" s="243">
        <v>0</v>
      </c>
      <c r="AT12" s="243" t="e">
        <f t="shared" si="21"/>
        <v>#DIV/0!</v>
      </c>
      <c r="AU12" s="270">
        <f t="shared" si="9"/>
        <v>1105896.6000000001</v>
      </c>
      <c r="AV12" s="243">
        <f t="shared" si="9"/>
        <v>8825</v>
      </c>
      <c r="AW12" s="243">
        <f t="shared" si="16"/>
        <v>0.79799503859583254</v>
      </c>
      <c r="AX12" s="243">
        <f t="shared" si="17"/>
        <v>5640</v>
      </c>
      <c r="AY12" s="243">
        <f t="shared" si="18"/>
        <v>63.909348441926348</v>
      </c>
    </row>
    <row r="13" spans="1:51" s="249" customFormat="1" ht="26.45" customHeight="1">
      <c r="A13" s="241" t="s">
        <v>217</v>
      </c>
      <c r="B13" s="267">
        <v>1830000</v>
      </c>
      <c r="C13" s="243">
        <v>325221.57999999996</v>
      </c>
      <c r="D13" s="243">
        <f t="shared" si="19"/>
        <v>17.771671038251363</v>
      </c>
      <c r="E13" s="243">
        <v>32500</v>
      </c>
      <c r="F13" s="243">
        <f t="shared" si="20"/>
        <v>9.9931867989817906</v>
      </c>
      <c r="G13" s="268">
        <v>372678.3</v>
      </c>
      <c r="H13" s="243">
        <v>132424.66</v>
      </c>
      <c r="I13" s="243">
        <f t="shared" si="0"/>
        <v>35.5332360376228</v>
      </c>
      <c r="J13" s="243">
        <v>136916.32999999999</v>
      </c>
      <c r="K13" s="243">
        <f t="shared" si="10"/>
        <v>103.39186825172892</v>
      </c>
      <c r="L13" s="269">
        <v>0</v>
      </c>
      <c r="M13" s="243">
        <v>86150.290000000008</v>
      </c>
      <c r="N13" s="243" t="e">
        <f t="shared" si="1"/>
        <v>#DIV/0!</v>
      </c>
      <c r="O13" s="243">
        <v>19265</v>
      </c>
      <c r="P13" s="243">
        <f t="shared" si="11"/>
        <v>22.362083749224755</v>
      </c>
      <c r="Q13" s="271">
        <v>668367.89999999991</v>
      </c>
      <c r="R13" s="243">
        <v>430303</v>
      </c>
      <c r="S13" s="243">
        <f t="shared" si="2"/>
        <v>64.381158939560095</v>
      </c>
      <c r="T13" s="243">
        <v>0</v>
      </c>
      <c r="U13" s="243">
        <f t="shared" si="12"/>
        <v>0</v>
      </c>
      <c r="V13" s="269">
        <v>632258</v>
      </c>
      <c r="W13" s="243">
        <v>159691.16999999998</v>
      </c>
      <c r="X13" s="243">
        <f t="shared" si="3"/>
        <v>25.257279465028514</v>
      </c>
      <c r="Y13" s="243">
        <v>84502.17</v>
      </c>
      <c r="Z13" s="243">
        <f t="shared" si="13"/>
        <v>52.915994040246566</v>
      </c>
      <c r="AA13" s="267">
        <v>759960</v>
      </c>
      <c r="AB13" s="243">
        <v>82894</v>
      </c>
      <c r="AC13" s="243">
        <f t="shared" si="4"/>
        <v>10.907679351544818</v>
      </c>
      <c r="AD13" s="243">
        <v>0</v>
      </c>
      <c r="AE13" s="243">
        <f t="shared" si="14"/>
        <v>0</v>
      </c>
      <c r="AF13" s="269">
        <v>15000</v>
      </c>
      <c r="AG13" s="243">
        <v>125903.94</v>
      </c>
      <c r="AH13" s="243">
        <f t="shared" si="5"/>
        <v>839.3596</v>
      </c>
      <c r="AI13" s="243">
        <v>0</v>
      </c>
      <c r="AJ13" s="243">
        <f t="shared" si="6"/>
        <v>0</v>
      </c>
      <c r="AK13" s="268">
        <v>407447.11</v>
      </c>
      <c r="AL13" s="243">
        <v>84880.6</v>
      </c>
      <c r="AM13" s="243">
        <f t="shared" si="7"/>
        <v>20.832298945499947</v>
      </c>
      <c r="AN13" s="243">
        <v>12770</v>
      </c>
      <c r="AO13" s="243">
        <f t="shared" si="15"/>
        <v>15.044662738010805</v>
      </c>
      <c r="AP13" s="268">
        <v>355773</v>
      </c>
      <c r="AQ13" s="243">
        <v>90528.6</v>
      </c>
      <c r="AR13" s="243">
        <f t="shared" si="8"/>
        <v>25.445607170864569</v>
      </c>
      <c r="AS13" s="243">
        <v>15000</v>
      </c>
      <c r="AT13" s="243">
        <f t="shared" si="21"/>
        <v>16.569349354789534</v>
      </c>
      <c r="AU13" s="270">
        <f t="shared" si="9"/>
        <v>5041484.3099999996</v>
      </c>
      <c r="AV13" s="243">
        <f t="shared" si="9"/>
        <v>1517997.84</v>
      </c>
      <c r="AW13" s="243">
        <f t="shared" si="16"/>
        <v>30.11013714728788</v>
      </c>
      <c r="AX13" s="243">
        <f t="shared" si="17"/>
        <v>300953.5</v>
      </c>
      <c r="AY13" s="243">
        <f t="shared" si="18"/>
        <v>19.825686971992003</v>
      </c>
    </row>
    <row r="14" spans="1:51" s="240" customFormat="1" ht="26.45" customHeight="1">
      <c r="A14" s="251" t="s">
        <v>22</v>
      </c>
      <c r="B14" s="272">
        <f>SUM(B15:B26)</f>
        <v>25180000</v>
      </c>
      <c r="C14" s="253">
        <f>SUM(C15:C26)</f>
        <v>9427481.3399999999</v>
      </c>
      <c r="D14" s="253">
        <f t="shared" si="19"/>
        <v>37.440354805401114</v>
      </c>
      <c r="E14" s="253">
        <f>SUM(E15:E26)</f>
        <v>7708589.1400000006</v>
      </c>
      <c r="F14" s="253">
        <f>E14*100/C14</f>
        <v>81.767217160039479</v>
      </c>
      <c r="G14" s="272">
        <f>SUM(G15:G26)</f>
        <v>2439628</v>
      </c>
      <c r="H14" s="253">
        <f>SUM(H15:H26)</f>
        <v>1192772.8999999999</v>
      </c>
      <c r="I14" s="253">
        <f t="shared" si="0"/>
        <v>48.891589209502428</v>
      </c>
      <c r="J14" s="253">
        <f>SUM(J15:J26)</f>
        <v>856180.70000000007</v>
      </c>
      <c r="K14" s="253">
        <f t="shared" si="10"/>
        <v>71.780696895444223</v>
      </c>
      <c r="L14" s="272">
        <f>SUM(L15:L26)</f>
        <v>4401307.5</v>
      </c>
      <c r="M14" s="253">
        <f>SUM(M15:M26)</f>
        <v>1164247</v>
      </c>
      <c r="N14" s="253">
        <f t="shared" si="1"/>
        <v>26.45229854991954</v>
      </c>
      <c r="O14" s="253">
        <f>SUM(O15:O26)</f>
        <v>634173</v>
      </c>
      <c r="P14" s="253">
        <f t="shared" si="11"/>
        <v>54.470657858684625</v>
      </c>
      <c r="Q14" s="272">
        <f>SUM(Q15:Q26)</f>
        <v>3849660.9</v>
      </c>
      <c r="R14" s="253">
        <f>SUM(R15:R26)</f>
        <v>1628493.5500000003</v>
      </c>
      <c r="S14" s="253">
        <f t="shared" si="2"/>
        <v>42.302259661363948</v>
      </c>
      <c r="T14" s="253">
        <f>SUM(T15:T26)</f>
        <v>902821.95</v>
      </c>
      <c r="U14" s="253">
        <f t="shared" si="12"/>
        <v>55.439086633164735</v>
      </c>
      <c r="V14" s="272">
        <f>SUM(V15:V26)</f>
        <v>6793616.3399999999</v>
      </c>
      <c r="W14" s="253">
        <f>SUM(W15:W26)</f>
        <v>1979522.33</v>
      </c>
      <c r="X14" s="253">
        <f t="shared" si="3"/>
        <v>29.137976461002214</v>
      </c>
      <c r="Y14" s="253">
        <f>SUM(Y15:Y26)</f>
        <v>1467918.22</v>
      </c>
      <c r="Z14" s="253">
        <f t="shared" si="13"/>
        <v>74.155173586751104</v>
      </c>
      <c r="AA14" s="272">
        <f>SUM(AA15:AA26)</f>
        <v>14008085</v>
      </c>
      <c r="AB14" s="253">
        <f>SUM(AB15:AB26)</f>
        <v>3818347.16</v>
      </c>
      <c r="AC14" s="253">
        <f t="shared" si="4"/>
        <v>27.258166694448242</v>
      </c>
      <c r="AD14" s="253">
        <f>SUM(AD15:AD26)</f>
        <v>1753977.8</v>
      </c>
      <c r="AE14" s="253">
        <f t="shared" si="14"/>
        <v>45.935524626315015</v>
      </c>
      <c r="AF14" s="273">
        <f>SUM(AF15:AF26)</f>
        <v>1900000</v>
      </c>
      <c r="AG14" s="253">
        <f>SUM(AG15:AG26)</f>
        <v>732059.4</v>
      </c>
      <c r="AH14" s="253">
        <f t="shared" si="5"/>
        <v>38.529442105263158</v>
      </c>
      <c r="AI14" s="253">
        <f>SUM(AI15:AI26)</f>
        <v>629360.80000000005</v>
      </c>
      <c r="AJ14" s="253">
        <f t="shared" si="6"/>
        <v>85.971275008558052</v>
      </c>
      <c r="AK14" s="274">
        <f>SUM(AK15:AK26)</f>
        <v>2418146.9300000002</v>
      </c>
      <c r="AL14" s="253">
        <f>SUM(AL15:AL26)</f>
        <v>879004.9</v>
      </c>
      <c r="AM14" s="253">
        <f t="shared" si="7"/>
        <v>36.350351134370477</v>
      </c>
      <c r="AN14" s="253">
        <f>SUM(AN15:AN26)</f>
        <v>576433.30000000005</v>
      </c>
      <c r="AO14" s="253">
        <f t="shared" si="15"/>
        <v>65.577939326618093</v>
      </c>
      <c r="AP14" s="272">
        <f>SUM(AP15:AP26)</f>
        <v>2215449</v>
      </c>
      <c r="AQ14" s="253">
        <f>SUM(AQ15:AQ26)</f>
        <v>667467</v>
      </c>
      <c r="AR14" s="253">
        <f t="shared" si="8"/>
        <v>30.127843159558175</v>
      </c>
      <c r="AS14" s="253">
        <f>SUM(AS15:AS26)</f>
        <v>319165</v>
      </c>
      <c r="AT14" s="253">
        <f t="shared" si="21"/>
        <v>47.817345276994971</v>
      </c>
      <c r="AU14" s="272">
        <f>SUM(AU15:AU26)</f>
        <v>63205893.670000002</v>
      </c>
      <c r="AV14" s="253">
        <f>SUM(AV15:AV26)</f>
        <v>21489395.579999998</v>
      </c>
      <c r="AW14" s="253">
        <f t="shared" si="16"/>
        <v>33.99903764069348</v>
      </c>
      <c r="AX14" s="253">
        <f>SUM(AX15:AX26)</f>
        <v>14848619.909999998</v>
      </c>
      <c r="AY14" s="253">
        <f t="shared" si="18"/>
        <v>69.09742926329433</v>
      </c>
    </row>
    <row r="15" spans="1:51" s="249" customFormat="1" ht="26.45" customHeight="1">
      <c r="A15" s="241" t="s">
        <v>23</v>
      </c>
      <c r="B15" s="267">
        <v>3000000</v>
      </c>
      <c r="C15" s="243">
        <v>1361256</v>
      </c>
      <c r="D15" s="243">
        <f t="shared" si="19"/>
        <v>45.3752</v>
      </c>
      <c r="E15" s="243">
        <v>1221126</v>
      </c>
      <c r="F15" s="243">
        <f t="shared" si="20"/>
        <v>89.705830497716818</v>
      </c>
      <c r="G15" s="268">
        <v>257942</v>
      </c>
      <c r="H15" s="243">
        <v>213609</v>
      </c>
      <c r="I15" s="243">
        <f t="shared" si="0"/>
        <v>82.812802878166409</v>
      </c>
      <c r="J15" s="243">
        <v>156663</v>
      </c>
      <c r="K15" s="243">
        <f t="shared" si="10"/>
        <v>73.341010912461556</v>
      </c>
      <c r="L15" s="269">
        <v>745367.5</v>
      </c>
      <c r="M15" s="243">
        <v>169615</v>
      </c>
      <c r="N15" s="243">
        <f t="shared" si="1"/>
        <v>22.755888873609326</v>
      </c>
      <c r="O15" s="243">
        <v>52000</v>
      </c>
      <c r="P15" s="243">
        <f t="shared" si="11"/>
        <v>30.657665890398846</v>
      </c>
      <c r="Q15" s="268">
        <v>461491</v>
      </c>
      <c r="R15" s="243">
        <v>151424</v>
      </c>
      <c r="S15" s="243">
        <f t="shared" si="2"/>
        <v>32.811907491153676</v>
      </c>
      <c r="T15" s="243">
        <v>111219</v>
      </c>
      <c r="U15" s="243">
        <f t="shared" si="12"/>
        <v>73.448726754015212</v>
      </c>
      <c r="V15" s="269">
        <v>1255977.6399999999</v>
      </c>
      <c r="W15" s="243">
        <v>316674</v>
      </c>
      <c r="X15" s="243">
        <f t="shared" si="3"/>
        <v>25.213346950985532</v>
      </c>
      <c r="Y15" s="243">
        <v>204420</v>
      </c>
      <c r="Z15" s="243">
        <f t="shared" si="13"/>
        <v>64.552189317721059</v>
      </c>
      <c r="AA15" s="267">
        <v>988775</v>
      </c>
      <c r="AB15" s="243">
        <v>423642</v>
      </c>
      <c r="AC15" s="243">
        <f t="shared" si="4"/>
        <v>42.845136658997241</v>
      </c>
      <c r="AD15" s="243">
        <v>166630.39999999999</v>
      </c>
      <c r="AE15" s="243">
        <f t="shared" si="14"/>
        <v>39.332832910806765</v>
      </c>
      <c r="AF15" s="269">
        <v>360000</v>
      </c>
      <c r="AG15" s="243">
        <v>163388</v>
      </c>
      <c r="AH15" s="243">
        <f t="shared" si="5"/>
        <v>45.385555555555555</v>
      </c>
      <c r="AI15" s="243">
        <v>141329</v>
      </c>
      <c r="AJ15" s="243">
        <f t="shared" si="6"/>
        <v>86.499008495115916</v>
      </c>
      <c r="AK15" s="268">
        <v>577131.48</v>
      </c>
      <c r="AL15" s="243">
        <v>251118</v>
      </c>
      <c r="AM15" s="243">
        <f t="shared" si="7"/>
        <v>43.511402289128299</v>
      </c>
      <c r="AN15" s="243">
        <v>99444</v>
      </c>
      <c r="AO15" s="243">
        <f t="shared" si="15"/>
        <v>39.600506534776478</v>
      </c>
      <c r="AP15" s="268">
        <v>575501</v>
      </c>
      <c r="AQ15" s="243">
        <v>180492</v>
      </c>
      <c r="AR15" s="243">
        <f t="shared" si="8"/>
        <v>31.362586685340251</v>
      </c>
      <c r="AS15" s="243">
        <v>21490</v>
      </c>
      <c r="AT15" s="243">
        <f t="shared" si="21"/>
        <v>11.906344879551447</v>
      </c>
      <c r="AU15" s="270">
        <f t="shared" ref="AU15:AV26" si="22">B15+G15+L15+Q15+V15+AA15+AF15+AK15+AP15</f>
        <v>8222185.6199999992</v>
      </c>
      <c r="AV15" s="243">
        <f t="shared" si="22"/>
        <v>3231218</v>
      </c>
      <c r="AW15" s="243">
        <f t="shared" si="16"/>
        <v>39.298772240561512</v>
      </c>
      <c r="AX15" s="243">
        <f t="shared" ref="AX15:AX26" si="23">E15+J15+O15+T15+Y15+AD15+AI15+AN15+AS15</f>
        <v>2174321.4</v>
      </c>
      <c r="AY15" s="243">
        <f t="shared" si="18"/>
        <v>67.29107723465269</v>
      </c>
    </row>
    <row r="16" spans="1:51" s="249" customFormat="1" ht="26.45" customHeight="1">
      <c r="A16" s="241" t="s">
        <v>24</v>
      </c>
      <c r="B16" s="267">
        <v>350000</v>
      </c>
      <c r="C16" s="243">
        <v>70719</v>
      </c>
      <c r="D16" s="243">
        <f t="shared" si="19"/>
        <v>20.20542857142857</v>
      </c>
      <c r="E16" s="243">
        <v>70719</v>
      </c>
      <c r="F16" s="243">
        <f t="shared" si="20"/>
        <v>100</v>
      </c>
      <c r="G16" s="268">
        <v>0</v>
      </c>
      <c r="H16" s="243">
        <v>0</v>
      </c>
      <c r="I16" s="243" t="e">
        <f t="shared" si="0"/>
        <v>#DIV/0!</v>
      </c>
      <c r="J16" s="243">
        <v>0</v>
      </c>
      <c r="K16" s="243" t="e">
        <f t="shared" si="10"/>
        <v>#DIV/0!</v>
      </c>
      <c r="L16" s="269">
        <v>0</v>
      </c>
      <c r="M16" s="243">
        <v>0</v>
      </c>
      <c r="N16" s="243" t="e">
        <f t="shared" si="1"/>
        <v>#DIV/0!</v>
      </c>
      <c r="O16" s="243">
        <v>79765</v>
      </c>
      <c r="P16" s="243" t="e">
        <f t="shared" si="11"/>
        <v>#DIV/0!</v>
      </c>
      <c r="Q16" s="268">
        <v>0</v>
      </c>
      <c r="R16" s="243">
        <v>14000</v>
      </c>
      <c r="S16" s="243" t="e">
        <f t="shared" si="2"/>
        <v>#DIV/0!</v>
      </c>
      <c r="T16" s="243">
        <v>14000</v>
      </c>
      <c r="U16" s="243">
        <f t="shared" si="12"/>
        <v>100</v>
      </c>
      <c r="V16" s="269">
        <v>69815</v>
      </c>
      <c r="W16" s="243">
        <v>17563</v>
      </c>
      <c r="X16" s="243">
        <f t="shared" si="3"/>
        <v>25.156484996061018</v>
      </c>
      <c r="Y16" s="243">
        <v>17563</v>
      </c>
      <c r="Z16" s="243">
        <f t="shared" si="13"/>
        <v>100</v>
      </c>
      <c r="AA16" s="267">
        <v>28920</v>
      </c>
      <c r="AB16" s="243">
        <v>11260</v>
      </c>
      <c r="AC16" s="243">
        <f t="shared" si="4"/>
        <v>38.934993084370674</v>
      </c>
      <c r="AD16" s="243">
        <v>6480</v>
      </c>
      <c r="AE16" s="243">
        <f t="shared" si="14"/>
        <v>57.548845470692719</v>
      </c>
      <c r="AF16" s="269">
        <v>10000</v>
      </c>
      <c r="AG16" s="243">
        <v>8400</v>
      </c>
      <c r="AH16" s="243">
        <f t="shared" si="5"/>
        <v>84</v>
      </c>
      <c r="AI16" s="243">
        <v>0</v>
      </c>
      <c r="AJ16" s="243">
        <f t="shared" si="6"/>
        <v>0</v>
      </c>
      <c r="AK16" s="268">
        <v>82520</v>
      </c>
      <c r="AL16" s="243">
        <v>12600</v>
      </c>
      <c r="AM16" s="243">
        <f t="shared" si="7"/>
        <v>15.269025690741639</v>
      </c>
      <c r="AN16" s="243">
        <v>12600</v>
      </c>
      <c r="AO16" s="243">
        <f t="shared" si="15"/>
        <v>100</v>
      </c>
      <c r="AP16" s="268">
        <v>6880</v>
      </c>
      <c r="AQ16" s="243">
        <v>0</v>
      </c>
      <c r="AR16" s="243">
        <f t="shared" si="8"/>
        <v>0</v>
      </c>
      <c r="AS16" s="243">
        <v>0</v>
      </c>
      <c r="AT16" s="243" t="e">
        <f t="shared" si="21"/>
        <v>#DIV/0!</v>
      </c>
      <c r="AU16" s="270">
        <f t="shared" si="22"/>
        <v>548135</v>
      </c>
      <c r="AV16" s="243">
        <f t="shared" si="22"/>
        <v>134542</v>
      </c>
      <c r="AW16" s="243">
        <f t="shared" si="16"/>
        <v>24.545413082543533</v>
      </c>
      <c r="AX16" s="243">
        <f t="shared" si="23"/>
        <v>201127</v>
      </c>
      <c r="AY16" s="275">
        <f t="shared" si="18"/>
        <v>149.49012204367409</v>
      </c>
    </row>
    <row r="17" spans="1:51" s="249" customFormat="1" ht="26.45" customHeight="1">
      <c r="A17" s="241" t="s">
        <v>138</v>
      </c>
      <c r="B17" s="267">
        <v>2500000</v>
      </c>
      <c r="C17" s="243">
        <v>870677</v>
      </c>
      <c r="D17" s="243">
        <f t="shared" si="19"/>
        <v>34.827080000000002</v>
      </c>
      <c r="E17" s="243">
        <v>708327</v>
      </c>
      <c r="F17" s="243">
        <f t="shared" si="20"/>
        <v>81.353590367036219</v>
      </c>
      <c r="G17" s="268">
        <v>480000</v>
      </c>
      <c r="H17" s="243">
        <v>253055</v>
      </c>
      <c r="I17" s="243">
        <f t="shared" si="0"/>
        <v>52.719791666666666</v>
      </c>
      <c r="J17" s="243">
        <v>132530</v>
      </c>
      <c r="K17" s="243">
        <f t="shared" si="10"/>
        <v>52.372013989053762</v>
      </c>
      <c r="L17" s="269">
        <v>808945</v>
      </c>
      <c r="M17" s="243">
        <v>281760</v>
      </c>
      <c r="N17" s="243">
        <f t="shared" si="1"/>
        <v>34.830550902718976</v>
      </c>
      <c r="O17" s="243">
        <v>148105</v>
      </c>
      <c r="P17" s="243">
        <f t="shared" si="11"/>
        <v>52.564239068710961</v>
      </c>
      <c r="Q17" s="268">
        <v>800000</v>
      </c>
      <c r="R17" s="243">
        <v>325508.8</v>
      </c>
      <c r="S17" s="243">
        <f t="shared" si="2"/>
        <v>40.688600000000001</v>
      </c>
      <c r="T17" s="243">
        <v>260407.8</v>
      </c>
      <c r="U17" s="243">
        <f t="shared" si="12"/>
        <v>80.000233480630939</v>
      </c>
      <c r="V17" s="269">
        <v>720000</v>
      </c>
      <c r="W17" s="243">
        <v>289139</v>
      </c>
      <c r="X17" s="243">
        <f t="shared" si="3"/>
        <v>40.158194444444447</v>
      </c>
      <c r="Y17" s="243">
        <v>233293</v>
      </c>
      <c r="Z17" s="243">
        <f t="shared" si="13"/>
        <v>80.685414281712255</v>
      </c>
      <c r="AA17" s="267">
        <v>1818360</v>
      </c>
      <c r="AB17" s="243">
        <v>463763</v>
      </c>
      <c r="AC17" s="243">
        <f t="shared" si="4"/>
        <v>25.504465562374886</v>
      </c>
      <c r="AD17" s="243">
        <v>251854</v>
      </c>
      <c r="AE17" s="243">
        <f t="shared" si="14"/>
        <v>54.306617819877829</v>
      </c>
      <c r="AF17" s="269">
        <v>420000</v>
      </c>
      <c r="AG17" s="243">
        <v>148610</v>
      </c>
      <c r="AH17" s="243">
        <f t="shared" si="5"/>
        <v>35.383333333333333</v>
      </c>
      <c r="AI17" s="243">
        <v>138740</v>
      </c>
      <c r="AJ17" s="243">
        <f t="shared" si="6"/>
        <v>93.358455016486104</v>
      </c>
      <c r="AK17" s="268">
        <v>620000</v>
      </c>
      <c r="AL17" s="243">
        <v>223541</v>
      </c>
      <c r="AM17" s="243">
        <f t="shared" si="7"/>
        <v>36.055</v>
      </c>
      <c r="AN17" s="243">
        <v>183276</v>
      </c>
      <c r="AO17" s="243">
        <f t="shared" si="15"/>
        <v>81.98764432475474</v>
      </c>
      <c r="AP17" s="268">
        <v>417000</v>
      </c>
      <c r="AQ17" s="243">
        <v>99210</v>
      </c>
      <c r="AR17" s="243">
        <f t="shared" si="8"/>
        <v>23.791366906474821</v>
      </c>
      <c r="AS17" s="243">
        <v>81300</v>
      </c>
      <c r="AT17" s="243">
        <f t="shared" si="21"/>
        <v>81.94738433625642</v>
      </c>
      <c r="AU17" s="270">
        <f t="shared" si="22"/>
        <v>8584305</v>
      </c>
      <c r="AV17" s="243">
        <f t="shared" si="22"/>
        <v>2955263.8</v>
      </c>
      <c r="AW17" s="243">
        <f t="shared" si="16"/>
        <v>34.426360666355635</v>
      </c>
      <c r="AX17" s="243">
        <f t="shared" si="23"/>
        <v>2137832.7999999998</v>
      </c>
      <c r="AY17" s="243">
        <f t="shared" si="18"/>
        <v>72.339829696421674</v>
      </c>
    </row>
    <row r="18" spans="1:51" s="249" customFormat="1" ht="26.45" customHeight="1">
      <c r="A18" s="241" t="s">
        <v>139</v>
      </c>
      <c r="B18" s="267">
        <v>500000</v>
      </c>
      <c r="C18" s="243">
        <v>145006</v>
      </c>
      <c r="D18" s="243">
        <f t="shared" si="19"/>
        <v>29.001200000000001</v>
      </c>
      <c r="E18" s="243">
        <v>101583.6</v>
      </c>
      <c r="F18" s="243">
        <f t="shared" si="20"/>
        <v>70.054756354909458</v>
      </c>
      <c r="G18" s="268">
        <v>42500</v>
      </c>
      <c r="H18" s="243">
        <v>42650.2</v>
      </c>
      <c r="I18" s="243">
        <f t="shared" si="0"/>
        <v>100.35341176470588</v>
      </c>
      <c r="J18" s="243">
        <v>42650.2</v>
      </c>
      <c r="K18" s="243">
        <f t="shared" si="10"/>
        <v>100</v>
      </c>
      <c r="L18" s="269">
        <v>33650</v>
      </c>
      <c r="M18" s="243">
        <v>0</v>
      </c>
      <c r="N18" s="243">
        <f t="shared" si="1"/>
        <v>0</v>
      </c>
      <c r="O18" s="243">
        <v>0</v>
      </c>
      <c r="P18" s="243" t="e">
        <f t="shared" si="11"/>
        <v>#DIV/0!</v>
      </c>
      <c r="Q18" s="268">
        <v>73567</v>
      </c>
      <c r="R18" s="243">
        <v>28826</v>
      </c>
      <c r="S18" s="243">
        <f t="shared" si="2"/>
        <v>39.183329481968819</v>
      </c>
      <c r="T18" s="243">
        <v>19575</v>
      </c>
      <c r="U18" s="243">
        <f t="shared" si="12"/>
        <v>67.907444668008054</v>
      </c>
      <c r="V18" s="269">
        <v>77180</v>
      </c>
      <c r="W18" s="243">
        <v>35740.53</v>
      </c>
      <c r="X18" s="243">
        <f t="shared" si="3"/>
        <v>46.308020212490284</v>
      </c>
      <c r="Y18" s="243">
        <v>23544.67</v>
      </c>
      <c r="Z18" s="243">
        <f t="shared" si="13"/>
        <v>65.876667189882184</v>
      </c>
      <c r="AA18" s="267">
        <v>862634</v>
      </c>
      <c r="AB18" s="243">
        <v>180602</v>
      </c>
      <c r="AC18" s="243">
        <f t="shared" si="4"/>
        <v>20.936109636299985</v>
      </c>
      <c r="AD18" s="243">
        <v>76213</v>
      </c>
      <c r="AE18" s="243">
        <f t="shared" si="14"/>
        <v>42.199421933311925</v>
      </c>
      <c r="AF18" s="269">
        <v>80000</v>
      </c>
      <c r="AG18" s="243">
        <v>55855</v>
      </c>
      <c r="AH18" s="243">
        <f t="shared" si="5"/>
        <v>69.818749999999994</v>
      </c>
      <c r="AI18" s="243">
        <v>47535</v>
      </c>
      <c r="AJ18" s="243">
        <f t="shared" si="6"/>
        <v>85.104287888282158</v>
      </c>
      <c r="AK18" s="268">
        <v>22559.05</v>
      </c>
      <c r="AL18" s="275">
        <v>30764.5</v>
      </c>
      <c r="AM18" s="275">
        <f t="shared" si="7"/>
        <v>136.37320720509064</v>
      </c>
      <c r="AN18" s="243">
        <v>10814.5</v>
      </c>
      <c r="AO18" s="243">
        <f t="shared" si="15"/>
        <v>35.152529701441594</v>
      </c>
      <c r="AP18" s="268">
        <v>42000</v>
      </c>
      <c r="AQ18" s="243">
        <v>14723</v>
      </c>
      <c r="AR18" s="243">
        <f t="shared" si="8"/>
        <v>35.054761904761904</v>
      </c>
      <c r="AS18" s="243">
        <v>3890</v>
      </c>
      <c r="AT18" s="243">
        <f t="shared" si="21"/>
        <v>26.421245670040072</v>
      </c>
      <c r="AU18" s="270">
        <f t="shared" si="22"/>
        <v>1734090.05</v>
      </c>
      <c r="AV18" s="243">
        <f t="shared" si="22"/>
        <v>534167.23</v>
      </c>
      <c r="AW18" s="243">
        <f t="shared" si="16"/>
        <v>30.803892220014756</v>
      </c>
      <c r="AX18" s="243">
        <f t="shared" si="23"/>
        <v>325805.96999999997</v>
      </c>
      <c r="AY18" s="243">
        <f t="shared" si="18"/>
        <v>60.99325299307484</v>
      </c>
    </row>
    <row r="19" spans="1:51" s="249" customFormat="1" ht="26.45" customHeight="1">
      <c r="A19" s="241" t="s">
        <v>140</v>
      </c>
      <c r="B19" s="267">
        <v>30000</v>
      </c>
      <c r="C19" s="243">
        <v>20925</v>
      </c>
      <c r="D19" s="243">
        <f t="shared" si="19"/>
        <v>69.75</v>
      </c>
      <c r="E19" s="243">
        <v>7240</v>
      </c>
      <c r="F19" s="243">
        <f t="shared" si="20"/>
        <v>34.599761051373953</v>
      </c>
      <c r="G19" s="268">
        <v>0</v>
      </c>
      <c r="H19" s="243">
        <v>0</v>
      </c>
      <c r="I19" s="243" t="e">
        <f t="shared" si="0"/>
        <v>#DIV/0!</v>
      </c>
      <c r="J19" s="243">
        <v>0</v>
      </c>
      <c r="K19" s="243" t="e">
        <f t="shared" si="10"/>
        <v>#DIV/0!</v>
      </c>
      <c r="L19" s="269">
        <v>9600</v>
      </c>
      <c r="M19" s="243">
        <v>0</v>
      </c>
      <c r="N19" s="243">
        <f t="shared" si="1"/>
        <v>0</v>
      </c>
      <c r="O19" s="243">
        <v>0</v>
      </c>
      <c r="P19" s="243" t="e">
        <f t="shared" si="11"/>
        <v>#DIV/0!</v>
      </c>
      <c r="Q19" s="268">
        <v>57500</v>
      </c>
      <c r="R19" s="243">
        <v>22500</v>
      </c>
      <c r="S19" s="243">
        <f t="shared" si="2"/>
        <v>39.130434782608695</v>
      </c>
      <c r="T19" s="243">
        <v>22500</v>
      </c>
      <c r="U19" s="243">
        <f t="shared" si="12"/>
        <v>100</v>
      </c>
      <c r="V19" s="269">
        <v>22340</v>
      </c>
      <c r="W19" s="243">
        <v>3900</v>
      </c>
      <c r="X19" s="243">
        <f t="shared" si="3"/>
        <v>17.457475380483437</v>
      </c>
      <c r="Y19" s="243">
        <v>0</v>
      </c>
      <c r="Z19" s="243">
        <f t="shared" si="13"/>
        <v>0</v>
      </c>
      <c r="AA19" s="267">
        <v>30290</v>
      </c>
      <c r="AB19" s="243">
        <v>8640</v>
      </c>
      <c r="AC19" s="243">
        <f t="shared" si="4"/>
        <v>28.52426543413668</v>
      </c>
      <c r="AD19" s="243">
        <v>8640</v>
      </c>
      <c r="AE19" s="243">
        <f t="shared" si="14"/>
        <v>100</v>
      </c>
      <c r="AF19" s="269">
        <v>40000</v>
      </c>
      <c r="AG19" s="243">
        <v>0</v>
      </c>
      <c r="AH19" s="243">
        <f t="shared" si="5"/>
        <v>0</v>
      </c>
      <c r="AI19" s="243">
        <v>0</v>
      </c>
      <c r="AJ19" s="243" t="e">
        <f t="shared" si="6"/>
        <v>#DIV/0!</v>
      </c>
      <c r="AK19" s="268">
        <v>0</v>
      </c>
      <c r="AL19" s="243">
        <v>490</v>
      </c>
      <c r="AM19" s="243" t="e">
        <f t="shared" si="7"/>
        <v>#DIV/0!</v>
      </c>
      <c r="AN19" s="243">
        <v>490</v>
      </c>
      <c r="AO19" s="243">
        <f t="shared" si="15"/>
        <v>100</v>
      </c>
      <c r="AP19" s="268">
        <v>0</v>
      </c>
      <c r="AQ19" s="243">
        <v>0</v>
      </c>
      <c r="AR19" s="243" t="e">
        <f t="shared" si="8"/>
        <v>#DIV/0!</v>
      </c>
      <c r="AS19" s="243">
        <v>0</v>
      </c>
      <c r="AT19" s="243" t="e">
        <f t="shared" si="21"/>
        <v>#DIV/0!</v>
      </c>
      <c r="AU19" s="270">
        <f t="shared" si="22"/>
        <v>189730</v>
      </c>
      <c r="AV19" s="243">
        <f t="shared" si="22"/>
        <v>56455</v>
      </c>
      <c r="AW19" s="243">
        <f t="shared" si="16"/>
        <v>29.755441943814894</v>
      </c>
      <c r="AX19" s="243">
        <f t="shared" si="23"/>
        <v>38870</v>
      </c>
      <c r="AY19" s="243">
        <f t="shared" si="18"/>
        <v>68.851297493578954</v>
      </c>
    </row>
    <row r="20" spans="1:51" s="249" customFormat="1" ht="26.45" customHeight="1">
      <c r="A20" s="241" t="s">
        <v>141</v>
      </c>
      <c r="B20" s="267">
        <v>300000</v>
      </c>
      <c r="C20" s="243">
        <v>449975</v>
      </c>
      <c r="D20" s="243">
        <f t="shared" si="19"/>
        <v>149.99166666666667</v>
      </c>
      <c r="E20" s="243">
        <v>449975</v>
      </c>
      <c r="F20" s="243">
        <f t="shared" si="20"/>
        <v>100</v>
      </c>
      <c r="G20" s="268">
        <v>83486</v>
      </c>
      <c r="H20" s="243">
        <v>65976</v>
      </c>
      <c r="I20" s="243">
        <f t="shared" si="0"/>
        <v>79.026423591979494</v>
      </c>
      <c r="J20" s="243">
        <v>58384</v>
      </c>
      <c r="K20" s="243">
        <f t="shared" si="10"/>
        <v>88.492785255244328</v>
      </c>
      <c r="L20" s="269">
        <v>388250</v>
      </c>
      <c r="M20" s="243">
        <v>128250</v>
      </c>
      <c r="N20" s="243">
        <f t="shared" si="1"/>
        <v>33.032839665164197</v>
      </c>
      <c r="O20" s="243">
        <v>0</v>
      </c>
      <c r="P20" s="243">
        <f t="shared" si="11"/>
        <v>0</v>
      </c>
      <c r="Q20" s="268">
        <v>402350</v>
      </c>
      <c r="R20" s="243">
        <v>68065</v>
      </c>
      <c r="S20" s="243">
        <f t="shared" si="2"/>
        <v>16.916863427364234</v>
      </c>
      <c r="T20" s="243">
        <v>17850</v>
      </c>
      <c r="U20" s="243">
        <f t="shared" si="12"/>
        <v>26.224932050246089</v>
      </c>
      <c r="V20" s="269">
        <v>575750</v>
      </c>
      <c r="W20" s="243">
        <v>101030</v>
      </c>
      <c r="X20" s="243">
        <f t="shared" si="3"/>
        <v>17.547546678245766</v>
      </c>
      <c r="Y20" s="243">
        <v>74890</v>
      </c>
      <c r="Z20" s="243">
        <f t="shared" si="13"/>
        <v>74.126497080075225</v>
      </c>
      <c r="AA20" s="267">
        <v>829200</v>
      </c>
      <c r="AB20" s="243">
        <v>230750</v>
      </c>
      <c r="AC20" s="243">
        <f t="shared" si="4"/>
        <v>27.828027013989388</v>
      </c>
      <c r="AD20" s="243">
        <v>124806</v>
      </c>
      <c r="AE20" s="243">
        <f t="shared" si="14"/>
        <v>54.087107258938246</v>
      </c>
      <c r="AF20" s="269">
        <v>500000</v>
      </c>
      <c r="AG20" s="243">
        <v>191860</v>
      </c>
      <c r="AH20" s="243">
        <f t="shared" si="5"/>
        <v>38.372</v>
      </c>
      <c r="AI20" s="243">
        <v>191860</v>
      </c>
      <c r="AJ20" s="243">
        <f t="shared" si="6"/>
        <v>100</v>
      </c>
      <c r="AK20" s="268">
        <v>324230</v>
      </c>
      <c r="AL20" s="243">
        <v>51110</v>
      </c>
      <c r="AM20" s="243">
        <f t="shared" si="7"/>
        <v>15.76350121827098</v>
      </c>
      <c r="AN20" s="243">
        <v>51110</v>
      </c>
      <c r="AO20" s="243">
        <f t="shared" si="15"/>
        <v>100</v>
      </c>
      <c r="AP20" s="268">
        <v>201132</v>
      </c>
      <c r="AQ20" s="243">
        <v>55570</v>
      </c>
      <c r="AR20" s="243">
        <f t="shared" si="8"/>
        <v>27.628621999482927</v>
      </c>
      <c r="AS20" s="243">
        <v>51170</v>
      </c>
      <c r="AT20" s="243">
        <f t="shared" si="21"/>
        <v>92.082058664747166</v>
      </c>
      <c r="AU20" s="270">
        <f t="shared" si="22"/>
        <v>3604398</v>
      </c>
      <c r="AV20" s="243">
        <f t="shared" si="22"/>
        <v>1342586</v>
      </c>
      <c r="AW20" s="243">
        <f t="shared" si="16"/>
        <v>37.248550243341604</v>
      </c>
      <c r="AX20" s="243">
        <f t="shared" si="23"/>
        <v>1020045</v>
      </c>
      <c r="AY20" s="243">
        <f t="shared" si="18"/>
        <v>75.976138586280513</v>
      </c>
    </row>
    <row r="21" spans="1:51" s="249" customFormat="1" ht="26.45" customHeight="1">
      <c r="A21" s="241" t="s">
        <v>142</v>
      </c>
      <c r="B21" s="267">
        <v>5000000</v>
      </c>
      <c r="C21" s="243">
        <v>2062284.4</v>
      </c>
      <c r="D21" s="243">
        <f t="shared" si="19"/>
        <v>41.245688000000001</v>
      </c>
      <c r="E21" s="243">
        <v>1500600.7999999998</v>
      </c>
      <c r="F21" s="243">
        <f t="shared" si="20"/>
        <v>72.764008688617324</v>
      </c>
      <c r="G21" s="268">
        <v>516709</v>
      </c>
      <c r="H21" s="243">
        <v>189390.8</v>
      </c>
      <c r="I21" s="243">
        <f t="shared" si="0"/>
        <v>36.653280666680857</v>
      </c>
      <c r="J21" s="243">
        <v>133581.6</v>
      </c>
      <c r="K21" s="243">
        <f t="shared" si="10"/>
        <v>70.532253942641361</v>
      </c>
      <c r="L21" s="269">
        <v>914496</v>
      </c>
      <c r="M21" s="243">
        <v>67742</v>
      </c>
      <c r="N21" s="243">
        <f t="shared" si="1"/>
        <v>7.4075775071733503</v>
      </c>
      <c r="O21" s="243">
        <v>0</v>
      </c>
      <c r="P21" s="243">
        <f t="shared" si="11"/>
        <v>0</v>
      </c>
      <c r="Q21" s="268">
        <v>750701.5</v>
      </c>
      <c r="R21" s="243">
        <v>222915.15</v>
      </c>
      <c r="S21" s="243">
        <f t="shared" si="2"/>
        <v>29.694245981924904</v>
      </c>
      <c r="T21" s="243">
        <v>164198.15</v>
      </c>
      <c r="U21" s="243">
        <f t="shared" si="12"/>
        <v>73.65948433742615</v>
      </c>
      <c r="V21" s="269">
        <v>1826111.2</v>
      </c>
      <c r="W21" s="243">
        <v>424260</v>
      </c>
      <c r="X21" s="243">
        <f t="shared" si="3"/>
        <v>23.232977268854164</v>
      </c>
      <c r="Y21" s="243">
        <v>278062</v>
      </c>
      <c r="Z21" s="243">
        <f t="shared" si="13"/>
        <v>65.540470466223539</v>
      </c>
      <c r="AA21" s="267">
        <v>3870818</v>
      </c>
      <c r="AB21" s="243">
        <v>604327.69999999995</v>
      </c>
      <c r="AC21" s="243">
        <f t="shared" si="4"/>
        <v>15.612402856450496</v>
      </c>
      <c r="AD21" s="243">
        <v>172899.4</v>
      </c>
      <c r="AE21" s="243">
        <f t="shared" si="14"/>
        <v>28.610206019019152</v>
      </c>
      <c r="AF21" s="269">
        <v>250000</v>
      </c>
      <c r="AG21" s="243">
        <v>108031.4</v>
      </c>
      <c r="AH21" s="243">
        <f t="shared" si="5"/>
        <v>43.212560000000003</v>
      </c>
      <c r="AI21" s="243">
        <v>80106.8</v>
      </c>
      <c r="AJ21" s="243">
        <f t="shared" si="6"/>
        <v>74.151404128799598</v>
      </c>
      <c r="AK21" s="268">
        <v>468011.3</v>
      </c>
      <c r="AL21" s="243">
        <v>262639.59999999998</v>
      </c>
      <c r="AM21" s="243">
        <f t="shared" si="7"/>
        <v>56.11821765841978</v>
      </c>
      <c r="AN21" s="243">
        <v>180924</v>
      </c>
      <c r="AO21" s="243">
        <f t="shared" si="15"/>
        <v>68.886793918358094</v>
      </c>
      <c r="AP21" s="268">
        <v>657556</v>
      </c>
      <c r="AQ21" s="243">
        <v>170648</v>
      </c>
      <c r="AR21" s="243">
        <f t="shared" si="8"/>
        <v>25.951858092694767</v>
      </c>
      <c r="AS21" s="243">
        <v>67797</v>
      </c>
      <c r="AT21" s="243">
        <f t="shared" si="21"/>
        <v>39.729150063288174</v>
      </c>
      <c r="AU21" s="270">
        <f t="shared" si="22"/>
        <v>14254403</v>
      </c>
      <c r="AV21" s="243">
        <f t="shared" si="22"/>
        <v>4112239.05</v>
      </c>
      <c r="AW21" s="243">
        <f t="shared" si="16"/>
        <v>28.848904089494312</v>
      </c>
      <c r="AX21" s="243">
        <f t="shared" si="23"/>
        <v>2578169.7499999995</v>
      </c>
      <c r="AY21" s="243">
        <f t="shared" si="18"/>
        <v>62.695035931824037</v>
      </c>
    </row>
    <row r="22" spans="1:51" s="249" customFormat="1" ht="26.45" customHeight="1">
      <c r="A22" s="241" t="s">
        <v>143</v>
      </c>
      <c r="B22" s="267">
        <v>10000000</v>
      </c>
      <c r="C22" s="243">
        <v>3898392.9000000004</v>
      </c>
      <c r="D22" s="243">
        <f t="shared" si="19"/>
        <v>38.983929000000003</v>
      </c>
      <c r="E22" s="243">
        <v>3171998.75</v>
      </c>
      <c r="F22" s="243">
        <f t="shared" si="20"/>
        <v>81.366830675276461</v>
      </c>
      <c r="G22" s="268">
        <v>580000</v>
      </c>
      <c r="H22" s="243">
        <v>306468</v>
      </c>
      <c r="I22" s="243">
        <f t="shared" si="0"/>
        <v>52.839310344827588</v>
      </c>
      <c r="J22" s="243">
        <v>214383</v>
      </c>
      <c r="K22" s="243">
        <f t="shared" si="10"/>
        <v>69.952817259877051</v>
      </c>
      <c r="L22" s="269">
        <v>628004</v>
      </c>
      <c r="M22" s="243">
        <v>120724</v>
      </c>
      <c r="N22" s="243">
        <f t="shared" si="1"/>
        <v>19.223444436659641</v>
      </c>
      <c r="O22" s="243">
        <v>87962</v>
      </c>
      <c r="P22" s="243">
        <f t="shared" si="11"/>
        <v>72.862065537921211</v>
      </c>
      <c r="Q22" s="268">
        <v>575000</v>
      </c>
      <c r="R22" s="243">
        <v>154216</v>
      </c>
      <c r="S22" s="243">
        <f t="shared" si="2"/>
        <v>26.82017391304348</v>
      </c>
      <c r="T22" s="243">
        <v>154216</v>
      </c>
      <c r="U22" s="243">
        <f t="shared" si="12"/>
        <v>100</v>
      </c>
      <c r="V22" s="269">
        <v>1056255</v>
      </c>
      <c r="W22" s="243">
        <v>292138</v>
      </c>
      <c r="X22" s="243">
        <f t="shared" si="3"/>
        <v>27.657904577966494</v>
      </c>
      <c r="Y22" s="243">
        <v>231916.75</v>
      </c>
      <c r="Z22" s="243">
        <f t="shared" si="13"/>
        <v>79.386026466943704</v>
      </c>
      <c r="AA22" s="267">
        <v>3855018</v>
      </c>
      <c r="AB22" s="243">
        <v>1235581.46</v>
      </c>
      <c r="AC22" s="243">
        <f t="shared" si="4"/>
        <v>32.051250084954205</v>
      </c>
      <c r="AD22" s="243">
        <v>602011</v>
      </c>
      <c r="AE22" s="243">
        <f t="shared" si="14"/>
        <v>48.722890354797002</v>
      </c>
      <c r="AF22" s="269">
        <v>0</v>
      </c>
      <c r="AG22" s="243">
        <v>0</v>
      </c>
      <c r="AH22" s="243" t="e">
        <f t="shared" si="5"/>
        <v>#DIV/0!</v>
      </c>
      <c r="AI22" s="243">
        <v>0</v>
      </c>
      <c r="AJ22" s="243" t="e">
        <f t="shared" si="6"/>
        <v>#DIV/0!</v>
      </c>
      <c r="AK22" s="268">
        <v>150000</v>
      </c>
      <c r="AL22" s="243">
        <v>11320</v>
      </c>
      <c r="AM22" s="243">
        <f t="shared" si="7"/>
        <v>7.5466666666666669</v>
      </c>
      <c r="AN22" s="243">
        <v>10040</v>
      </c>
      <c r="AO22" s="243">
        <f t="shared" si="15"/>
        <v>88.692579505300358</v>
      </c>
      <c r="AP22" s="268">
        <v>32560</v>
      </c>
      <c r="AQ22" s="243">
        <v>8854</v>
      </c>
      <c r="AR22" s="243">
        <f t="shared" si="8"/>
        <v>27.192874692874692</v>
      </c>
      <c r="AS22" s="243">
        <v>2000</v>
      </c>
      <c r="AT22" s="243">
        <f t="shared" si="21"/>
        <v>22.588660492432798</v>
      </c>
      <c r="AU22" s="270">
        <f t="shared" si="22"/>
        <v>16876837</v>
      </c>
      <c r="AV22" s="243">
        <f t="shared" si="22"/>
        <v>6027694.3600000003</v>
      </c>
      <c r="AW22" s="243">
        <f t="shared" si="16"/>
        <v>35.715782287877758</v>
      </c>
      <c r="AX22" s="243">
        <f t="shared" si="23"/>
        <v>4474527.5</v>
      </c>
      <c r="AY22" s="243">
        <f t="shared" si="18"/>
        <v>74.232819926855086</v>
      </c>
    </row>
    <row r="23" spans="1:51" s="249" customFormat="1" ht="26.45" customHeight="1">
      <c r="A23" s="241" t="s">
        <v>144</v>
      </c>
      <c r="B23" s="267">
        <v>1000000</v>
      </c>
      <c r="C23" s="243">
        <v>3600</v>
      </c>
      <c r="D23" s="243">
        <f t="shared" si="19"/>
        <v>0.36</v>
      </c>
      <c r="E23" s="243">
        <v>3600</v>
      </c>
      <c r="F23" s="243">
        <f t="shared" si="20"/>
        <v>100</v>
      </c>
      <c r="G23" s="268">
        <v>120400</v>
      </c>
      <c r="H23" s="243">
        <v>95750</v>
      </c>
      <c r="I23" s="243">
        <f t="shared" si="0"/>
        <v>79.526578073089695</v>
      </c>
      <c r="J23" s="243">
        <v>95750</v>
      </c>
      <c r="K23" s="243">
        <f t="shared" si="10"/>
        <v>100</v>
      </c>
      <c r="L23" s="269">
        <v>27450</v>
      </c>
      <c r="M23" s="243">
        <v>0</v>
      </c>
      <c r="N23" s="243">
        <f t="shared" si="1"/>
        <v>0</v>
      </c>
      <c r="O23" s="243">
        <v>0</v>
      </c>
      <c r="P23" s="243" t="e">
        <f t="shared" si="11"/>
        <v>#DIV/0!</v>
      </c>
      <c r="Q23" s="268">
        <v>93220</v>
      </c>
      <c r="R23" s="243">
        <v>43070</v>
      </c>
      <c r="S23" s="243">
        <f t="shared" si="2"/>
        <v>46.202531645569621</v>
      </c>
      <c r="T23" s="243">
        <v>0</v>
      </c>
      <c r="U23" s="243">
        <f t="shared" si="12"/>
        <v>0</v>
      </c>
      <c r="V23" s="269">
        <v>333480</v>
      </c>
      <c r="W23" s="243">
        <v>11400</v>
      </c>
      <c r="X23" s="243">
        <f t="shared" si="3"/>
        <v>3.4184958618207988</v>
      </c>
      <c r="Y23" s="243">
        <v>0</v>
      </c>
      <c r="Z23" s="243">
        <f t="shared" si="13"/>
        <v>0</v>
      </c>
      <c r="AA23" s="267">
        <v>741405</v>
      </c>
      <c r="AB23" s="243">
        <v>22900</v>
      </c>
      <c r="AC23" s="243">
        <f t="shared" si="4"/>
        <v>3.0887301812099999</v>
      </c>
      <c r="AD23" s="243">
        <v>5400</v>
      </c>
      <c r="AE23" s="243">
        <f t="shared" si="14"/>
        <v>23.580786026200872</v>
      </c>
      <c r="AF23" s="269">
        <v>30000</v>
      </c>
      <c r="AG23" s="243">
        <v>4670</v>
      </c>
      <c r="AH23" s="243">
        <f t="shared" si="5"/>
        <v>15.566666666666666</v>
      </c>
      <c r="AI23" s="243">
        <v>0</v>
      </c>
      <c r="AJ23" s="243">
        <f t="shared" si="6"/>
        <v>0</v>
      </c>
      <c r="AK23" s="268">
        <v>96150</v>
      </c>
      <c r="AL23" s="243">
        <v>0</v>
      </c>
      <c r="AM23" s="243">
        <f t="shared" si="7"/>
        <v>0</v>
      </c>
      <c r="AN23" s="243">
        <v>0</v>
      </c>
      <c r="AO23" s="243" t="e">
        <f t="shared" si="15"/>
        <v>#DIV/0!</v>
      </c>
      <c r="AP23" s="268">
        <v>19850</v>
      </c>
      <c r="AQ23" s="243">
        <v>19850</v>
      </c>
      <c r="AR23" s="243">
        <f t="shared" si="8"/>
        <v>100</v>
      </c>
      <c r="AS23" s="243">
        <v>0</v>
      </c>
      <c r="AT23" s="243">
        <f t="shared" si="21"/>
        <v>0</v>
      </c>
      <c r="AU23" s="270">
        <f t="shared" si="22"/>
        <v>2461955</v>
      </c>
      <c r="AV23" s="243">
        <f t="shared" si="22"/>
        <v>201240</v>
      </c>
      <c r="AW23" s="243">
        <f t="shared" si="16"/>
        <v>8.1739918073238549</v>
      </c>
      <c r="AX23" s="243">
        <f t="shared" si="23"/>
        <v>104750</v>
      </c>
      <c r="AY23" s="243">
        <f t="shared" si="18"/>
        <v>52.052275889485195</v>
      </c>
    </row>
    <row r="24" spans="1:51" s="249" customFormat="1" ht="26.45" customHeight="1">
      <c r="A24" s="241" t="s">
        <v>145</v>
      </c>
      <c r="B24" s="267">
        <v>0</v>
      </c>
      <c r="C24" s="243">
        <v>0</v>
      </c>
      <c r="D24" s="243" t="e">
        <f t="shared" si="19"/>
        <v>#DIV/0!</v>
      </c>
      <c r="E24" s="243">
        <v>0</v>
      </c>
      <c r="F24" s="243" t="e">
        <f t="shared" si="20"/>
        <v>#DIV/0!</v>
      </c>
      <c r="G24" s="268">
        <v>127600</v>
      </c>
      <c r="H24" s="243">
        <v>24283.9</v>
      </c>
      <c r="I24" s="243">
        <f t="shared" si="0"/>
        <v>19.031269592476487</v>
      </c>
      <c r="J24" s="243">
        <v>20648.900000000001</v>
      </c>
      <c r="K24" s="243">
        <f t="shared" si="10"/>
        <v>85.031234686355987</v>
      </c>
      <c r="L24" s="269">
        <v>730575</v>
      </c>
      <c r="M24" s="243">
        <v>357596</v>
      </c>
      <c r="N24" s="243">
        <f t="shared" si="1"/>
        <v>48.94719912397769</v>
      </c>
      <c r="O24" s="243">
        <v>266341</v>
      </c>
      <c r="P24" s="243">
        <f t="shared" si="11"/>
        <v>74.480978534435508</v>
      </c>
      <c r="Q24" s="268">
        <v>74849</v>
      </c>
      <c r="R24" s="243">
        <v>30154</v>
      </c>
      <c r="S24" s="243">
        <f t="shared" si="2"/>
        <v>40.286443372656947</v>
      </c>
      <c r="T24" s="243">
        <v>29884</v>
      </c>
      <c r="U24" s="243">
        <f t="shared" si="12"/>
        <v>99.104596405120375</v>
      </c>
      <c r="V24" s="269">
        <v>138940</v>
      </c>
      <c r="W24" s="243">
        <v>26290</v>
      </c>
      <c r="X24" s="243">
        <f t="shared" si="3"/>
        <v>18.921836764070822</v>
      </c>
      <c r="Y24" s="243">
        <v>26290</v>
      </c>
      <c r="Z24" s="243">
        <f t="shared" si="13"/>
        <v>100</v>
      </c>
      <c r="AA24" s="267">
        <v>974045</v>
      </c>
      <c r="AB24" s="243">
        <v>631881</v>
      </c>
      <c r="AC24" s="243">
        <f t="shared" si="4"/>
        <v>64.871848836552729</v>
      </c>
      <c r="AD24" s="243">
        <v>339044</v>
      </c>
      <c r="AE24" s="243">
        <f t="shared" si="14"/>
        <v>53.65630553854286</v>
      </c>
      <c r="AF24" s="269">
        <v>60000</v>
      </c>
      <c r="AG24" s="243">
        <v>39555</v>
      </c>
      <c r="AH24" s="243">
        <f t="shared" si="5"/>
        <v>65.924999999999997</v>
      </c>
      <c r="AI24" s="243">
        <v>18700</v>
      </c>
      <c r="AJ24" s="243">
        <f t="shared" si="6"/>
        <v>47.275944886866391</v>
      </c>
      <c r="AK24" s="268">
        <v>27795.1</v>
      </c>
      <c r="AL24" s="243">
        <v>18621.8</v>
      </c>
      <c r="AM24" s="243">
        <f t="shared" si="7"/>
        <v>66.99670085734536</v>
      </c>
      <c r="AN24" s="243">
        <v>11434.8</v>
      </c>
      <c r="AO24" s="243">
        <f t="shared" si="15"/>
        <v>61.405449526898586</v>
      </c>
      <c r="AP24" s="268">
        <v>42000</v>
      </c>
      <c r="AQ24" s="243">
        <v>12393</v>
      </c>
      <c r="AR24" s="243">
        <f t="shared" si="8"/>
        <v>29.507142857142856</v>
      </c>
      <c r="AS24" s="243">
        <v>9129</v>
      </c>
      <c r="AT24" s="243">
        <f t="shared" si="21"/>
        <v>73.662551440329224</v>
      </c>
      <c r="AU24" s="270">
        <f t="shared" si="22"/>
        <v>2175804.1</v>
      </c>
      <c r="AV24" s="243">
        <f t="shared" si="22"/>
        <v>1140774.7</v>
      </c>
      <c r="AW24" s="243">
        <f t="shared" si="16"/>
        <v>52.430028052617416</v>
      </c>
      <c r="AX24" s="243">
        <f t="shared" si="23"/>
        <v>721471.70000000007</v>
      </c>
      <c r="AY24" s="243">
        <f t="shared" si="18"/>
        <v>63.244013037806681</v>
      </c>
    </row>
    <row r="25" spans="1:51" s="249" customFormat="1" ht="26.45" customHeight="1">
      <c r="A25" s="241" t="s">
        <v>146</v>
      </c>
      <c r="B25" s="267">
        <v>1000000</v>
      </c>
      <c r="C25" s="243">
        <v>308023.04000000004</v>
      </c>
      <c r="D25" s="243">
        <f t="shared" si="19"/>
        <v>30.802304000000003</v>
      </c>
      <c r="E25" s="243">
        <v>236795.99</v>
      </c>
      <c r="F25" s="243">
        <f t="shared" si="20"/>
        <v>76.876064206106136</v>
      </c>
      <c r="G25" s="268">
        <v>34700</v>
      </c>
      <c r="H25" s="243">
        <v>0</v>
      </c>
      <c r="I25" s="243">
        <f t="shared" si="0"/>
        <v>0</v>
      </c>
      <c r="J25" s="243">
        <v>0</v>
      </c>
      <c r="K25" s="243" t="e">
        <f t="shared" si="10"/>
        <v>#DIV/0!</v>
      </c>
      <c r="L25" s="269">
        <v>114970</v>
      </c>
      <c r="M25" s="243">
        <v>38560</v>
      </c>
      <c r="N25" s="243">
        <f t="shared" si="1"/>
        <v>33.539184134991736</v>
      </c>
      <c r="O25" s="243">
        <v>0</v>
      </c>
      <c r="P25" s="243">
        <f t="shared" si="11"/>
        <v>0</v>
      </c>
      <c r="Q25" s="268">
        <v>560982.4</v>
      </c>
      <c r="R25" s="243">
        <v>513342.60000000003</v>
      </c>
      <c r="S25" s="243">
        <f t="shared" si="2"/>
        <v>91.507790618743115</v>
      </c>
      <c r="T25" s="243">
        <v>54500</v>
      </c>
      <c r="U25" s="243">
        <f t="shared" si="12"/>
        <v>10.616691464920308</v>
      </c>
      <c r="V25" s="269">
        <v>20000</v>
      </c>
      <c r="W25" s="243">
        <v>35920</v>
      </c>
      <c r="X25" s="275">
        <f t="shared" si="3"/>
        <v>179.6</v>
      </c>
      <c r="Y25" s="243">
        <v>35920</v>
      </c>
      <c r="Z25" s="243">
        <f t="shared" si="13"/>
        <v>100</v>
      </c>
      <c r="AA25" s="267">
        <v>8620</v>
      </c>
      <c r="AB25" s="243">
        <v>5000</v>
      </c>
      <c r="AC25" s="243">
        <f t="shared" si="4"/>
        <v>58.004640371229698</v>
      </c>
      <c r="AD25" s="243">
        <v>0</v>
      </c>
      <c r="AE25" s="243">
        <f t="shared" si="14"/>
        <v>0</v>
      </c>
      <c r="AF25" s="269">
        <v>50000</v>
      </c>
      <c r="AG25" s="243">
        <v>11690</v>
      </c>
      <c r="AH25" s="243">
        <f t="shared" si="5"/>
        <v>23.38</v>
      </c>
      <c r="AI25" s="243">
        <v>11090</v>
      </c>
      <c r="AJ25" s="243">
        <f t="shared" si="6"/>
        <v>94.867408041060742</v>
      </c>
      <c r="AK25" s="268">
        <v>49750</v>
      </c>
      <c r="AL25" s="243">
        <v>16800</v>
      </c>
      <c r="AM25" s="243">
        <f t="shared" si="7"/>
        <v>33.768844221105525</v>
      </c>
      <c r="AN25" s="243">
        <v>16300</v>
      </c>
      <c r="AO25" s="243">
        <f t="shared" si="15"/>
        <v>97.023809523809518</v>
      </c>
      <c r="AP25" s="268">
        <v>53070</v>
      </c>
      <c r="AQ25" s="243">
        <v>22538</v>
      </c>
      <c r="AR25" s="243">
        <f t="shared" si="8"/>
        <v>42.468437912191447</v>
      </c>
      <c r="AS25" s="243">
        <v>22539</v>
      </c>
      <c r="AT25" s="243">
        <f t="shared" si="21"/>
        <v>100.00443695092733</v>
      </c>
      <c r="AU25" s="270">
        <f t="shared" si="22"/>
        <v>1892092.4</v>
      </c>
      <c r="AV25" s="243">
        <f t="shared" si="22"/>
        <v>951873.64000000013</v>
      </c>
      <c r="AW25" s="243">
        <f t="shared" si="16"/>
        <v>50.307989186997432</v>
      </c>
      <c r="AX25" s="243">
        <f t="shared" si="23"/>
        <v>377144.99</v>
      </c>
      <c r="AY25" s="243">
        <f t="shared" si="18"/>
        <v>39.621329360481077</v>
      </c>
    </row>
    <row r="26" spans="1:51" s="249" customFormat="1" ht="26.45" customHeight="1">
      <c r="A26" s="241" t="s">
        <v>147</v>
      </c>
      <c r="B26" s="267">
        <v>1500000</v>
      </c>
      <c r="C26" s="243">
        <v>236623</v>
      </c>
      <c r="D26" s="243">
        <f t="shared" si="19"/>
        <v>15.774866666666666</v>
      </c>
      <c r="E26" s="243">
        <v>236623</v>
      </c>
      <c r="F26" s="243">
        <f t="shared" si="20"/>
        <v>100</v>
      </c>
      <c r="G26" s="268">
        <v>196291</v>
      </c>
      <c r="H26" s="243">
        <v>1590</v>
      </c>
      <c r="I26" s="243">
        <f t="shared" si="0"/>
        <v>0.81002185530666204</v>
      </c>
      <c r="J26" s="243">
        <v>1590</v>
      </c>
      <c r="K26" s="243">
        <f t="shared" si="10"/>
        <v>100</v>
      </c>
      <c r="L26" s="269">
        <v>0</v>
      </c>
      <c r="M26" s="243">
        <v>0</v>
      </c>
      <c r="N26" s="243" t="e">
        <f t="shared" si="1"/>
        <v>#DIV/0!</v>
      </c>
      <c r="O26" s="243">
        <v>0</v>
      </c>
      <c r="P26" s="243" t="e">
        <f t="shared" si="11"/>
        <v>#DIV/0!</v>
      </c>
      <c r="Q26" s="268">
        <v>0</v>
      </c>
      <c r="R26" s="243">
        <v>54472</v>
      </c>
      <c r="S26" s="243" t="e">
        <f t="shared" si="2"/>
        <v>#DIV/0!</v>
      </c>
      <c r="T26" s="243">
        <v>54472</v>
      </c>
      <c r="U26" s="243">
        <f t="shared" si="12"/>
        <v>100</v>
      </c>
      <c r="V26" s="269">
        <v>697767.5</v>
      </c>
      <c r="W26" s="243">
        <v>425467.8</v>
      </c>
      <c r="X26" s="243">
        <f t="shared" si="3"/>
        <v>60.975582840989297</v>
      </c>
      <c r="Y26" s="243">
        <v>342018.8</v>
      </c>
      <c r="Z26" s="243">
        <f t="shared" si="13"/>
        <v>80.386529838450755</v>
      </c>
      <c r="AA26" s="267">
        <v>0</v>
      </c>
      <c r="AB26" s="243">
        <v>0</v>
      </c>
      <c r="AC26" s="243" t="e">
        <f t="shared" si="4"/>
        <v>#DIV/0!</v>
      </c>
      <c r="AD26" s="243">
        <v>0</v>
      </c>
      <c r="AE26" s="243" t="e">
        <f t="shared" si="14"/>
        <v>#DIV/0!</v>
      </c>
      <c r="AF26" s="269">
        <v>100000</v>
      </c>
      <c r="AG26" s="243">
        <v>0</v>
      </c>
      <c r="AH26" s="243">
        <f t="shared" si="5"/>
        <v>0</v>
      </c>
      <c r="AI26" s="243">
        <v>0</v>
      </c>
      <c r="AJ26" s="243" t="e">
        <f t="shared" si="6"/>
        <v>#DIV/0!</v>
      </c>
      <c r="AK26" s="268">
        <v>0</v>
      </c>
      <c r="AL26" s="243">
        <v>0</v>
      </c>
      <c r="AM26" s="243" t="e">
        <f t="shared" si="7"/>
        <v>#DIV/0!</v>
      </c>
      <c r="AN26" s="243">
        <v>0</v>
      </c>
      <c r="AO26" s="243" t="e">
        <f t="shared" si="15"/>
        <v>#DIV/0!</v>
      </c>
      <c r="AP26" s="268">
        <v>167900</v>
      </c>
      <c r="AQ26" s="243">
        <v>83189</v>
      </c>
      <c r="AR26" s="243">
        <f t="shared" si="8"/>
        <v>49.546754020250148</v>
      </c>
      <c r="AS26" s="243">
        <v>59850</v>
      </c>
      <c r="AT26" s="243">
        <f t="shared" si="21"/>
        <v>71.944608061161929</v>
      </c>
      <c r="AU26" s="270">
        <f t="shared" si="22"/>
        <v>2661958.5</v>
      </c>
      <c r="AV26" s="243">
        <f t="shared" si="22"/>
        <v>801341.8</v>
      </c>
      <c r="AW26" s="243">
        <f t="shared" si="16"/>
        <v>30.103467052547963</v>
      </c>
      <c r="AX26" s="243">
        <f t="shared" si="23"/>
        <v>694553.8</v>
      </c>
      <c r="AY26" s="243">
        <f t="shared" si="18"/>
        <v>86.673851282935686</v>
      </c>
    </row>
    <row r="27" spans="1:51" s="240" customFormat="1" ht="26.45" customHeight="1">
      <c r="A27" s="258" t="s">
        <v>33</v>
      </c>
      <c r="B27" s="272">
        <f>SUM(B7+B14)</f>
        <v>236060000</v>
      </c>
      <c r="C27" s="253">
        <f>SUM(C7+C14)</f>
        <v>90736737.689999998</v>
      </c>
      <c r="D27" s="253">
        <f>C27*100/B27</f>
        <v>38.437997835296109</v>
      </c>
      <c r="E27" s="253">
        <f>SUM(E7+E14)</f>
        <v>48200358.970000006</v>
      </c>
      <c r="F27" s="253">
        <f>E27*100/C27</f>
        <v>53.121106397582246</v>
      </c>
      <c r="G27" s="272">
        <f>SUM(G7+G14)</f>
        <v>14571584.15</v>
      </c>
      <c r="H27" s="253">
        <f>SUM(H7+H14)</f>
        <v>6554816.3200000003</v>
      </c>
      <c r="I27" s="253">
        <f t="shared" si="0"/>
        <v>44.983553280993128</v>
      </c>
      <c r="J27" s="253">
        <f>SUM(J7+J14)</f>
        <v>5059983.5</v>
      </c>
      <c r="K27" s="253">
        <f t="shared" si="10"/>
        <v>77.194893845629522</v>
      </c>
      <c r="L27" s="272">
        <f>SUM(L7+L14)</f>
        <v>18045843.880000003</v>
      </c>
      <c r="M27" s="253">
        <f>SUM(M7+M14)</f>
        <v>2552476.7400000002</v>
      </c>
      <c r="N27" s="253">
        <f t="shared" si="1"/>
        <v>14.14440220680885</v>
      </c>
      <c r="O27" s="253">
        <f>SUM(O7+O14)</f>
        <v>1981206.6199999999</v>
      </c>
      <c r="P27" s="253">
        <f t="shared" si="11"/>
        <v>77.618988214560574</v>
      </c>
      <c r="Q27" s="272">
        <f>SUM(Q7+Q14)</f>
        <v>20738603.299999997</v>
      </c>
      <c r="R27" s="237">
        <f>SUM(R7+R14)</f>
        <v>7752608.9700000007</v>
      </c>
      <c r="S27" s="237">
        <f t="shared" si="2"/>
        <v>37.382502851578259</v>
      </c>
      <c r="T27" s="237">
        <f>SUM(T7+T14)</f>
        <v>3002336.5600000005</v>
      </c>
      <c r="U27" s="237">
        <f t="shared" si="12"/>
        <v>38.726789544242941</v>
      </c>
      <c r="V27" s="272">
        <f>SUM(V7+V14)</f>
        <v>30925874.370000001</v>
      </c>
      <c r="W27" s="253">
        <f>SUM(W7+W14)</f>
        <v>11518541.619999999</v>
      </c>
      <c r="X27" s="253">
        <f t="shared" si="3"/>
        <v>37.245645772827991</v>
      </c>
      <c r="Y27" s="253">
        <f>SUM(Y7+Y14)</f>
        <v>4859107.2700000005</v>
      </c>
      <c r="Z27" s="253">
        <f t="shared" si="13"/>
        <v>42.18509104974698</v>
      </c>
      <c r="AA27" s="272">
        <f>SUM(AA7+AA14)</f>
        <v>107643223.22</v>
      </c>
      <c r="AB27" s="253">
        <f>SUM(AB7+AB14)</f>
        <v>30653851.129999999</v>
      </c>
      <c r="AC27" s="253">
        <f t="shared" si="4"/>
        <v>28.477269829936258</v>
      </c>
      <c r="AD27" s="253">
        <f>SUM(AD7+AD14)</f>
        <v>1753977.8</v>
      </c>
      <c r="AE27" s="253">
        <f t="shared" si="14"/>
        <v>5.7218839895892719</v>
      </c>
      <c r="AF27" s="273">
        <f>SUM(AF7+AF14)</f>
        <v>16973628.57</v>
      </c>
      <c r="AG27" s="253">
        <f>SUM(AG7+AG14)</f>
        <v>7111372.3500000006</v>
      </c>
      <c r="AH27" s="253">
        <f t="shared" si="5"/>
        <v>41.896594594799716</v>
      </c>
      <c r="AI27" s="253">
        <f>SUM(AI7+AI14)</f>
        <v>1283418.98</v>
      </c>
      <c r="AJ27" s="253">
        <f t="shared" si="6"/>
        <v>18.047416403389423</v>
      </c>
      <c r="AK27" s="272">
        <f>SUM(AK7+AK14)</f>
        <v>10930765.26</v>
      </c>
      <c r="AL27" s="253">
        <f>SUM(AL7+AL14)</f>
        <v>5473981.7100000009</v>
      </c>
      <c r="AM27" s="253">
        <f t="shared" si="7"/>
        <v>50.078668600006154</v>
      </c>
      <c r="AN27" s="253">
        <f>SUM(AN7+AN14)</f>
        <v>1264637.42</v>
      </c>
      <c r="AO27" s="253">
        <f t="shared" si="15"/>
        <v>23.102697213798322</v>
      </c>
      <c r="AP27" s="272">
        <f>SUM(AP7+AP14)</f>
        <v>9199453.5800000001</v>
      </c>
      <c r="AQ27" s="253">
        <f>SUM(AQ7+AQ14)</f>
        <v>2324906.5</v>
      </c>
      <c r="AR27" s="253">
        <f t="shared" si="8"/>
        <v>25.272223831363689</v>
      </c>
      <c r="AS27" s="253">
        <f>SUM(AS7+AS14)</f>
        <v>943502.41999999993</v>
      </c>
      <c r="AT27" s="253">
        <f t="shared" si="21"/>
        <v>40.58238126995645</v>
      </c>
      <c r="AU27" s="272">
        <f>SUM(AU7+AU14)</f>
        <v>465088976.33000004</v>
      </c>
      <c r="AV27" s="253">
        <f>SUM(AV7+AV14)</f>
        <v>165686259.62</v>
      </c>
      <c r="AW27" s="253">
        <f t="shared" si="16"/>
        <v>35.624637016216589</v>
      </c>
      <c r="AX27" s="253">
        <f>SUM(AX7+AX14)</f>
        <v>68348529.540000007</v>
      </c>
      <c r="AY27" s="253">
        <f t="shared" si="18"/>
        <v>41.251778932517858</v>
      </c>
    </row>
    <row r="28" spans="1:51">
      <c r="AG28" s="276"/>
      <c r="AH28" s="276"/>
      <c r="AI28" s="277"/>
      <c r="AJ28" s="277"/>
    </row>
    <row r="29" spans="1:51">
      <c r="A29" s="227"/>
      <c r="B29" s="259" t="s">
        <v>219</v>
      </c>
    </row>
    <row r="30" spans="1:51">
      <c r="B30" s="262" t="s">
        <v>226</v>
      </c>
      <c r="H30" s="350"/>
      <c r="I30" s="350"/>
      <c r="M30" s="350"/>
      <c r="N30" s="350"/>
      <c r="R30" s="350"/>
      <c r="S30" s="350"/>
      <c r="W30" s="350"/>
      <c r="X30" s="350"/>
      <c r="AB30" s="350"/>
      <c r="AC30" s="350"/>
      <c r="AG30" s="350"/>
      <c r="AH30" s="350"/>
      <c r="AL30" s="350"/>
      <c r="AM30" s="350"/>
      <c r="AQ30" s="350"/>
      <c r="AR30" s="350"/>
      <c r="AV30" s="350"/>
      <c r="AW30" s="350"/>
    </row>
  </sheetData>
  <mergeCells count="60">
    <mergeCell ref="V3:Z3"/>
    <mergeCell ref="J5:K5"/>
    <mergeCell ref="L5:L6"/>
    <mergeCell ref="M5:N5"/>
    <mergeCell ref="O5:P5"/>
    <mergeCell ref="A3:A6"/>
    <mergeCell ref="B3:F3"/>
    <mergeCell ref="G3:K3"/>
    <mergeCell ref="L3:P3"/>
    <mergeCell ref="Q3:U3"/>
    <mergeCell ref="AA3:AE3"/>
    <mergeCell ref="AF3:AJ3"/>
    <mergeCell ref="AK3:AO3"/>
    <mergeCell ref="AP3:AT3"/>
    <mergeCell ref="AU3:AY3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Q5:Q6"/>
    <mergeCell ref="R5:S5"/>
    <mergeCell ref="T5:U5"/>
    <mergeCell ref="V5:V6"/>
    <mergeCell ref="W5:X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G30:AH30"/>
    <mergeCell ref="AL30:AM30"/>
    <mergeCell ref="AK5:AK6"/>
    <mergeCell ref="AL5:AM5"/>
    <mergeCell ref="AN5:AO5"/>
    <mergeCell ref="H30:I30"/>
    <mergeCell ref="M30:N30"/>
    <mergeCell ref="R30:S30"/>
    <mergeCell ref="W30:X30"/>
    <mergeCell ref="AB30:AC30"/>
    <mergeCell ref="AQ30:AR30"/>
    <mergeCell ref="AV30:AW30"/>
    <mergeCell ref="AU5:AU6"/>
    <mergeCell ref="AV5:AW5"/>
    <mergeCell ref="AX5:AY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8"/>
  <sheetViews>
    <sheetView tabSelected="1" topLeftCell="A28" zoomScale="80" zoomScaleNormal="80" workbookViewId="0">
      <selection activeCell="A47" sqref="A47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15" customWidth="1"/>
    <col min="18" max="18" width="16.875" style="6" bestFit="1" customWidth="1"/>
    <col min="19" max="19" width="11.25" style="29" customWidth="1"/>
    <col min="20" max="20" width="13.625" style="29" customWidth="1"/>
    <col min="21" max="21" width="9.125" style="29" bestFit="1" customWidth="1"/>
    <col min="22" max="22" width="17.125" style="6" customWidth="1"/>
    <col min="23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82</v>
      </c>
    </row>
    <row r="3" spans="1:25" s="11" customFormat="1" ht="17.45" customHeight="1">
      <c r="A3" s="16" t="s">
        <v>40</v>
      </c>
      <c r="B3" s="16"/>
      <c r="C3" s="16"/>
      <c r="D3" s="16"/>
      <c r="E3" s="16"/>
      <c r="F3" s="16"/>
    </row>
    <row r="4" spans="1:25" s="11" customFormat="1" ht="17.45" customHeight="1">
      <c r="A4" s="373" t="s">
        <v>0</v>
      </c>
      <c r="B4" s="383" t="s">
        <v>56</v>
      </c>
      <c r="C4" s="383"/>
      <c r="D4" s="383"/>
      <c r="E4" s="383"/>
      <c r="F4" s="383"/>
      <c r="G4" s="383" t="s">
        <v>55</v>
      </c>
      <c r="H4" s="383"/>
      <c r="I4" s="384"/>
      <c r="J4" s="384"/>
      <c r="K4" s="384"/>
      <c r="L4" s="384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</row>
    <row r="5" spans="1:25" s="15" customFormat="1" ht="17.45" customHeight="1">
      <c r="A5" s="373"/>
      <c r="B5" s="17" t="s">
        <v>1</v>
      </c>
      <c r="C5" s="378" t="s">
        <v>5</v>
      </c>
      <c r="D5" s="385"/>
      <c r="E5" s="385" t="s">
        <v>50</v>
      </c>
      <c r="F5" s="386"/>
      <c r="G5" s="17" t="s">
        <v>1</v>
      </c>
      <c r="H5" s="18" t="s">
        <v>4</v>
      </c>
      <c r="I5" s="385" t="s">
        <v>2</v>
      </c>
      <c r="J5" s="387"/>
      <c r="K5" s="385" t="s">
        <v>2</v>
      </c>
      <c r="L5" s="386"/>
      <c r="M5" s="368" t="s">
        <v>46</v>
      </c>
      <c r="N5" s="368"/>
      <c r="O5" s="368"/>
      <c r="P5" s="369"/>
      <c r="Q5" s="388" t="s">
        <v>3</v>
      </c>
      <c r="R5" s="373" t="s">
        <v>48</v>
      </c>
      <c r="S5" s="373"/>
      <c r="T5" s="378" t="s">
        <v>5</v>
      </c>
      <c r="U5" s="385"/>
      <c r="V5" s="373" t="s">
        <v>50</v>
      </c>
      <c r="W5" s="373"/>
      <c r="X5" s="373"/>
      <c r="Y5" s="373"/>
    </row>
    <row r="6" spans="1:25" s="22" customFormat="1" ht="17.45" customHeight="1">
      <c r="A6" s="373"/>
      <c r="B6" s="19" t="s">
        <v>6</v>
      </c>
      <c r="C6" s="374" t="s">
        <v>49</v>
      </c>
      <c r="D6" s="380"/>
      <c r="E6" s="374" t="s">
        <v>74</v>
      </c>
      <c r="F6" s="375"/>
      <c r="G6" s="19" t="s">
        <v>41</v>
      </c>
      <c r="H6" s="20" t="s">
        <v>42</v>
      </c>
      <c r="I6" s="374" t="s">
        <v>67</v>
      </c>
      <c r="J6" s="380"/>
      <c r="K6" s="374" t="s">
        <v>51</v>
      </c>
      <c r="L6" s="375"/>
      <c r="M6" s="376" t="s">
        <v>45</v>
      </c>
      <c r="N6" s="377"/>
      <c r="O6" s="378" t="s">
        <v>47</v>
      </c>
      <c r="P6" s="21" t="s">
        <v>44</v>
      </c>
      <c r="Q6" s="389"/>
      <c r="R6" s="19" t="s">
        <v>45</v>
      </c>
      <c r="S6" s="21" t="s">
        <v>44</v>
      </c>
      <c r="T6" s="374" t="s">
        <v>54</v>
      </c>
      <c r="U6" s="380"/>
      <c r="V6" s="37" t="s">
        <v>77</v>
      </c>
      <c r="W6" s="37" t="s">
        <v>78</v>
      </c>
      <c r="X6" s="381" t="s">
        <v>79</v>
      </c>
      <c r="Y6" s="381"/>
    </row>
    <row r="7" spans="1:25" s="15" customFormat="1" ht="17.45" customHeight="1">
      <c r="A7" s="373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379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45" customHeight="1">
      <c r="A8" s="373"/>
      <c r="B8" s="14" t="s">
        <v>9</v>
      </c>
      <c r="C8" s="373" t="s">
        <v>10</v>
      </c>
      <c r="D8" s="373"/>
      <c r="E8" s="373" t="s">
        <v>11</v>
      </c>
      <c r="F8" s="373"/>
      <c r="G8" s="14" t="s">
        <v>43</v>
      </c>
      <c r="H8" s="14" t="s">
        <v>12</v>
      </c>
      <c r="I8" s="367" t="s">
        <v>13</v>
      </c>
      <c r="J8" s="369"/>
      <c r="K8" s="367" t="s">
        <v>52</v>
      </c>
      <c r="L8" s="369"/>
      <c r="M8" s="367" t="s">
        <v>53</v>
      </c>
      <c r="N8" s="368"/>
      <c r="O8" s="368"/>
      <c r="P8" s="369"/>
      <c r="Q8" s="14" t="s">
        <v>36</v>
      </c>
      <c r="R8" s="367" t="s">
        <v>57</v>
      </c>
      <c r="S8" s="369"/>
      <c r="T8" s="373" t="s">
        <v>65</v>
      </c>
      <c r="U8" s="373"/>
      <c r="V8" s="367" t="s">
        <v>66</v>
      </c>
      <c r="W8" s="368"/>
      <c r="X8" s="368"/>
      <c r="Y8" s="369"/>
    </row>
    <row r="9" spans="1:25" s="3" customFormat="1" ht="17.45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45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45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45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30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45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45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45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45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45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45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45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45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45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45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45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45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45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45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45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45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45" customHeight="1">
      <c r="C32" s="370"/>
      <c r="D32" s="370"/>
      <c r="R32" s="371" t="s">
        <v>37</v>
      </c>
      <c r="S32" s="371"/>
      <c r="T32" s="370" t="s">
        <v>38</v>
      </c>
      <c r="U32" s="370"/>
    </row>
    <row r="33" spans="2:25" ht="17.45" customHeight="1">
      <c r="B33" s="30" t="s">
        <v>58</v>
      </c>
      <c r="R33" s="371" t="s">
        <v>37</v>
      </c>
      <c r="S33" s="371"/>
    </row>
    <row r="34" spans="2:25" ht="17.45" customHeight="1">
      <c r="B34" s="372" t="s">
        <v>69</v>
      </c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</row>
    <row r="35" spans="2:25" ht="17.45" customHeight="1">
      <c r="B35" s="372" t="s">
        <v>68</v>
      </c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4"/>
      <c r="X35" s="34"/>
    </row>
    <row r="36" spans="2:25" ht="17.45" customHeight="1">
      <c r="B36" s="364" t="s">
        <v>59</v>
      </c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4"/>
      <c r="X36" s="34"/>
    </row>
    <row r="37" spans="2:25" ht="21.2" customHeight="1">
      <c r="B37" s="366" t="s">
        <v>60</v>
      </c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4"/>
      <c r="X37" s="34"/>
    </row>
    <row r="38" spans="2:25" ht="17.45" customHeight="1">
      <c r="B38" s="364" t="s">
        <v>61</v>
      </c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4"/>
      <c r="X38" s="34"/>
      <c r="Y38" s="35"/>
    </row>
    <row r="39" spans="2:25" ht="17.45" customHeight="1">
      <c r="B39" s="365" t="s">
        <v>70</v>
      </c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4"/>
      <c r="X39" s="34"/>
      <c r="Y39" s="35"/>
    </row>
    <row r="40" spans="2:25" ht="17.45" customHeight="1">
      <c r="B40" s="365" t="s">
        <v>71</v>
      </c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4"/>
      <c r="X40" s="34"/>
      <c r="Y40" s="35"/>
    </row>
    <row r="41" spans="2:25" ht="17.45" customHeight="1">
      <c r="B41" s="364" t="s">
        <v>62</v>
      </c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4"/>
      <c r="X41" s="34"/>
      <c r="Y41" s="35"/>
    </row>
    <row r="42" spans="2:25" ht="17.45" customHeight="1">
      <c r="B42" s="366" t="s">
        <v>63</v>
      </c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4"/>
      <c r="X42" s="34"/>
      <c r="Y42" s="35"/>
    </row>
    <row r="43" spans="2:25" ht="17.45" customHeight="1">
      <c r="B43" s="364" t="s">
        <v>64</v>
      </c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4"/>
      <c r="X43" s="34"/>
      <c r="Y43" s="35"/>
    </row>
    <row r="44" spans="2:25" ht="17.45" customHeight="1">
      <c r="B44" s="364" t="s">
        <v>72</v>
      </c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4"/>
      <c r="X44" s="34"/>
      <c r="Y44" s="36"/>
    </row>
    <row r="45" spans="2:25" ht="17.45" customHeight="1">
      <c r="B45" s="364" t="s">
        <v>81</v>
      </c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4"/>
      <c r="X45" s="34"/>
      <c r="Y45" s="35"/>
    </row>
    <row r="46" spans="2:25" ht="17.45" customHeight="1">
      <c r="B46" s="364" t="s">
        <v>80</v>
      </c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</row>
    <row r="47" spans="2:25" ht="17.45" customHeight="1">
      <c r="B47" s="39" t="s">
        <v>90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382" t="s">
        <v>76</v>
      </c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</row>
  </sheetData>
  <mergeCells count="46"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  <mergeCell ref="K6:L6"/>
    <mergeCell ref="M6:N6"/>
    <mergeCell ref="O6:O7"/>
    <mergeCell ref="T6:U6"/>
    <mergeCell ref="I6:J6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AY50"/>
  <sheetViews>
    <sheetView zoomScale="90" zoomScaleNormal="90" workbookViewId="0">
      <pane xSplit="1" ySplit="8" topLeftCell="AC9" activePane="bottomRight" state="frozen"/>
      <selection pane="topRight" activeCell="B1" sqref="B1"/>
      <selection pane="bottomLeft" activeCell="A9" sqref="A9"/>
      <selection pane="bottomRight" activeCell="AI38" sqref="AI38"/>
    </sheetView>
  </sheetViews>
  <sheetFormatPr defaultColWidth="9" defaultRowHeight="15.75"/>
  <cols>
    <col min="1" max="1" width="37.5" style="57" customWidth="1"/>
    <col min="2" max="2" width="18" style="57" hidden="1" customWidth="1"/>
    <col min="3" max="3" width="18" style="64" hidden="1" customWidth="1"/>
    <col min="4" max="4" width="9.25" style="64" hidden="1" customWidth="1"/>
    <col min="5" max="5" width="18" style="71" hidden="1" customWidth="1"/>
    <col min="6" max="6" width="9.25" style="57" hidden="1" customWidth="1"/>
    <col min="7" max="7" width="11.75" style="57" hidden="1" customWidth="1"/>
    <col min="8" max="8" width="20.375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625" style="57" bestFit="1" customWidth="1"/>
    <col min="13" max="13" width="18" style="64" bestFit="1" customWidth="1"/>
    <col min="14" max="14" width="9.5" style="64" bestFit="1" customWidth="1"/>
    <col min="15" max="15" width="18" style="57" bestFit="1" customWidth="1"/>
    <col min="16" max="16" width="9.5" style="57" customWidth="1"/>
    <col min="17" max="17" width="16.625" style="57" bestFit="1" customWidth="1"/>
    <col min="18" max="18" width="18.75" style="57" bestFit="1" customWidth="1"/>
    <col min="19" max="19" width="18.25" style="57" bestFit="1" customWidth="1"/>
    <col min="20" max="22" width="19.375" style="66" customWidth="1"/>
    <col min="23" max="23" width="19.375" style="57" customWidth="1"/>
    <col min="24" max="24" width="16.625" style="57" bestFit="1" customWidth="1"/>
    <col min="25" max="25" width="12.375" style="57" bestFit="1" customWidth="1"/>
    <col min="26" max="26" width="16.625" style="57" bestFit="1" customWidth="1"/>
    <col min="27" max="27" width="8.625" style="64" bestFit="1" customWidth="1"/>
    <col min="28" max="28" width="14.375" style="44" bestFit="1" customWidth="1"/>
    <col min="29" max="29" width="18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38" width="14.375" style="57" bestFit="1" customWidth="1"/>
    <col min="39" max="16384" width="9" style="57"/>
  </cols>
  <sheetData>
    <row r="1" spans="1:36" s="40" customFormat="1">
      <c r="A1" s="40" t="s">
        <v>104</v>
      </c>
      <c r="E1" s="113"/>
      <c r="T1" s="41"/>
      <c r="U1" s="41"/>
      <c r="V1" s="41"/>
    </row>
    <row r="2" spans="1:36" s="40" customFormat="1">
      <c r="A2" s="40" t="s">
        <v>83</v>
      </c>
      <c r="E2" s="113"/>
      <c r="T2" s="41"/>
      <c r="U2" s="41"/>
      <c r="V2" s="41"/>
    </row>
    <row r="3" spans="1:36" s="40" customFormat="1">
      <c r="A3" s="42" t="s">
        <v>166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>
      <c r="A4" s="318" t="s">
        <v>0</v>
      </c>
      <c r="B4" s="282" t="s">
        <v>56</v>
      </c>
      <c r="C4" s="283"/>
      <c r="D4" s="283"/>
      <c r="E4" s="283"/>
      <c r="F4" s="283"/>
      <c r="G4" s="160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6" s="51" customFormat="1">
      <c r="A5" s="318"/>
      <c r="B5" s="72" t="s">
        <v>1</v>
      </c>
      <c r="C5" s="331" t="s">
        <v>5</v>
      </c>
      <c r="D5" s="332"/>
      <c r="E5" s="332" t="s">
        <v>50</v>
      </c>
      <c r="F5" s="333"/>
      <c r="G5" s="107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6" s="81" customFormat="1">
      <c r="A6" s="318"/>
      <c r="B6" s="76" t="s">
        <v>6</v>
      </c>
      <c r="C6" s="300" t="s">
        <v>49</v>
      </c>
      <c r="D6" s="329"/>
      <c r="E6" s="300" t="s">
        <v>99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108</v>
      </c>
      <c r="N6" s="297"/>
      <c r="O6" s="296" t="s">
        <v>152</v>
      </c>
      <c r="P6" s="298"/>
      <c r="Q6" s="80" t="s">
        <v>93</v>
      </c>
      <c r="R6" s="95" t="s">
        <v>111</v>
      </c>
      <c r="S6" s="96" t="s">
        <v>112</v>
      </c>
      <c r="T6" s="306" t="s">
        <v>170</v>
      </c>
      <c r="U6" s="308"/>
      <c r="V6" s="334" t="s">
        <v>176</v>
      </c>
      <c r="W6" s="335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171</v>
      </c>
      <c r="AF6" s="307"/>
      <c r="AG6" s="98" t="s">
        <v>160</v>
      </c>
      <c r="AH6" s="192" t="s">
        <v>161</v>
      </c>
      <c r="AI6" s="317" t="s">
        <v>113</v>
      </c>
      <c r="AJ6" s="317"/>
    </row>
    <row r="7" spans="1:36" s="51" customFormat="1">
      <c r="A7" s="318"/>
      <c r="B7" s="82"/>
      <c r="C7" s="83" t="s">
        <v>8</v>
      </c>
      <c r="D7" s="72" t="s">
        <v>44</v>
      </c>
      <c r="E7" s="161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>
      <c r="A8" s="318"/>
      <c r="B8" s="162" t="s">
        <v>9</v>
      </c>
      <c r="C8" s="330" t="s">
        <v>10</v>
      </c>
      <c r="D8" s="330"/>
      <c r="E8" s="330" t="s">
        <v>11</v>
      </c>
      <c r="F8" s="330"/>
      <c r="G8" s="90" t="s">
        <v>43</v>
      </c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6" s="138" customFormat="1">
      <c r="A9" s="137" t="s">
        <v>14</v>
      </c>
      <c r="B9" s="118">
        <f>SUM(B10:B15)</f>
        <v>12287518.800000001</v>
      </c>
      <c r="C9" s="118">
        <f>SUM(C10:C15)</f>
        <v>11677297.76</v>
      </c>
      <c r="D9" s="119">
        <f t="shared" ref="D9:D29" si="0">C9*100/B9</f>
        <v>95.033813986921416</v>
      </c>
      <c r="E9" s="118">
        <f>SUM(E10:E15)</f>
        <v>11677297.76</v>
      </c>
      <c r="F9" s="119">
        <f>E9*100/C9</f>
        <v>100</v>
      </c>
      <c r="G9" s="48">
        <f>SUM(G10:G15)</f>
        <v>0</v>
      </c>
      <c r="H9" s="48">
        <f>SUM(H10:H15)</f>
        <v>11166078.82</v>
      </c>
      <c r="I9" s="48">
        <f>SUM(I10:I15)</f>
        <v>10197439.210000001</v>
      </c>
      <c r="J9" s="48">
        <f>SUM(J10:J15)</f>
        <v>48462.2</v>
      </c>
      <c r="K9" s="48">
        <f>SUM(K10:K15)</f>
        <v>10245901.410000002</v>
      </c>
      <c r="L9" s="49">
        <f>K9*100/H9</f>
        <v>91.759171461768361</v>
      </c>
      <c r="M9" s="48">
        <f>SUM(M10:M15)</f>
        <v>10245901.410000002</v>
      </c>
      <c r="N9" s="49">
        <f t="shared" ref="N9:N29" si="1">M9*100/H9</f>
        <v>91.759171461768361</v>
      </c>
      <c r="O9" s="48">
        <f>SUM(O10:O15)</f>
        <v>8489255.5700000003</v>
      </c>
      <c r="P9" s="49">
        <f t="shared" ref="P9:P29" si="2">O9*100/M9</f>
        <v>82.855136217829354</v>
      </c>
      <c r="Q9" s="48">
        <f t="shared" ref="Q9:W9" si="3">SUM(Q10:Q15)</f>
        <v>1756645.8399999999</v>
      </c>
      <c r="R9" s="48">
        <f t="shared" si="3"/>
        <v>12131956.15</v>
      </c>
      <c r="S9" s="48">
        <f t="shared" si="3"/>
        <v>1366658.5199999998</v>
      </c>
      <c r="T9" s="50">
        <f t="shared" si="3"/>
        <v>4685875.8099999996</v>
      </c>
      <c r="U9" s="50">
        <f t="shared" si="3"/>
        <v>48462.2</v>
      </c>
      <c r="V9" s="50">
        <f t="shared" si="3"/>
        <v>627705.41</v>
      </c>
      <c r="W9" s="50">
        <f t="shared" si="3"/>
        <v>0</v>
      </c>
      <c r="X9" s="49">
        <f t="shared" ref="X9:X29" si="4">T9+V9</f>
        <v>5313581.22</v>
      </c>
      <c r="Y9" s="49">
        <f t="shared" ref="Y9:Y29" si="5">U9+W9</f>
        <v>48462.2</v>
      </c>
      <c r="Z9" s="49">
        <f>X9+Y9</f>
        <v>5362043.42</v>
      </c>
      <c r="AA9" s="49">
        <f t="shared" ref="AA9:AA29" si="6">Z9*100/R9</f>
        <v>44.197682168509978</v>
      </c>
      <c r="AB9" s="48"/>
      <c r="AC9" s="49">
        <f t="shared" ref="AC9:AC18" si="7">R9-Z9</f>
        <v>6769912.7300000004</v>
      </c>
      <c r="AD9" s="49">
        <f t="shared" ref="AD9:AD29" si="8">AC9*100/R9</f>
        <v>55.802317831490015</v>
      </c>
      <c r="AE9" s="48">
        <f>SUM(AE10:AE15)</f>
        <v>5362043.4200000009</v>
      </c>
      <c r="AF9" s="49">
        <f t="shared" ref="AF9:AF29" si="9">AE9*100/Z9</f>
        <v>100.00000000000001</v>
      </c>
      <c r="AG9" s="48">
        <f>SUM(AG10:AG15)</f>
        <v>3345160.66</v>
      </c>
      <c r="AH9" s="48">
        <f>SUM(AH10:AH15)</f>
        <v>858642.14</v>
      </c>
      <c r="AI9" s="48">
        <f>SUM(AI10:AI15)</f>
        <v>4203802.8</v>
      </c>
      <c r="AJ9" s="49">
        <f t="shared" ref="AJ9:AJ29" si="10">AI9*100/AE9</f>
        <v>78.399268165568103</v>
      </c>
    </row>
    <row r="10" spans="1:36" s="140" customFormat="1">
      <c r="A10" s="139" t="s">
        <v>15</v>
      </c>
      <c r="B10" s="122">
        <v>6506544</v>
      </c>
      <c r="C10" s="122">
        <v>6431547.709999999</v>
      </c>
      <c r="D10" s="122">
        <f t="shared" si="0"/>
        <v>98.847371354132065</v>
      </c>
      <c r="E10" s="122">
        <v>6431547.709999999</v>
      </c>
      <c r="F10" s="122">
        <f>E10*100/C10</f>
        <v>100</v>
      </c>
      <c r="G10" s="54">
        <f>C10-E10</f>
        <v>0</v>
      </c>
      <c r="H10" s="54">
        <v>6034125</v>
      </c>
      <c r="I10" s="54">
        <v>5624728.6600000001</v>
      </c>
      <c r="J10" s="54">
        <v>0</v>
      </c>
      <c r="K10" s="54">
        <f>I10+J10</f>
        <v>5624728.6600000001</v>
      </c>
      <c r="L10" s="54">
        <f>K10*100/H10</f>
        <v>93.21531555942245</v>
      </c>
      <c r="M10" s="54">
        <v>5624728.6600000001</v>
      </c>
      <c r="N10" s="54">
        <f t="shared" si="1"/>
        <v>93.21531555942245</v>
      </c>
      <c r="O10" s="54">
        <v>4608931.9000000004</v>
      </c>
      <c r="P10" s="54">
        <f t="shared" si="2"/>
        <v>81.940519776113078</v>
      </c>
      <c r="Q10" s="54">
        <f t="shared" ref="Q10:Q15" si="11">M10-O10</f>
        <v>1015796.7599999998</v>
      </c>
      <c r="R10" s="54">
        <v>7874341.8499999996</v>
      </c>
      <c r="S10" s="54">
        <v>619175.19999999995</v>
      </c>
      <c r="T10" s="180">
        <v>2671987.6</v>
      </c>
      <c r="U10" s="180">
        <v>0</v>
      </c>
      <c r="V10" s="54">
        <v>428607.8</v>
      </c>
      <c r="W10" s="54">
        <v>0</v>
      </c>
      <c r="X10" s="54">
        <f t="shared" si="4"/>
        <v>3100595.4</v>
      </c>
      <c r="Y10" s="54">
        <f t="shared" si="5"/>
        <v>0</v>
      </c>
      <c r="Z10" s="54">
        <f>X10+Y10</f>
        <v>3100595.4</v>
      </c>
      <c r="AA10" s="54">
        <f t="shared" si="6"/>
        <v>39.375930827793567</v>
      </c>
      <c r="AB10" s="55"/>
      <c r="AC10" s="54">
        <f t="shared" si="7"/>
        <v>4773746.4499999993</v>
      </c>
      <c r="AD10" s="54">
        <f t="shared" si="8"/>
        <v>60.624069172206433</v>
      </c>
      <c r="AE10" s="54">
        <f t="shared" ref="AE10:AE15" si="12">+Z10</f>
        <v>3100595.4</v>
      </c>
      <c r="AF10" s="54">
        <f t="shared" si="9"/>
        <v>100</v>
      </c>
      <c r="AG10" s="54">
        <v>1808526.38</v>
      </c>
      <c r="AH10" s="54">
        <v>518424.66</v>
      </c>
      <c r="AI10" s="56">
        <f t="shared" ref="AI10:AI29" si="13">AG10+AH10</f>
        <v>2326951.04</v>
      </c>
      <c r="AJ10" s="54">
        <f t="shared" si="10"/>
        <v>75.048522616011113</v>
      </c>
    </row>
    <row r="11" spans="1:36" s="140" customFormat="1">
      <c r="A11" s="139" t="s">
        <v>16</v>
      </c>
      <c r="B11" s="122">
        <v>0</v>
      </c>
      <c r="C11" s="122">
        <v>0</v>
      </c>
      <c r="D11" s="122" t="e">
        <f t="shared" si="0"/>
        <v>#DIV/0!</v>
      </c>
      <c r="E11" s="122">
        <v>0</v>
      </c>
      <c r="F11" s="122" t="e">
        <f t="shared" ref="F11:F29" si="14">E11*100/C11</f>
        <v>#DIV/0!</v>
      </c>
      <c r="G11" s="54">
        <f t="shared" ref="G11:G15" si="15">C11-E11</f>
        <v>0</v>
      </c>
      <c r="H11" s="54">
        <v>81710</v>
      </c>
      <c r="I11" s="54">
        <v>48750</v>
      </c>
      <c r="J11" s="54">
        <v>0</v>
      </c>
      <c r="K11" s="54">
        <f t="shared" ref="K11:K15" si="16">I11+J11</f>
        <v>48750</v>
      </c>
      <c r="L11" s="54">
        <f t="shared" ref="L11:L29" si="17">K11*100/H11</f>
        <v>59.662220046505936</v>
      </c>
      <c r="M11" s="54">
        <v>48750</v>
      </c>
      <c r="N11" s="54">
        <f t="shared" si="1"/>
        <v>59.662220046505936</v>
      </c>
      <c r="O11" s="54">
        <v>0</v>
      </c>
      <c r="P11" s="54">
        <f t="shared" si="2"/>
        <v>0</v>
      </c>
      <c r="Q11" s="54">
        <f t="shared" si="11"/>
        <v>48750</v>
      </c>
      <c r="R11" s="54">
        <v>131833</v>
      </c>
      <c r="S11" s="54">
        <f>O11+Q11</f>
        <v>48750</v>
      </c>
      <c r="T11" s="180">
        <v>0</v>
      </c>
      <c r="U11" s="180">
        <v>0</v>
      </c>
      <c r="V11" s="54">
        <v>0</v>
      </c>
      <c r="W11" s="54">
        <v>0</v>
      </c>
      <c r="X11" s="54">
        <f t="shared" si="4"/>
        <v>0</v>
      </c>
      <c r="Y11" s="54">
        <f t="shared" si="5"/>
        <v>0</v>
      </c>
      <c r="Z11" s="54">
        <f t="shared" ref="Z11:Z28" si="18">X11+Y11</f>
        <v>0</v>
      </c>
      <c r="AA11" s="54">
        <f t="shared" si="6"/>
        <v>0</v>
      </c>
      <c r="AB11" s="55"/>
      <c r="AC11" s="54">
        <f t="shared" si="7"/>
        <v>131833</v>
      </c>
      <c r="AD11" s="54">
        <f t="shared" si="8"/>
        <v>100</v>
      </c>
      <c r="AE11" s="54">
        <f t="shared" si="12"/>
        <v>0</v>
      </c>
      <c r="AF11" s="54" t="e">
        <f t="shared" si="9"/>
        <v>#DIV/0!</v>
      </c>
      <c r="AG11" s="54">
        <v>0</v>
      </c>
      <c r="AH11" s="54">
        <v>0</v>
      </c>
      <c r="AI11" s="56">
        <f t="shared" si="13"/>
        <v>0</v>
      </c>
      <c r="AJ11" s="54" t="e">
        <f t="shared" si="10"/>
        <v>#DIV/0!</v>
      </c>
    </row>
    <row r="12" spans="1:36" s="140" customFormat="1">
      <c r="A12" s="139" t="s">
        <v>17</v>
      </c>
      <c r="B12" s="122">
        <v>2317019.7999999998</v>
      </c>
      <c r="C12" s="122">
        <v>2022828.5</v>
      </c>
      <c r="D12" s="122">
        <f t="shared" si="0"/>
        <v>87.30303038411671</v>
      </c>
      <c r="E12" s="122">
        <v>2022828.5</v>
      </c>
      <c r="F12" s="54">
        <f t="shared" si="14"/>
        <v>100</v>
      </c>
      <c r="G12" s="54">
        <f t="shared" si="15"/>
        <v>0</v>
      </c>
      <c r="H12" s="54">
        <v>2112639.54</v>
      </c>
      <c r="I12" s="54">
        <v>1937370.54</v>
      </c>
      <c r="J12" s="54">
        <v>0</v>
      </c>
      <c r="K12" s="54">
        <f t="shared" si="16"/>
        <v>1937370.54</v>
      </c>
      <c r="L12" s="54">
        <f t="shared" si="17"/>
        <v>91.703790604998332</v>
      </c>
      <c r="M12" s="54">
        <v>1937370.54</v>
      </c>
      <c r="N12" s="54">
        <f t="shared" si="1"/>
        <v>91.703790604998332</v>
      </c>
      <c r="O12" s="54">
        <v>1857342.09</v>
      </c>
      <c r="P12" s="54">
        <f t="shared" si="2"/>
        <v>95.869223344337627</v>
      </c>
      <c r="Q12" s="54">
        <f t="shared" si="11"/>
        <v>80028.449999999953</v>
      </c>
      <c r="R12" s="54">
        <v>2336404</v>
      </c>
      <c r="S12" s="54">
        <v>624565.1</v>
      </c>
      <c r="T12" s="180">
        <v>1242097.1600000001</v>
      </c>
      <c r="U12" s="180">
        <v>0</v>
      </c>
      <c r="V12" s="54">
        <v>10800</v>
      </c>
      <c r="W12" s="54">
        <v>0</v>
      </c>
      <c r="X12" s="54">
        <f t="shared" si="4"/>
        <v>1252897.1600000001</v>
      </c>
      <c r="Y12" s="54">
        <f t="shared" si="5"/>
        <v>0</v>
      </c>
      <c r="Z12" s="54">
        <f t="shared" si="18"/>
        <v>1252897.1600000001</v>
      </c>
      <c r="AA12" s="54">
        <f t="shared" si="6"/>
        <v>53.625022042420753</v>
      </c>
      <c r="AB12" s="55"/>
      <c r="AC12" s="54">
        <f t="shared" si="7"/>
        <v>1083506.8399999999</v>
      </c>
      <c r="AD12" s="54">
        <f t="shared" si="8"/>
        <v>46.374977957579247</v>
      </c>
      <c r="AE12" s="54">
        <f t="shared" si="12"/>
        <v>1252897.1600000001</v>
      </c>
      <c r="AF12" s="54">
        <f t="shared" si="9"/>
        <v>100</v>
      </c>
      <c r="AG12" s="54">
        <v>477940.39</v>
      </c>
      <c r="AH12" s="54">
        <v>173811.8</v>
      </c>
      <c r="AI12" s="56">
        <f t="shared" si="13"/>
        <v>651752.18999999994</v>
      </c>
      <c r="AJ12" s="54">
        <f t="shared" si="10"/>
        <v>52.019607898225253</v>
      </c>
    </row>
    <row r="13" spans="1:36" s="140" customFormat="1">
      <c r="A13" s="141" t="s">
        <v>18</v>
      </c>
      <c r="B13" s="122">
        <v>3036340</v>
      </c>
      <c r="C13" s="54">
        <v>2941200.4200000004</v>
      </c>
      <c r="D13" s="54">
        <f t="shared" si="0"/>
        <v>96.866636147467034</v>
      </c>
      <c r="E13" s="122">
        <v>2941200.4200000009</v>
      </c>
      <c r="F13" s="54">
        <f t="shared" si="14"/>
        <v>100</v>
      </c>
      <c r="G13" s="54">
        <f t="shared" si="15"/>
        <v>0</v>
      </c>
      <c r="H13" s="54">
        <v>2545478.2799999998</v>
      </c>
      <c r="I13" s="54">
        <v>2304051.38</v>
      </c>
      <c r="J13" s="54">
        <v>48462.2</v>
      </c>
      <c r="K13" s="54">
        <f t="shared" si="16"/>
        <v>2352513.58</v>
      </c>
      <c r="L13" s="54">
        <f t="shared" si="17"/>
        <v>92.419314613047888</v>
      </c>
      <c r="M13" s="54">
        <v>2352513.58</v>
      </c>
      <c r="N13" s="54">
        <f t="shared" si="1"/>
        <v>92.419314613047888</v>
      </c>
      <c r="O13" s="54">
        <v>1846737.88</v>
      </c>
      <c r="P13" s="54">
        <f t="shared" si="2"/>
        <v>78.500625700957698</v>
      </c>
      <c r="Q13" s="54">
        <f t="shared" si="11"/>
        <v>505775.70000000019</v>
      </c>
      <c r="R13" s="54">
        <v>1406624</v>
      </c>
      <c r="S13" s="54">
        <v>22313.46</v>
      </c>
      <c r="T13" s="180">
        <v>653106.74</v>
      </c>
      <c r="U13" s="180">
        <v>48462.2</v>
      </c>
      <c r="V13" s="54">
        <v>171372.26</v>
      </c>
      <c r="W13" s="54">
        <v>0</v>
      </c>
      <c r="X13" s="54">
        <f t="shared" si="4"/>
        <v>824479</v>
      </c>
      <c r="Y13" s="54">
        <f t="shared" si="5"/>
        <v>48462.2</v>
      </c>
      <c r="Z13" s="54">
        <f t="shared" si="18"/>
        <v>872941.2</v>
      </c>
      <c r="AA13" s="54">
        <f t="shared" si="6"/>
        <v>62.059313647428169</v>
      </c>
      <c r="AB13" s="55"/>
      <c r="AC13" s="54">
        <f t="shared" si="7"/>
        <v>533682.80000000005</v>
      </c>
      <c r="AD13" s="54">
        <f t="shared" si="8"/>
        <v>37.940686352571838</v>
      </c>
      <c r="AE13" s="54">
        <f t="shared" si="12"/>
        <v>872941.2</v>
      </c>
      <c r="AF13" s="54">
        <f t="shared" si="9"/>
        <v>100</v>
      </c>
      <c r="AG13" s="54">
        <v>949665.08000000007</v>
      </c>
      <c r="AH13" s="54">
        <v>138518.16</v>
      </c>
      <c r="AI13" s="56">
        <f t="shared" si="13"/>
        <v>1088183.24</v>
      </c>
      <c r="AJ13" s="54">
        <f t="shared" si="10"/>
        <v>124.65710634347423</v>
      </c>
    </row>
    <row r="14" spans="1:36" s="140" customFormat="1">
      <c r="A14" s="139" t="s">
        <v>19</v>
      </c>
      <c r="B14" s="122">
        <v>0</v>
      </c>
      <c r="C14" s="54">
        <v>0</v>
      </c>
      <c r="D14" s="54" t="e">
        <f t="shared" si="0"/>
        <v>#DIV/0!</v>
      </c>
      <c r="E14" s="122">
        <v>0</v>
      </c>
      <c r="F14" s="54" t="e">
        <f t="shared" si="14"/>
        <v>#DIV/0!</v>
      </c>
      <c r="G14" s="54">
        <f t="shared" si="15"/>
        <v>0</v>
      </c>
      <c r="H14" s="54">
        <v>11450</v>
      </c>
      <c r="I14" s="54">
        <v>1350</v>
      </c>
      <c r="J14" s="54">
        <v>0</v>
      </c>
      <c r="K14" s="54">
        <f t="shared" si="16"/>
        <v>1350</v>
      </c>
      <c r="L14" s="54">
        <f t="shared" si="17"/>
        <v>11.790393013100436</v>
      </c>
      <c r="M14" s="54">
        <v>1350</v>
      </c>
      <c r="N14" s="54">
        <f t="shared" si="1"/>
        <v>11.790393013100436</v>
      </c>
      <c r="O14" s="54">
        <v>0</v>
      </c>
      <c r="P14" s="54">
        <f t="shared" si="2"/>
        <v>0</v>
      </c>
      <c r="Q14" s="54">
        <f t="shared" si="11"/>
        <v>1350</v>
      </c>
      <c r="R14" s="54">
        <v>10075</v>
      </c>
      <c r="S14" s="54">
        <v>450</v>
      </c>
      <c r="T14" s="54">
        <v>3185</v>
      </c>
      <c r="U14" s="180">
        <v>0</v>
      </c>
      <c r="V14" s="54">
        <v>0</v>
      </c>
      <c r="W14" s="54">
        <v>0</v>
      </c>
      <c r="X14" s="54">
        <f t="shared" si="4"/>
        <v>3185</v>
      </c>
      <c r="Y14" s="54">
        <f t="shared" si="5"/>
        <v>0</v>
      </c>
      <c r="Z14" s="54">
        <f t="shared" si="18"/>
        <v>3185</v>
      </c>
      <c r="AA14" s="54">
        <f t="shared" si="6"/>
        <v>31.612903225806452</v>
      </c>
      <c r="AB14" s="55"/>
      <c r="AC14" s="54">
        <f t="shared" si="7"/>
        <v>6890</v>
      </c>
      <c r="AD14" s="54">
        <f t="shared" si="8"/>
        <v>68.387096774193552</v>
      </c>
      <c r="AE14" s="54">
        <f t="shared" si="12"/>
        <v>3185</v>
      </c>
      <c r="AF14" s="54">
        <f t="shared" si="9"/>
        <v>100</v>
      </c>
      <c r="AG14" s="54">
        <v>0</v>
      </c>
      <c r="AH14" s="54">
        <v>0</v>
      </c>
      <c r="AI14" s="56">
        <f t="shared" si="13"/>
        <v>0</v>
      </c>
      <c r="AJ14" s="54">
        <f t="shared" si="10"/>
        <v>0</v>
      </c>
    </row>
    <row r="15" spans="1:36" s="140" customFormat="1">
      <c r="A15" s="139" t="s">
        <v>20</v>
      </c>
      <c r="B15" s="122">
        <v>427615</v>
      </c>
      <c r="C15" s="54">
        <v>281721.13</v>
      </c>
      <c r="D15" s="54">
        <f t="shared" si="0"/>
        <v>65.881956900482905</v>
      </c>
      <c r="E15" s="122">
        <v>281721.13</v>
      </c>
      <c r="F15" s="54">
        <f t="shared" si="14"/>
        <v>100</v>
      </c>
      <c r="G15" s="54">
        <f t="shared" si="15"/>
        <v>0</v>
      </c>
      <c r="H15" s="54">
        <v>380676</v>
      </c>
      <c r="I15" s="54">
        <v>281188.63</v>
      </c>
      <c r="J15" s="54">
        <v>0</v>
      </c>
      <c r="K15" s="54">
        <f t="shared" si="16"/>
        <v>281188.63</v>
      </c>
      <c r="L15" s="54">
        <f t="shared" si="17"/>
        <v>73.865604871334156</v>
      </c>
      <c r="M15" s="54">
        <v>281188.63</v>
      </c>
      <c r="N15" s="54">
        <f t="shared" si="1"/>
        <v>73.865604871334156</v>
      </c>
      <c r="O15" s="54">
        <v>176243.7</v>
      </c>
      <c r="P15" s="54">
        <f t="shared" si="2"/>
        <v>62.678103307377683</v>
      </c>
      <c r="Q15" s="54">
        <f t="shared" si="11"/>
        <v>104944.93</v>
      </c>
      <c r="R15" s="54">
        <v>372678.3</v>
      </c>
      <c r="S15" s="54">
        <v>51404.76</v>
      </c>
      <c r="T15" s="54">
        <v>115499.31</v>
      </c>
      <c r="U15" s="180">
        <v>0</v>
      </c>
      <c r="V15" s="54">
        <v>16925.349999999999</v>
      </c>
      <c r="W15" s="54">
        <v>0</v>
      </c>
      <c r="X15" s="54">
        <f t="shared" si="4"/>
        <v>132424.66</v>
      </c>
      <c r="Y15" s="54">
        <f t="shared" si="5"/>
        <v>0</v>
      </c>
      <c r="Z15" s="54">
        <f t="shared" si="18"/>
        <v>132424.66</v>
      </c>
      <c r="AA15" s="54">
        <f t="shared" si="6"/>
        <v>35.5332360376228</v>
      </c>
      <c r="AB15" s="55"/>
      <c r="AC15" s="54">
        <f t="shared" si="7"/>
        <v>240253.63999999998</v>
      </c>
      <c r="AD15" s="54">
        <f t="shared" si="8"/>
        <v>64.4667639623772</v>
      </c>
      <c r="AE15" s="54">
        <f t="shared" si="12"/>
        <v>132424.66</v>
      </c>
      <c r="AF15" s="54">
        <f t="shared" si="9"/>
        <v>100</v>
      </c>
      <c r="AG15" s="54">
        <v>109028.81</v>
      </c>
      <c r="AH15" s="54">
        <v>27887.52</v>
      </c>
      <c r="AI15" s="56">
        <f t="shared" si="13"/>
        <v>136916.32999999999</v>
      </c>
      <c r="AJ15" s="54">
        <f t="shared" si="10"/>
        <v>103.39186825172892</v>
      </c>
    </row>
    <row r="16" spans="1:36" s="143" customFormat="1">
      <c r="A16" s="142" t="s">
        <v>22</v>
      </c>
      <c r="B16" s="119">
        <f>SUM(B17:B28)</f>
        <v>2308120</v>
      </c>
      <c r="C16" s="49">
        <f>SUM(C17:C28)</f>
        <v>2430262.62</v>
      </c>
      <c r="D16" s="49">
        <f t="shared" si="0"/>
        <v>105.29186610748141</v>
      </c>
      <c r="E16" s="119">
        <f>SUM(E17:E28)</f>
        <v>2430262.62</v>
      </c>
      <c r="F16" s="49">
        <f>E16*100/C16</f>
        <v>100</v>
      </c>
      <c r="G16" s="49">
        <f>SUM(G17:G28)</f>
        <v>0</v>
      </c>
      <c r="H16" s="49">
        <f>SUM(H17:H28)</f>
        <v>2719077</v>
      </c>
      <c r="I16" s="49">
        <f>SUM(I17:I28)</f>
        <v>2135917.4300000002</v>
      </c>
      <c r="J16" s="49">
        <f>SUM(J17:J28)</f>
        <v>117361.15</v>
      </c>
      <c r="K16" s="49">
        <f>SUM(K17:K28)</f>
        <v>2253278.58</v>
      </c>
      <c r="L16" s="49">
        <f t="shared" si="17"/>
        <v>82.869244968053493</v>
      </c>
      <c r="M16" s="49">
        <f>SUM(M17:M28)</f>
        <v>2253278.58</v>
      </c>
      <c r="N16" s="49">
        <f t="shared" si="1"/>
        <v>82.869244968053493</v>
      </c>
      <c r="O16" s="49">
        <f>SUM(O17:O28)</f>
        <v>1610610.1</v>
      </c>
      <c r="P16" s="49">
        <f t="shared" si="2"/>
        <v>71.478516429158077</v>
      </c>
      <c r="Q16" s="49">
        <f>SUM(Q17:Q28)</f>
        <v>642668.48</v>
      </c>
      <c r="R16" s="49">
        <f>SUM(R17:R28)</f>
        <v>2439628</v>
      </c>
      <c r="S16" s="49">
        <f>SUM(S17:S28)</f>
        <v>468422.5</v>
      </c>
      <c r="T16" s="49">
        <f t="shared" ref="T16:V16" si="19">SUM(T17:T28)</f>
        <v>944654.25</v>
      </c>
      <c r="U16" s="49">
        <f t="shared" si="19"/>
        <v>77641</v>
      </c>
      <c r="V16" s="49">
        <f t="shared" si="19"/>
        <v>76608.600000000006</v>
      </c>
      <c r="W16" s="49">
        <f>SUM(W17:W28)</f>
        <v>0</v>
      </c>
      <c r="X16" s="49">
        <f t="shared" si="4"/>
        <v>1021262.85</v>
      </c>
      <c r="Y16" s="49">
        <f t="shared" si="5"/>
        <v>77641</v>
      </c>
      <c r="Z16" s="49">
        <f t="shared" si="18"/>
        <v>1098903.8500000001</v>
      </c>
      <c r="AA16" s="49">
        <f t="shared" si="6"/>
        <v>45.04391038305841</v>
      </c>
      <c r="AB16" s="60"/>
      <c r="AC16" s="49">
        <f t="shared" si="7"/>
        <v>1340724.1499999999</v>
      </c>
      <c r="AD16" s="49">
        <f t="shared" si="8"/>
        <v>54.95608961694159</v>
      </c>
      <c r="AE16" s="49">
        <f t="shared" ref="AE16" si="20">SUM(AE17:AE28)</f>
        <v>1098903.8499999999</v>
      </c>
      <c r="AF16" s="49">
        <f t="shared" si="9"/>
        <v>99.999999999999972</v>
      </c>
      <c r="AG16" s="49">
        <f>SUM(AG17:AG28)</f>
        <v>611729.30000000005</v>
      </c>
      <c r="AH16" s="49">
        <f>SUM(AH17:AH28)</f>
        <v>244451.4</v>
      </c>
      <c r="AI16" s="49">
        <f>SUM(AI17:AI28)</f>
        <v>856180.70000000007</v>
      </c>
      <c r="AJ16" s="49">
        <f t="shared" si="10"/>
        <v>77.912248646685526</v>
      </c>
    </row>
    <row r="17" spans="1:38" s="140" customFormat="1">
      <c r="A17" s="144" t="s">
        <v>23</v>
      </c>
      <c r="B17" s="122">
        <v>266231</v>
      </c>
      <c r="C17" s="54">
        <v>246315</v>
      </c>
      <c r="D17" s="54">
        <f t="shared" si="0"/>
        <v>92.519278371038681</v>
      </c>
      <c r="E17" s="122">
        <v>246315</v>
      </c>
      <c r="F17" s="54">
        <f t="shared" si="14"/>
        <v>100</v>
      </c>
      <c r="G17" s="54">
        <f t="shared" ref="G17:G28" si="21">C17-E17</f>
        <v>0</v>
      </c>
      <c r="H17" s="54">
        <v>408572</v>
      </c>
      <c r="I17" s="54">
        <v>260875</v>
      </c>
      <c r="J17" s="54">
        <v>0</v>
      </c>
      <c r="K17" s="54">
        <f t="shared" ref="K17:K28" si="22">I17+J17</f>
        <v>260875</v>
      </c>
      <c r="L17" s="54">
        <f t="shared" si="17"/>
        <v>63.850435174216543</v>
      </c>
      <c r="M17" s="54">
        <v>260875</v>
      </c>
      <c r="N17" s="54">
        <f t="shared" si="1"/>
        <v>63.850435174216543</v>
      </c>
      <c r="O17" s="54">
        <v>164832</v>
      </c>
      <c r="P17" s="54">
        <f t="shared" si="2"/>
        <v>63.184283660757067</v>
      </c>
      <c r="Q17" s="54">
        <f t="shared" ref="Q17:Q28" si="23">M17-O17</f>
        <v>96043</v>
      </c>
      <c r="R17" s="54">
        <v>257942</v>
      </c>
      <c r="S17" s="54">
        <v>136889</v>
      </c>
      <c r="T17" s="54">
        <v>213609</v>
      </c>
      <c r="U17" s="180">
        <v>0</v>
      </c>
      <c r="V17" s="54">
        <v>0</v>
      </c>
      <c r="W17" s="54">
        <v>0</v>
      </c>
      <c r="X17" s="54">
        <f t="shared" si="4"/>
        <v>213609</v>
      </c>
      <c r="Y17" s="54">
        <f t="shared" si="5"/>
        <v>0</v>
      </c>
      <c r="Z17" s="54">
        <f t="shared" si="18"/>
        <v>213609</v>
      </c>
      <c r="AA17" s="54">
        <f t="shared" si="6"/>
        <v>82.812802878166409</v>
      </c>
      <c r="AB17" s="55"/>
      <c r="AC17" s="54">
        <f t="shared" si="7"/>
        <v>44333</v>
      </c>
      <c r="AD17" s="54">
        <f t="shared" si="8"/>
        <v>17.187197121833591</v>
      </c>
      <c r="AE17" s="54">
        <f t="shared" ref="AE17:AE28" si="24">+Z17</f>
        <v>213609</v>
      </c>
      <c r="AF17" s="54">
        <f t="shared" si="9"/>
        <v>100</v>
      </c>
      <c r="AG17" s="54">
        <v>116273</v>
      </c>
      <c r="AH17" s="54">
        <v>40390</v>
      </c>
      <c r="AI17" s="56">
        <f t="shared" si="13"/>
        <v>156663</v>
      </c>
      <c r="AJ17" s="54">
        <f t="shared" si="10"/>
        <v>73.341010912461556</v>
      </c>
    </row>
    <row r="18" spans="1:38" s="140" customFormat="1">
      <c r="A18" s="144" t="s">
        <v>24</v>
      </c>
      <c r="B18" s="122">
        <v>50000</v>
      </c>
      <c r="C18" s="54">
        <v>13599.02</v>
      </c>
      <c r="D18" s="54">
        <f t="shared" si="0"/>
        <v>27.198039999999999</v>
      </c>
      <c r="E18" s="122">
        <v>13599.02</v>
      </c>
      <c r="F18" s="54">
        <f t="shared" si="14"/>
        <v>100</v>
      </c>
      <c r="G18" s="54">
        <f t="shared" si="21"/>
        <v>0</v>
      </c>
      <c r="H18" s="54">
        <v>0</v>
      </c>
      <c r="I18" s="54">
        <v>0</v>
      </c>
      <c r="J18" s="54">
        <v>27000</v>
      </c>
      <c r="K18" s="54">
        <f t="shared" si="22"/>
        <v>27000</v>
      </c>
      <c r="L18" s="54" t="e">
        <f t="shared" si="17"/>
        <v>#DIV/0!</v>
      </c>
      <c r="M18" s="54">
        <v>27000</v>
      </c>
      <c r="N18" s="54" t="e">
        <f t="shared" si="1"/>
        <v>#DIV/0!</v>
      </c>
      <c r="O18" s="54">
        <v>27000</v>
      </c>
      <c r="P18" s="54">
        <f t="shared" si="2"/>
        <v>100</v>
      </c>
      <c r="Q18" s="54">
        <f t="shared" si="23"/>
        <v>0</v>
      </c>
      <c r="R18" s="54">
        <v>0</v>
      </c>
      <c r="S18" s="181">
        <v>0</v>
      </c>
      <c r="T18" s="54">
        <v>0</v>
      </c>
      <c r="U18" s="181">
        <v>0</v>
      </c>
      <c r="V18" s="54">
        <v>0</v>
      </c>
      <c r="W18" s="54">
        <v>0</v>
      </c>
      <c r="X18" s="54">
        <f t="shared" si="4"/>
        <v>0</v>
      </c>
      <c r="Y18" s="54">
        <f t="shared" si="5"/>
        <v>0</v>
      </c>
      <c r="Z18" s="54">
        <f t="shared" si="18"/>
        <v>0</v>
      </c>
      <c r="AA18" s="54" t="e">
        <f t="shared" si="6"/>
        <v>#DIV/0!</v>
      </c>
      <c r="AB18" s="55"/>
      <c r="AC18" s="54">
        <f t="shared" si="7"/>
        <v>0</v>
      </c>
      <c r="AD18" s="54" t="e">
        <f t="shared" si="8"/>
        <v>#DIV/0!</v>
      </c>
      <c r="AE18" s="54">
        <f t="shared" si="24"/>
        <v>0</v>
      </c>
      <c r="AF18" s="54" t="e">
        <f t="shared" si="9"/>
        <v>#DIV/0!</v>
      </c>
      <c r="AG18" s="54">
        <v>0</v>
      </c>
      <c r="AH18" s="54">
        <v>0</v>
      </c>
      <c r="AI18" s="56">
        <f t="shared" si="13"/>
        <v>0</v>
      </c>
      <c r="AJ18" s="54" t="e">
        <f t="shared" si="10"/>
        <v>#DIV/0!</v>
      </c>
    </row>
    <row r="19" spans="1:38" s="140" customFormat="1" ht="17.45" customHeight="1">
      <c r="A19" s="174" t="s">
        <v>138</v>
      </c>
      <c r="B19" s="122">
        <v>500000</v>
      </c>
      <c r="C19" s="54">
        <v>556969.19999999995</v>
      </c>
      <c r="D19" s="54">
        <f t="shared" ref="D19" si="25">C19*100/B19</f>
        <v>111.39383999999998</v>
      </c>
      <c r="E19" s="122">
        <v>556969.19999999995</v>
      </c>
      <c r="F19" s="54">
        <f t="shared" ref="F19" si="26">E19*100/C19</f>
        <v>100</v>
      </c>
      <c r="G19" s="54">
        <f t="shared" si="21"/>
        <v>0</v>
      </c>
      <c r="H19" s="54">
        <v>520000</v>
      </c>
      <c r="I19" s="54">
        <v>460038.8</v>
      </c>
      <c r="J19" s="54">
        <v>37760</v>
      </c>
      <c r="K19" s="54">
        <f t="shared" si="22"/>
        <v>497798.8</v>
      </c>
      <c r="L19" s="54">
        <f t="shared" ref="L19" si="27">K19*100/H19</f>
        <v>95.730538461538458</v>
      </c>
      <c r="M19" s="54">
        <v>497798.8</v>
      </c>
      <c r="N19" s="54">
        <f t="shared" si="1"/>
        <v>95.730538461538458</v>
      </c>
      <c r="O19" s="54">
        <v>378978.8</v>
      </c>
      <c r="P19" s="54">
        <f t="shared" si="2"/>
        <v>76.130918756734644</v>
      </c>
      <c r="Q19" s="54">
        <f t="shared" si="23"/>
        <v>118820</v>
      </c>
      <c r="R19" s="54">
        <v>480000</v>
      </c>
      <c r="S19" s="180">
        <v>0</v>
      </c>
      <c r="T19" s="54">
        <v>180670</v>
      </c>
      <c r="U19" s="180">
        <v>37760</v>
      </c>
      <c r="V19" s="54">
        <v>34625</v>
      </c>
      <c r="W19" s="54">
        <v>0</v>
      </c>
      <c r="X19" s="54">
        <f t="shared" si="4"/>
        <v>215295</v>
      </c>
      <c r="Y19" s="54">
        <f t="shared" si="5"/>
        <v>37760</v>
      </c>
      <c r="Z19" s="54">
        <f t="shared" si="18"/>
        <v>253055</v>
      </c>
      <c r="AA19" s="54">
        <f t="shared" si="6"/>
        <v>52.719791666666666</v>
      </c>
      <c r="AB19" s="55"/>
      <c r="AC19" s="54">
        <v>0</v>
      </c>
      <c r="AD19" s="54">
        <f t="shared" si="8"/>
        <v>0</v>
      </c>
      <c r="AE19" s="54">
        <f t="shared" si="24"/>
        <v>253055</v>
      </c>
      <c r="AF19" s="54">
        <f t="shared" si="9"/>
        <v>100</v>
      </c>
      <c r="AG19" s="54">
        <v>93980</v>
      </c>
      <c r="AH19" s="54">
        <v>38550</v>
      </c>
      <c r="AI19" s="56">
        <f t="shared" si="13"/>
        <v>132530</v>
      </c>
      <c r="AJ19" s="54">
        <f t="shared" si="10"/>
        <v>52.372013989053762</v>
      </c>
    </row>
    <row r="20" spans="1:38" s="140" customFormat="1">
      <c r="A20" s="144" t="s">
        <v>139</v>
      </c>
      <c r="B20" s="122">
        <v>48200</v>
      </c>
      <c r="C20" s="54">
        <v>53706.6</v>
      </c>
      <c r="D20" s="54">
        <f t="shared" si="0"/>
        <v>111.42448132780083</v>
      </c>
      <c r="E20" s="122">
        <v>53706.6</v>
      </c>
      <c r="F20" s="54">
        <f t="shared" si="14"/>
        <v>100</v>
      </c>
      <c r="G20" s="54">
        <f t="shared" si="21"/>
        <v>0</v>
      </c>
      <c r="H20" s="54">
        <v>70000</v>
      </c>
      <c r="I20" s="54">
        <v>49505.4</v>
      </c>
      <c r="J20" s="54">
        <v>0</v>
      </c>
      <c r="K20" s="54">
        <f t="shared" si="22"/>
        <v>49505.4</v>
      </c>
      <c r="L20" s="54">
        <f t="shared" si="17"/>
        <v>70.721999999999994</v>
      </c>
      <c r="M20" s="54">
        <v>49505.4</v>
      </c>
      <c r="N20" s="54">
        <f t="shared" si="1"/>
        <v>70.721999999999994</v>
      </c>
      <c r="O20" s="54">
        <v>40522.75</v>
      </c>
      <c r="P20" s="54">
        <f t="shared" si="2"/>
        <v>81.855211754677271</v>
      </c>
      <c r="Q20" s="54">
        <f t="shared" si="23"/>
        <v>8982.6500000000015</v>
      </c>
      <c r="R20" s="54">
        <v>42500</v>
      </c>
      <c r="S20" s="54">
        <v>8016</v>
      </c>
      <c r="T20" s="54">
        <v>33947.550000000003</v>
      </c>
      <c r="U20" s="180">
        <v>0</v>
      </c>
      <c r="V20" s="180">
        <v>1583.6</v>
      </c>
      <c r="W20" s="54">
        <v>0</v>
      </c>
      <c r="X20" s="54">
        <f t="shared" si="4"/>
        <v>35531.15</v>
      </c>
      <c r="Y20" s="54">
        <f t="shared" si="5"/>
        <v>0</v>
      </c>
      <c r="Z20" s="54">
        <f t="shared" si="18"/>
        <v>35531.15</v>
      </c>
      <c r="AA20" s="54">
        <f t="shared" si="6"/>
        <v>83.602705882352936</v>
      </c>
      <c r="AB20" s="55"/>
      <c r="AC20" s="54">
        <f t="shared" ref="AC20:AC29" si="28">R20-Z20</f>
        <v>6968.8499999999985</v>
      </c>
      <c r="AD20" s="54">
        <f t="shared" si="8"/>
        <v>16.397294117647057</v>
      </c>
      <c r="AE20" s="177">
        <f t="shared" si="24"/>
        <v>35531.15</v>
      </c>
      <c r="AF20" s="54">
        <f t="shared" si="9"/>
        <v>100</v>
      </c>
      <c r="AG20" s="54">
        <v>20982.699999999997</v>
      </c>
      <c r="AH20" s="54">
        <v>21667.5</v>
      </c>
      <c r="AI20" s="224">
        <f t="shared" si="13"/>
        <v>42650.2</v>
      </c>
      <c r="AJ20" s="54">
        <f t="shared" si="10"/>
        <v>120.03608101623504</v>
      </c>
    </row>
    <row r="21" spans="1:38" s="140" customFormat="1">
      <c r="A21" s="144" t="s">
        <v>140</v>
      </c>
      <c r="B21" s="122">
        <v>0</v>
      </c>
      <c r="C21" s="54">
        <v>0</v>
      </c>
      <c r="D21" s="54" t="e">
        <f t="shared" si="0"/>
        <v>#DIV/0!</v>
      </c>
      <c r="E21" s="122">
        <v>0</v>
      </c>
      <c r="F21" s="54" t="e">
        <f t="shared" si="14"/>
        <v>#DIV/0!</v>
      </c>
      <c r="G21" s="54">
        <f t="shared" si="21"/>
        <v>0</v>
      </c>
      <c r="H21" s="54">
        <v>0</v>
      </c>
      <c r="I21" s="54">
        <v>0</v>
      </c>
      <c r="J21" s="54">
        <v>0</v>
      </c>
      <c r="K21" s="54">
        <f t="shared" si="22"/>
        <v>0</v>
      </c>
      <c r="L21" s="54" t="e">
        <f t="shared" si="17"/>
        <v>#DIV/0!</v>
      </c>
      <c r="M21" s="54">
        <v>0</v>
      </c>
      <c r="N21" s="54" t="e">
        <f t="shared" si="1"/>
        <v>#DIV/0!</v>
      </c>
      <c r="O21" s="54">
        <v>0</v>
      </c>
      <c r="P21" s="54" t="e">
        <f t="shared" si="2"/>
        <v>#DIV/0!</v>
      </c>
      <c r="Q21" s="54">
        <f t="shared" si="23"/>
        <v>0</v>
      </c>
      <c r="R21" s="54">
        <v>0</v>
      </c>
      <c r="S21" s="180">
        <v>0</v>
      </c>
      <c r="T21" s="54">
        <v>0</v>
      </c>
      <c r="U21" s="180">
        <v>0</v>
      </c>
      <c r="V21" s="180">
        <v>0</v>
      </c>
      <c r="W21" s="54">
        <v>0</v>
      </c>
      <c r="X21" s="54">
        <f t="shared" si="4"/>
        <v>0</v>
      </c>
      <c r="Y21" s="54">
        <f t="shared" si="5"/>
        <v>0</v>
      </c>
      <c r="Z21" s="54">
        <f t="shared" si="18"/>
        <v>0</v>
      </c>
      <c r="AA21" s="54" t="e">
        <f t="shared" si="6"/>
        <v>#DIV/0!</v>
      </c>
      <c r="AB21" s="55"/>
      <c r="AC21" s="54">
        <f t="shared" si="28"/>
        <v>0</v>
      </c>
      <c r="AD21" s="54" t="e">
        <f t="shared" si="8"/>
        <v>#DIV/0!</v>
      </c>
      <c r="AE21" s="54">
        <f t="shared" si="24"/>
        <v>0</v>
      </c>
      <c r="AF21" s="54" t="e">
        <f t="shared" si="9"/>
        <v>#DIV/0!</v>
      </c>
      <c r="AG21" s="54">
        <v>0</v>
      </c>
      <c r="AH21" s="54">
        <v>0</v>
      </c>
      <c r="AI21" s="56">
        <f t="shared" si="13"/>
        <v>0</v>
      </c>
      <c r="AJ21" s="54" t="e">
        <f t="shared" si="10"/>
        <v>#DIV/0!</v>
      </c>
    </row>
    <row r="22" spans="1:38" s="140" customFormat="1">
      <c r="A22" s="144" t="s">
        <v>141</v>
      </c>
      <c r="B22" s="122">
        <v>152870</v>
      </c>
      <c r="C22" s="54">
        <v>131362.15</v>
      </c>
      <c r="D22" s="54">
        <f t="shared" si="0"/>
        <v>85.930627330411454</v>
      </c>
      <c r="E22" s="122">
        <v>131362.15</v>
      </c>
      <c r="F22" s="54">
        <f t="shared" si="14"/>
        <v>100</v>
      </c>
      <c r="G22" s="54">
        <f t="shared" si="21"/>
        <v>0</v>
      </c>
      <c r="H22" s="54">
        <v>66654</v>
      </c>
      <c r="I22" s="54">
        <v>66653.53</v>
      </c>
      <c r="J22" s="54">
        <v>0</v>
      </c>
      <c r="K22" s="54">
        <f t="shared" si="22"/>
        <v>66653.53</v>
      </c>
      <c r="L22" s="54">
        <f t="shared" si="17"/>
        <v>99.999294866024542</v>
      </c>
      <c r="M22" s="54">
        <v>66653.53</v>
      </c>
      <c r="N22" s="54">
        <f t="shared" si="1"/>
        <v>99.999294866024542</v>
      </c>
      <c r="O22" s="54">
        <v>18169.5</v>
      </c>
      <c r="P22" s="54">
        <f t="shared" si="2"/>
        <v>27.259621508418235</v>
      </c>
      <c r="Q22" s="54">
        <f t="shared" si="23"/>
        <v>48484.03</v>
      </c>
      <c r="R22" s="54">
        <v>83486</v>
      </c>
      <c r="S22" s="54">
        <v>89187.5</v>
      </c>
      <c r="T22" s="54">
        <v>65976</v>
      </c>
      <c r="U22" s="180">
        <v>0</v>
      </c>
      <c r="V22" s="180">
        <v>0</v>
      </c>
      <c r="W22" s="54">
        <v>0</v>
      </c>
      <c r="X22" s="54">
        <f t="shared" si="4"/>
        <v>65976</v>
      </c>
      <c r="Y22" s="54">
        <f t="shared" si="5"/>
        <v>0</v>
      </c>
      <c r="Z22" s="54">
        <f t="shared" si="18"/>
        <v>65976</v>
      </c>
      <c r="AA22" s="54">
        <f t="shared" si="6"/>
        <v>79.026423591979494</v>
      </c>
      <c r="AB22" s="55"/>
      <c r="AC22" s="54">
        <f t="shared" si="28"/>
        <v>17510</v>
      </c>
      <c r="AD22" s="54">
        <f t="shared" si="8"/>
        <v>20.973576408020506</v>
      </c>
      <c r="AE22" s="54">
        <f t="shared" si="24"/>
        <v>65976</v>
      </c>
      <c r="AF22" s="54">
        <f t="shared" si="9"/>
        <v>100</v>
      </c>
      <c r="AG22" s="54">
        <v>48484</v>
      </c>
      <c r="AH22" s="54">
        <v>9900</v>
      </c>
      <c r="AI22" s="56">
        <f t="shared" si="13"/>
        <v>58384</v>
      </c>
      <c r="AJ22" s="54">
        <f t="shared" si="10"/>
        <v>88.492785255244328</v>
      </c>
    </row>
    <row r="23" spans="1:38" s="140" customFormat="1">
      <c r="A23" s="144" t="s">
        <v>142</v>
      </c>
      <c r="B23" s="122">
        <v>443119</v>
      </c>
      <c r="C23" s="54">
        <v>625409.90000000014</v>
      </c>
      <c r="D23" s="54">
        <f t="shared" si="0"/>
        <v>141.13813670819806</v>
      </c>
      <c r="E23" s="122">
        <v>625409.90000000014</v>
      </c>
      <c r="F23" s="54">
        <f t="shared" si="14"/>
        <v>100</v>
      </c>
      <c r="G23" s="54">
        <f t="shared" si="21"/>
        <v>0</v>
      </c>
      <c r="H23" s="54">
        <v>649841</v>
      </c>
      <c r="I23" s="54">
        <v>649841</v>
      </c>
      <c r="J23" s="54">
        <v>12720.15</v>
      </c>
      <c r="K23" s="54">
        <f t="shared" si="22"/>
        <v>662561.15</v>
      </c>
      <c r="L23" s="54">
        <f t="shared" si="17"/>
        <v>101.95742497010808</v>
      </c>
      <c r="M23" s="54">
        <v>662561.15</v>
      </c>
      <c r="N23" s="54">
        <f t="shared" si="1"/>
        <v>101.95742497010808</v>
      </c>
      <c r="O23" s="54">
        <v>475912.35000000003</v>
      </c>
      <c r="P23" s="54">
        <f t="shared" si="2"/>
        <v>71.8291964447357</v>
      </c>
      <c r="Q23" s="54">
        <f t="shared" si="23"/>
        <v>186648.8</v>
      </c>
      <c r="R23" s="54">
        <v>516709</v>
      </c>
      <c r="S23" s="54">
        <v>204200</v>
      </c>
      <c r="T23" s="54">
        <v>189390.8</v>
      </c>
      <c r="U23" s="180">
        <v>0</v>
      </c>
      <c r="V23" s="180">
        <v>0</v>
      </c>
      <c r="W23" s="54">
        <v>0</v>
      </c>
      <c r="X23" s="54">
        <f t="shared" si="4"/>
        <v>189390.8</v>
      </c>
      <c r="Y23" s="54">
        <f t="shared" si="5"/>
        <v>0</v>
      </c>
      <c r="Z23" s="54">
        <f>X23+Y23</f>
        <v>189390.8</v>
      </c>
      <c r="AA23" s="54">
        <f t="shared" si="6"/>
        <v>36.653280666680857</v>
      </c>
      <c r="AB23" s="55"/>
      <c r="AC23" s="54">
        <f t="shared" si="28"/>
        <v>327318.2</v>
      </c>
      <c r="AD23" s="54">
        <f t="shared" si="8"/>
        <v>63.346719333319143</v>
      </c>
      <c r="AE23" s="54">
        <f t="shared" si="24"/>
        <v>189390.8</v>
      </c>
      <c r="AF23" s="54">
        <f t="shared" si="9"/>
        <v>100</v>
      </c>
      <c r="AG23" s="54">
        <v>44691.6</v>
      </c>
      <c r="AH23" s="54">
        <v>88890</v>
      </c>
      <c r="AI23" s="56">
        <f t="shared" si="13"/>
        <v>133581.6</v>
      </c>
      <c r="AJ23" s="54">
        <f t="shared" si="10"/>
        <v>70.532253942641361</v>
      </c>
    </row>
    <row r="24" spans="1:38" s="140" customFormat="1">
      <c r="A24" s="144" t="s">
        <v>143</v>
      </c>
      <c r="B24" s="122">
        <v>500000</v>
      </c>
      <c r="C24" s="54">
        <v>570524</v>
      </c>
      <c r="D24" s="54">
        <f t="shared" si="0"/>
        <v>114.1048</v>
      </c>
      <c r="E24" s="122">
        <v>570524</v>
      </c>
      <c r="F24" s="54">
        <f t="shared" si="14"/>
        <v>100</v>
      </c>
      <c r="G24" s="54">
        <f t="shared" si="21"/>
        <v>0</v>
      </c>
      <c r="H24" s="54">
        <v>700000</v>
      </c>
      <c r="I24" s="54">
        <v>474391</v>
      </c>
      <c r="J24" s="54">
        <v>39881</v>
      </c>
      <c r="K24" s="54">
        <f t="shared" si="22"/>
        <v>514272</v>
      </c>
      <c r="L24" s="54">
        <f t="shared" si="17"/>
        <v>73.46742857142857</v>
      </c>
      <c r="M24" s="54">
        <v>514272</v>
      </c>
      <c r="N24" s="54">
        <f t="shared" si="1"/>
        <v>73.46742857142857</v>
      </c>
      <c r="O24" s="54">
        <v>430282</v>
      </c>
      <c r="P24" s="54">
        <f t="shared" si="2"/>
        <v>83.66817559579367</v>
      </c>
      <c r="Q24" s="54">
        <f t="shared" si="23"/>
        <v>83990</v>
      </c>
      <c r="R24" s="54">
        <v>580000</v>
      </c>
      <c r="S24" s="54">
        <v>0</v>
      </c>
      <c r="T24" s="54">
        <v>230177</v>
      </c>
      <c r="U24" s="180">
        <v>39881</v>
      </c>
      <c r="V24" s="54">
        <v>36410</v>
      </c>
      <c r="W24" s="54">
        <v>0</v>
      </c>
      <c r="X24" s="54">
        <f t="shared" si="4"/>
        <v>266587</v>
      </c>
      <c r="Y24" s="54">
        <f t="shared" si="5"/>
        <v>39881</v>
      </c>
      <c r="Z24" s="54">
        <f t="shared" si="18"/>
        <v>306468</v>
      </c>
      <c r="AA24" s="54">
        <f t="shared" si="6"/>
        <v>52.839310344827588</v>
      </c>
      <c r="AB24" s="55"/>
      <c r="AC24" s="54">
        <f t="shared" si="28"/>
        <v>273532</v>
      </c>
      <c r="AD24" s="54">
        <f t="shared" si="8"/>
        <v>47.160689655172412</v>
      </c>
      <c r="AE24" s="54">
        <f t="shared" si="24"/>
        <v>306468</v>
      </c>
      <c r="AF24" s="54">
        <f t="shared" si="9"/>
        <v>100</v>
      </c>
      <c r="AG24" s="54">
        <v>189978</v>
      </c>
      <c r="AH24" s="54">
        <v>24405</v>
      </c>
      <c r="AI24" s="56">
        <f t="shared" si="13"/>
        <v>214383</v>
      </c>
      <c r="AJ24" s="54">
        <f t="shared" si="10"/>
        <v>69.952817259877051</v>
      </c>
    </row>
    <row r="25" spans="1:38" s="140" customFormat="1">
      <c r="A25" s="144" t="s">
        <v>144</v>
      </c>
      <c r="B25" s="122">
        <v>129500</v>
      </c>
      <c r="C25" s="54">
        <v>129500</v>
      </c>
      <c r="D25" s="54">
        <f t="shared" si="0"/>
        <v>100</v>
      </c>
      <c r="E25" s="122">
        <v>129500</v>
      </c>
      <c r="F25" s="54">
        <f t="shared" si="14"/>
        <v>100</v>
      </c>
      <c r="G25" s="54">
        <f t="shared" si="21"/>
        <v>0</v>
      </c>
      <c r="H25" s="54">
        <v>95900</v>
      </c>
      <c r="I25" s="54">
        <v>95750</v>
      </c>
      <c r="J25" s="54">
        <v>0</v>
      </c>
      <c r="K25" s="54">
        <f t="shared" si="22"/>
        <v>95750</v>
      </c>
      <c r="L25" s="54">
        <f t="shared" si="17"/>
        <v>99.843587069864441</v>
      </c>
      <c r="M25" s="54">
        <v>95750</v>
      </c>
      <c r="N25" s="54">
        <f t="shared" si="1"/>
        <v>99.843587069864441</v>
      </c>
      <c r="O25" s="54">
        <v>0</v>
      </c>
      <c r="P25" s="54">
        <f t="shared" si="2"/>
        <v>0</v>
      </c>
      <c r="Q25" s="54">
        <f t="shared" si="23"/>
        <v>95750</v>
      </c>
      <c r="R25" s="54">
        <v>120400</v>
      </c>
      <c r="S25" s="54">
        <v>24450</v>
      </c>
      <c r="T25" s="54">
        <v>9000</v>
      </c>
      <c r="U25" s="180">
        <v>0</v>
      </c>
      <c r="V25" s="180">
        <v>0</v>
      </c>
      <c r="W25" s="54">
        <v>0</v>
      </c>
      <c r="X25" s="54">
        <f t="shared" si="4"/>
        <v>9000</v>
      </c>
      <c r="Y25" s="54">
        <f t="shared" si="5"/>
        <v>0</v>
      </c>
      <c r="Z25" s="54">
        <f t="shared" si="18"/>
        <v>9000</v>
      </c>
      <c r="AA25" s="54">
        <f t="shared" si="6"/>
        <v>7.4750830564784057</v>
      </c>
      <c r="AB25" s="61"/>
      <c r="AC25" s="54">
        <f t="shared" si="28"/>
        <v>111400</v>
      </c>
      <c r="AD25" s="54">
        <f t="shared" si="8"/>
        <v>92.524916943521589</v>
      </c>
      <c r="AE25" s="177">
        <f t="shared" si="24"/>
        <v>9000</v>
      </c>
      <c r="AF25" s="54">
        <f t="shared" si="9"/>
        <v>100</v>
      </c>
      <c r="AG25" s="123">
        <v>95750</v>
      </c>
      <c r="AH25" s="54">
        <v>0</v>
      </c>
      <c r="AI25" s="224">
        <f t="shared" si="13"/>
        <v>95750</v>
      </c>
      <c r="AJ25" s="54">
        <f t="shared" si="10"/>
        <v>1063.8888888888889</v>
      </c>
    </row>
    <row r="26" spans="1:38" s="140" customFormat="1">
      <c r="A26" s="144" t="s">
        <v>145</v>
      </c>
      <c r="B26" s="122">
        <v>212200</v>
      </c>
      <c r="C26" s="122">
        <v>102876.75</v>
      </c>
      <c r="D26" s="122">
        <f t="shared" si="0"/>
        <v>48.48103204524034</v>
      </c>
      <c r="E26" s="122">
        <v>102876.75</v>
      </c>
      <c r="F26" s="54">
        <f t="shared" si="14"/>
        <v>100</v>
      </c>
      <c r="G26" s="54">
        <f t="shared" si="21"/>
        <v>0</v>
      </c>
      <c r="H26" s="54">
        <v>125000</v>
      </c>
      <c r="I26" s="54">
        <v>78212.7</v>
      </c>
      <c r="J26" s="54">
        <v>0</v>
      </c>
      <c r="K26" s="54">
        <f t="shared" si="22"/>
        <v>78212.7</v>
      </c>
      <c r="L26" s="54">
        <f t="shared" si="17"/>
        <v>62.570160000000001</v>
      </c>
      <c r="M26" s="54">
        <v>78212.7</v>
      </c>
      <c r="N26" s="54">
        <f t="shared" si="1"/>
        <v>62.570160000000001</v>
      </c>
      <c r="O26" s="54">
        <v>74262.7</v>
      </c>
      <c r="P26" s="54">
        <f t="shared" si="2"/>
        <v>94.949669299231459</v>
      </c>
      <c r="Q26" s="54">
        <f t="shared" si="23"/>
        <v>3950</v>
      </c>
      <c r="R26" s="54">
        <v>127600</v>
      </c>
      <c r="S26" s="54">
        <v>5680</v>
      </c>
      <c r="T26" s="54">
        <v>21883.9</v>
      </c>
      <c r="U26" s="180">
        <v>0</v>
      </c>
      <c r="V26" s="180">
        <v>2400</v>
      </c>
      <c r="W26" s="54">
        <v>0</v>
      </c>
      <c r="X26" s="54">
        <f t="shared" si="4"/>
        <v>24283.9</v>
      </c>
      <c r="Y26" s="54">
        <f t="shared" si="5"/>
        <v>0</v>
      </c>
      <c r="Z26" s="54">
        <f t="shared" si="18"/>
        <v>24283.9</v>
      </c>
      <c r="AA26" s="54">
        <f t="shared" si="6"/>
        <v>19.031269592476487</v>
      </c>
      <c r="AB26" s="55"/>
      <c r="AC26" s="54">
        <f t="shared" si="28"/>
        <v>103316.1</v>
      </c>
      <c r="AD26" s="54">
        <f t="shared" si="8"/>
        <v>80.968730407523509</v>
      </c>
      <c r="AE26" s="54">
        <f t="shared" si="24"/>
        <v>24283.9</v>
      </c>
      <c r="AF26" s="54">
        <f t="shared" si="9"/>
        <v>100</v>
      </c>
      <c r="AG26" s="54">
        <v>0</v>
      </c>
      <c r="AH26" s="54">
        <v>20648.900000000001</v>
      </c>
      <c r="AI26" s="56">
        <f t="shared" si="13"/>
        <v>20648.900000000001</v>
      </c>
      <c r="AJ26" s="54">
        <f t="shared" si="10"/>
        <v>85.031234686355987</v>
      </c>
    </row>
    <row r="27" spans="1:38" s="140" customFormat="1">
      <c r="A27" s="144" t="s">
        <v>146</v>
      </c>
      <c r="B27" s="122">
        <v>6000</v>
      </c>
      <c r="C27" s="122">
        <v>0</v>
      </c>
      <c r="D27" s="122">
        <f t="shared" si="0"/>
        <v>0</v>
      </c>
      <c r="E27" s="122">
        <v>0</v>
      </c>
      <c r="F27" s="122" t="e">
        <f t="shared" si="14"/>
        <v>#DIV/0!</v>
      </c>
      <c r="G27" s="54">
        <f t="shared" si="21"/>
        <v>0</v>
      </c>
      <c r="H27" s="54">
        <v>83110</v>
      </c>
      <c r="I27" s="54">
        <v>650</v>
      </c>
      <c r="J27" s="54">
        <v>0</v>
      </c>
      <c r="K27" s="54">
        <f t="shared" si="22"/>
        <v>650</v>
      </c>
      <c r="L27" s="54">
        <f t="shared" si="17"/>
        <v>0.78209601732643486</v>
      </c>
      <c r="M27" s="54">
        <v>650</v>
      </c>
      <c r="N27" s="54">
        <f t="shared" si="1"/>
        <v>0.78209601732643486</v>
      </c>
      <c r="O27" s="54">
        <v>650</v>
      </c>
      <c r="P27" s="54">
        <f t="shared" si="2"/>
        <v>100</v>
      </c>
      <c r="Q27" s="54">
        <f t="shared" si="23"/>
        <v>0</v>
      </c>
      <c r="R27" s="54">
        <v>34700</v>
      </c>
      <c r="S27" s="180">
        <v>0</v>
      </c>
      <c r="T27" s="54">
        <v>0</v>
      </c>
      <c r="U27" s="180">
        <v>0</v>
      </c>
      <c r="V27" s="180">
        <v>0</v>
      </c>
      <c r="W27" s="54">
        <v>0</v>
      </c>
      <c r="X27" s="54">
        <f t="shared" si="4"/>
        <v>0</v>
      </c>
      <c r="Y27" s="54">
        <f t="shared" si="5"/>
        <v>0</v>
      </c>
      <c r="Z27" s="54">
        <f t="shared" si="18"/>
        <v>0</v>
      </c>
      <c r="AA27" s="54">
        <f t="shared" si="6"/>
        <v>0</v>
      </c>
      <c r="AB27" s="55"/>
      <c r="AC27" s="54">
        <f t="shared" si="28"/>
        <v>34700</v>
      </c>
      <c r="AD27" s="54">
        <f t="shared" si="8"/>
        <v>100</v>
      </c>
      <c r="AE27" s="54">
        <f t="shared" si="24"/>
        <v>0</v>
      </c>
      <c r="AF27" s="54" t="e">
        <f t="shared" si="9"/>
        <v>#DIV/0!</v>
      </c>
      <c r="AG27" s="54">
        <v>0</v>
      </c>
      <c r="AH27" s="54">
        <v>0</v>
      </c>
      <c r="AI27" s="56">
        <f t="shared" si="13"/>
        <v>0</v>
      </c>
      <c r="AJ27" s="54" t="e">
        <f t="shared" si="10"/>
        <v>#DIV/0!</v>
      </c>
    </row>
    <row r="28" spans="1:38" s="140" customFormat="1">
      <c r="A28" s="144" t="s">
        <v>147</v>
      </c>
      <c r="B28" s="122">
        <v>0</v>
      </c>
      <c r="C28" s="122">
        <v>0</v>
      </c>
      <c r="D28" s="122" t="e">
        <f t="shared" si="0"/>
        <v>#DIV/0!</v>
      </c>
      <c r="E28" s="122">
        <v>0</v>
      </c>
      <c r="F28" s="122" t="e">
        <f t="shared" si="14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7"/>
        <v>#DIV/0!</v>
      </c>
      <c r="M28" s="54">
        <v>0</v>
      </c>
      <c r="N28" s="54" t="e">
        <f t="shared" si="1"/>
        <v>#DIV/0!</v>
      </c>
      <c r="O28" s="54">
        <v>0</v>
      </c>
      <c r="P28" s="54" t="e">
        <f t="shared" si="2"/>
        <v>#DIV/0!</v>
      </c>
      <c r="Q28" s="54">
        <f t="shared" si="23"/>
        <v>0</v>
      </c>
      <c r="R28" s="54">
        <v>196291</v>
      </c>
      <c r="S28" s="180">
        <v>0</v>
      </c>
      <c r="T28" s="54">
        <v>0</v>
      </c>
      <c r="U28" s="180">
        <v>0</v>
      </c>
      <c r="V28" s="180">
        <v>1590</v>
      </c>
      <c r="W28" s="54">
        <v>0</v>
      </c>
      <c r="X28" s="54">
        <f t="shared" si="4"/>
        <v>1590</v>
      </c>
      <c r="Y28" s="54">
        <f t="shared" si="5"/>
        <v>0</v>
      </c>
      <c r="Z28" s="54">
        <f t="shared" si="18"/>
        <v>1590</v>
      </c>
      <c r="AA28" s="54">
        <f t="shared" si="6"/>
        <v>0.81002185530666204</v>
      </c>
      <c r="AB28" s="55"/>
      <c r="AC28" s="54">
        <f t="shared" si="28"/>
        <v>194701</v>
      </c>
      <c r="AD28" s="54">
        <f t="shared" si="8"/>
        <v>99.189978144693342</v>
      </c>
      <c r="AE28" s="54">
        <f t="shared" si="24"/>
        <v>1590</v>
      </c>
      <c r="AF28" s="54">
        <f t="shared" si="9"/>
        <v>100</v>
      </c>
      <c r="AG28" s="54">
        <v>1590</v>
      </c>
      <c r="AH28" s="54">
        <v>0</v>
      </c>
      <c r="AI28" s="56">
        <f t="shared" si="13"/>
        <v>1590</v>
      </c>
      <c r="AJ28" s="54">
        <f t="shared" si="10"/>
        <v>100</v>
      </c>
    </row>
    <row r="29" spans="1:38" s="143" customFormat="1">
      <c r="A29" s="145" t="s">
        <v>33</v>
      </c>
      <c r="B29" s="119">
        <f>B9+B16</f>
        <v>14595638.800000001</v>
      </c>
      <c r="C29" s="119">
        <f>C9+C16</f>
        <v>14107560.379999999</v>
      </c>
      <c r="D29" s="119">
        <f t="shared" si="0"/>
        <v>96.655998228731164</v>
      </c>
      <c r="E29" s="119">
        <f>E9+E16</f>
        <v>14107560.379999999</v>
      </c>
      <c r="F29" s="119">
        <f t="shared" si="14"/>
        <v>100.00000000000001</v>
      </c>
      <c r="G29" s="49">
        <f>G9+G16</f>
        <v>0</v>
      </c>
      <c r="H29" s="49">
        <f>H9+H16</f>
        <v>13885155.82</v>
      </c>
      <c r="I29" s="49">
        <f>I9+I16</f>
        <v>12333356.640000001</v>
      </c>
      <c r="J29" s="49">
        <f>J9+J16</f>
        <v>165823.34999999998</v>
      </c>
      <c r="K29" s="49">
        <f>K9+K16</f>
        <v>12499179.990000002</v>
      </c>
      <c r="L29" s="49">
        <f t="shared" si="17"/>
        <v>90.018291130707681</v>
      </c>
      <c r="M29" s="49">
        <f>M9+M16</f>
        <v>12499179.990000002</v>
      </c>
      <c r="N29" s="49">
        <f t="shared" si="1"/>
        <v>90.018291130707681</v>
      </c>
      <c r="O29" s="49">
        <f>O9+O16</f>
        <v>10099865.67</v>
      </c>
      <c r="P29" s="49">
        <f t="shared" si="2"/>
        <v>80.804226181880892</v>
      </c>
      <c r="Q29" s="49">
        <f t="shared" ref="Q29:W29" si="29">Q9+Q16</f>
        <v>2399314.3199999998</v>
      </c>
      <c r="R29" s="49">
        <f t="shared" si="29"/>
        <v>14571584.15</v>
      </c>
      <c r="S29" s="49">
        <f t="shared" si="29"/>
        <v>1835081.0199999998</v>
      </c>
      <c r="T29" s="49">
        <f t="shared" si="29"/>
        <v>5630530.0599999996</v>
      </c>
      <c r="U29" s="49">
        <f t="shared" si="29"/>
        <v>126103.2</v>
      </c>
      <c r="V29" s="49">
        <f t="shared" si="29"/>
        <v>704314.01</v>
      </c>
      <c r="W29" s="49">
        <f t="shared" si="29"/>
        <v>0</v>
      </c>
      <c r="X29" s="49">
        <f t="shared" si="4"/>
        <v>6334844.0699999994</v>
      </c>
      <c r="Y29" s="49">
        <f t="shared" si="5"/>
        <v>126103.2</v>
      </c>
      <c r="Z29" s="49">
        <f>X29+Y29</f>
        <v>6460947.2699999996</v>
      </c>
      <c r="AA29" s="49">
        <f t="shared" si="6"/>
        <v>44.339360796265929</v>
      </c>
      <c r="AB29" s="60"/>
      <c r="AC29" s="49">
        <f t="shared" si="28"/>
        <v>8110636.8800000008</v>
      </c>
      <c r="AD29" s="49">
        <f t="shared" si="8"/>
        <v>55.660639203734078</v>
      </c>
      <c r="AE29" s="49">
        <f>AE9+AE16</f>
        <v>6460947.2700000005</v>
      </c>
      <c r="AF29" s="49">
        <f t="shared" si="9"/>
        <v>100</v>
      </c>
      <c r="AG29" s="49">
        <f>AG9+AG16</f>
        <v>3956889.96</v>
      </c>
      <c r="AH29" s="49">
        <f>AH9+AH16</f>
        <v>1103093.54</v>
      </c>
      <c r="AI29" s="48">
        <f t="shared" si="13"/>
        <v>5059983.5</v>
      </c>
      <c r="AJ29" s="49">
        <f t="shared" si="10"/>
        <v>78.316433930592964</v>
      </c>
    </row>
    <row r="30" spans="1:38"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132"/>
      <c r="AC32" s="303" t="s">
        <v>37</v>
      </c>
      <c r="AD32" s="303"/>
      <c r="AE32" s="299" t="s">
        <v>38</v>
      </c>
      <c r="AF32" s="299"/>
      <c r="AK32" s="194"/>
      <c r="AL32" s="225"/>
    </row>
    <row r="33" spans="1:51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1"/>
      <c r="AL33" s="130"/>
      <c r="AM33" s="130"/>
      <c r="AN33" s="130"/>
      <c r="AS33" s="131"/>
      <c r="AT33" s="132"/>
      <c r="AU33" s="132"/>
      <c r="AV33" s="132"/>
      <c r="AW33" s="131"/>
      <c r="AX33" s="131"/>
    </row>
    <row r="34" spans="1:51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</row>
    <row r="35" spans="1:51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</row>
    <row r="36" spans="1:51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</row>
    <row r="37" spans="1:51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</row>
    <row r="38" spans="1:51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</row>
    <row r="39" spans="1:51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</row>
    <row r="40" spans="1:51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</row>
    <row r="41" spans="1:51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</row>
    <row r="42" spans="1:51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</row>
    <row r="43" spans="1:51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</row>
    <row r="44" spans="1:51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</row>
    <row r="45" spans="1:51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</row>
    <row r="46" spans="1:51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</row>
    <row r="47" spans="1:51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</row>
    <row r="48" spans="1:51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70"/>
      <c r="AM48" s="70"/>
      <c r="AN48" s="70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</row>
    <row r="49" spans="8:36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R4:AJ4"/>
    <mergeCell ref="T5:U5"/>
    <mergeCell ref="AG8:AJ8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  <mergeCell ref="A4:A8"/>
    <mergeCell ref="C5:D5"/>
    <mergeCell ref="E5:F5"/>
    <mergeCell ref="C6:D6"/>
    <mergeCell ref="E6:F6"/>
    <mergeCell ref="B4:F4"/>
    <mergeCell ref="C32:D32"/>
    <mergeCell ref="C8:D8"/>
    <mergeCell ref="E8:F8"/>
    <mergeCell ref="T8:U8"/>
    <mergeCell ref="AE32:AF32"/>
    <mergeCell ref="V8:W8"/>
    <mergeCell ref="X8:AA8"/>
    <mergeCell ref="AC8:AD8"/>
    <mergeCell ref="AE8:AF8"/>
    <mergeCell ref="K8:L8"/>
    <mergeCell ref="M8:N8"/>
    <mergeCell ref="O8:P8"/>
    <mergeCell ref="M32:N32"/>
    <mergeCell ref="AC32:AD32"/>
    <mergeCell ref="H4:Q4"/>
    <mergeCell ref="I5:L5"/>
    <mergeCell ref="M5:N5"/>
    <mergeCell ref="O5:P5"/>
    <mergeCell ref="I6:J6"/>
    <mergeCell ref="K6:K7"/>
    <mergeCell ref="M6:N6"/>
    <mergeCell ref="O6:P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AT50"/>
  <sheetViews>
    <sheetView zoomScaleNormal="10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I17" sqref="AI17:AI28"/>
    </sheetView>
  </sheetViews>
  <sheetFormatPr defaultColWidth="9" defaultRowHeight="17.45" customHeight="1"/>
  <cols>
    <col min="1" max="1" width="31.75" style="57" customWidth="1"/>
    <col min="2" max="2" width="16.875" style="57" hidden="1" customWidth="1"/>
    <col min="3" max="3" width="16.375" style="67" hidden="1" customWidth="1"/>
    <col min="4" max="4" width="9.25" style="67" hidden="1" customWidth="1"/>
    <col min="5" max="5" width="16.625" style="127" hidden="1" customWidth="1"/>
    <col min="6" max="6" width="9.25" style="66" hidden="1" customWidth="1"/>
    <col min="7" max="7" width="14.625" style="57" hidden="1" customWidth="1"/>
    <col min="8" max="8" width="19" style="57" bestFit="1" customWidth="1"/>
    <col min="9" max="9" width="18" style="57" bestFit="1" customWidth="1"/>
    <col min="10" max="10" width="14.5" style="57" bestFit="1" customWidth="1"/>
    <col min="11" max="11" width="18" style="57" bestFit="1" customWidth="1"/>
    <col min="12" max="12" width="8.625" style="57" bestFit="1" customWidth="1"/>
    <col min="13" max="13" width="18" style="64" bestFit="1" customWidth="1"/>
    <col min="14" max="14" width="8.625" style="64" bestFit="1" customWidth="1"/>
    <col min="15" max="15" width="16.625" style="57" bestFit="1" customWidth="1"/>
    <col min="16" max="16" width="8.625" style="57" customWidth="1"/>
    <col min="17" max="17" width="16.625" style="57" bestFit="1" customWidth="1"/>
    <col min="18" max="18" width="20.5" style="57" customWidth="1"/>
    <col min="19" max="19" width="17.125" style="57" customWidth="1"/>
    <col min="20" max="22" width="16.875" style="66" customWidth="1"/>
    <col min="23" max="23" width="16.875" style="57" customWidth="1"/>
    <col min="24" max="24" width="14.375" style="57" bestFit="1" customWidth="1"/>
    <col min="25" max="25" width="9.25" style="57" bestFit="1" customWidth="1"/>
    <col min="26" max="26" width="14.375" style="57" bestFit="1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1" width="14.375" style="64" bestFit="1" customWidth="1"/>
    <col min="32" max="32" width="12.75" style="64" customWidth="1"/>
    <col min="33" max="33" width="18.25" style="57" customWidth="1"/>
    <col min="34" max="35" width="14.375" style="57" bestFit="1" customWidth="1"/>
    <col min="36" max="36" width="8.375" style="57" bestFit="1" customWidth="1"/>
    <col min="37" max="16384" width="9" style="57"/>
  </cols>
  <sheetData>
    <row r="1" spans="1:36" s="40" customFormat="1" ht="17.45" customHeight="1">
      <c r="A1" s="40" t="s">
        <v>104</v>
      </c>
      <c r="C1" s="41"/>
      <c r="D1" s="41"/>
      <c r="E1" s="149"/>
      <c r="F1" s="41"/>
      <c r="T1" s="41"/>
      <c r="U1" s="41"/>
      <c r="V1" s="41"/>
    </row>
    <row r="2" spans="1:36" s="40" customFormat="1" ht="15.75">
      <c r="A2" s="40" t="s">
        <v>151</v>
      </c>
      <c r="E2" s="113"/>
      <c r="T2" s="41"/>
      <c r="U2" s="41"/>
      <c r="V2" s="41"/>
    </row>
    <row r="3" spans="1:36" s="40" customFormat="1" ht="15.75">
      <c r="A3" s="42" t="s">
        <v>166</v>
      </c>
      <c r="B3" s="42"/>
      <c r="C3" s="42"/>
      <c r="D3" s="42"/>
      <c r="E3" s="115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318" t="s">
        <v>0</v>
      </c>
      <c r="B4" s="330" t="s">
        <v>56</v>
      </c>
      <c r="C4" s="330"/>
      <c r="D4" s="330"/>
      <c r="E4" s="330"/>
      <c r="F4" s="330"/>
      <c r="G4" s="215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6" s="51" customFormat="1" ht="17.45" customHeight="1">
      <c r="A5" s="318"/>
      <c r="B5" s="212" t="s">
        <v>1</v>
      </c>
      <c r="C5" s="331" t="s">
        <v>5</v>
      </c>
      <c r="D5" s="332"/>
      <c r="E5" s="332" t="s">
        <v>50</v>
      </c>
      <c r="F5" s="333"/>
      <c r="G5" s="200" t="s">
        <v>94</v>
      </c>
      <c r="H5" s="209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207" t="s">
        <v>94</v>
      </c>
      <c r="R5" s="202" t="s">
        <v>1</v>
      </c>
      <c r="S5" s="20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6" s="81" customFormat="1" ht="17.45" customHeight="1">
      <c r="A6" s="318"/>
      <c r="B6" s="76" t="s">
        <v>6</v>
      </c>
      <c r="C6" s="300" t="s">
        <v>49</v>
      </c>
      <c r="D6" s="329"/>
      <c r="E6" s="300" t="s">
        <v>91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108</v>
      </c>
      <c r="N6" s="297"/>
      <c r="O6" s="296" t="s">
        <v>173</v>
      </c>
      <c r="P6" s="298"/>
      <c r="Q6" s="80" t="s">
        <v>93</v>
      </c>
      <c r="R6" s="95" t="s">
        <v>111</v>
      </c>
      <c r="S6" s="96" t="s">
        <v>112</v>
      </c>
      <c r="T6" s="306" t="s">
        <v>175</v>
      </c>
      <c r="U6" s="308"/>
      <c r="V6" s="334" t="s">
        <v>174</v>
      </c>
      <c r="W6" s="335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159</v>
      </c>
      <c r="AF6" s="307"/>
      <c r="AG6" s="196" t="s">
        <v>177</v>
      </c>
      <c r="AH6" s="196" t="s">
        <v>161</v>
      </c>
      <c r="AI6" s="317" t="s">
        <v>113</v>
      </c>
      <c r="AJ6" s="317"/>
    </row>
    <row r="7" spans="1:36" s="51" customFormat="1" ht="17.45" customHeight="1">
      <c r="A7" s="318"/>
      <c r="B7" s="82"/>
      <c r="C7" s="213" t="s">
        <v>8</v>
      </c>
      <c r="D7" s="212" t="s">
        <v>44</v>
      </c>
      <c r="E7" s="164" t="s">
        <v>8</v>
      </c>
      <c r="F7" s="165" t="s">
        <v>44</v>
      </c>
      <c r="G7" s="84" t="s">
        <v>105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208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205" t="s">
        <v>35</v>
      </c>
      <c r="U7" s="205" t="s">
        <v>34</v>
      </c>
      <c r="V7" s="205" t="s">
        <v>35</v>
      </c>
      <c r="W7" s="205" t="s">
        <v>34</v>
      </c>
      <c r="X7" s="198" t="s">
        <v>35</v>
      </c>
      <c r="Y7" s="198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199" t="s">
        <v>44</v>
      </c>
      <c r="AG7" s="198" t="s">
        <v>8</v>
      </c>
      <c r="AH7" s="198" t="s">
        <v>8</v>
      </c>
      <c r="AI7" s="198" t="s">
        <v>7</v>
      </c>
      <c r="AJ7" s="198" t="s">
        <v>44</v>
      </c>
    </row>
    <row r="8" spans="1:36" s="51" customFormat="1" ht="17.45" customHeight="1">
      <c r="A8" s="318"/>
      <c r="B8" s="215" t="s">
        <v>9</v>
      </c>
      <c r="C8" s="330" t="s">
        <v>10</v>
      </c>
      <c r="D8" s="330"/>
      <c r="E8" s="336" t="s">
        <v>11</v>
      </c>
      <c r="F8" s="336"/>
      <c r="G8" s="206" t="s">
        <v>43</v>
      </c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95" t="s">
        <v>66</v>
      </c>
      <c r="S8" s="19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9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6" s="51" customFormat="1" ht="17.45" customHeight="1">
      <c r="A9" s="116" t="s">
        <v>14</v>
      </c>
      <c r="B9" s="46">
        <f>SUM(B10:B15)</f>
        <v>14069157.760000002</v>
      </c>
      <c r="C9" s="46">
        <f>SUM(C10:C15)</f>
        <v>11877319.9</v>
      </c>
      <c r="D9" s="47">
        <f t="shared" ref="D9:D29" si="0">C9*100/B9</f>
        <v>84.420973185533455</v>
      </c>
      <c r="E9" s="151">
        <f>SUM(E10:E15)</f>
        <v>11877319.9</v>
      </c>
      <c r="F9" s="152">
        <f>E9*100/C9</f>
        <v>100</v>
      </c>
      <c r="G9" s="48">
        <f>SUM(G10:G15)</f>
        <v>0</v>
      </c>
      <c r="H9" s="48">
        <f>SUM(H10:H15)</f>
        <v>12851704.530000001</v>
      </c>
      <c r="I9" s="48">
        <f>SUM(I10:I15)</f>
        <v>9657400.1500000004</v>
      </c>
      <c r="J9" s="48">
        <f>SUM(J10:J15)</f>
        <v>355785.6</v>
      </c>
      <c r="K9" s="48">
        <f>SUM(K10:K15)</f>
        <v>10013185.75</v>
      </c>
      <c r="L9" s="49">
        <f>K9*100/H9</f>
        <v>77.913289452196878</v>
      </c>
      <c r="M9" s="48">
        <f>SUM(M10:M15)</f>
        <v>10013185.75</v>
      </c>
      <c r="N9" s="49">
        <f t="shared" ref="N9:N29" si="1">M9*100/H9</f>
        <v>77.913289452196878</v>
      </c>
      <c r="O9" s="48">
        <f>SUM(O10:O15)</f>
        <v>10013185.75</v>
      </c>
      <c r="P9" s="49">
        <f>O9*100/M9</f>
        <v>100</v>
      </c>
      <c r="Q9" s="48">
        <f t="shared" ref="Q9:W9" si="2">SUM(Q10:Q15)</f>
        <v>0</v>
      </c>
      <c r="R9" s="48">
        <f t="shared" si="2"/>
        <v>13644536.380000001</v>
      </c>
      <c r="S9" s="48">
        <f t="shared" si="2"/>
        <v>5741786.3999999994</v>
      </c>
      <c r="T9" s="48">
        <f t="shared" si="2"/>
        <v>1921492.9999999998</v>
      </c>
      <c r="U9" s="50">
        <f t="shared" si="2"/>
        <v>0</v>
      </c>
      <c r="V9" s="48">
        <f t="shared" si="2"/>
        <v>473703.33</v>
      </c>
      <c r="W9" s="48">
        <f t="shared" si="2"/>
        <v>0</v>
      </c>
      <c r="X9" s="49">
        <f t="shared" ref="X9:X29" si="3">T9+V9</f>
        <v>2395196.3299999996</v>
      </c>
      <c r="Y9" s="49">
        <f t="shared" ref="Y9:Y29" si="4">U9+W9</f>
        <v>0</v>
      </c>
      <c r="Z9" s="49">
        <f>X9+Y9</f>
        <v>2395196.3299999996</v>
      </c>
      <c r="AA9" s="49">
        <f t="shared" ref="AA9:AA29" si="5">Z9*100/R9</f>
        <v>17.554252217106107</v>
      </c>
      <c r="AB9" s="48"/>
      <c r="AC9" s="49">
        <f t="shared" ref="AC9:AC18" si="6">R9-Z9</f>
        <v>11249340.050000001</v>
      </c>
      <c r="AD9" s="49">
        <f t="shared" ref="AD9:AD29" si="7">AC9*100/R9</f>
        <v>82.445747782893889</v>
      </c>
      <c r="AE9" s="48">
        <f>SUM(AE10:AE15)</f>
        <v>2395196.33</v>
      </c>
      <c r="AF9" s="49">
        <f t="shared" ref="AF9:AF29" si="8">AE9*100/Z9</f>
        <v>100.00000000000001</v>
      </c>
      <c r="AG9" s="48">
        <f>SUM(AG10:AG15)</f>
        <v>317307.67</v>
      </c>
      <c r="AH9" s="48">
        <f>SUM(AH10:AH15)</f>
        <v>1029725.95</v>
      </c>
      <c r="AI9" s="48">
        <f>SUM(AI10:AI15)</f>
        <v>1347033.6199999999</v>
      </c>
      <c r="AJ9" s="49">
        <f t="shared" ref="AJ9:AJ29" si="9">AI9*100/AE9</f>
        <v>56.238964761606823</v>
      </c>
    </row>
    <row r="10" spans="1:36" ht="17.45" customHeight="1">
      <c r="A10" s="52" t="s">
        <v>15</v>
      </c>
      <c r="B10" s="53">
        <v>9077064.7300000004</v>
      </c>
      <c r="C10" s="53">
        <v>7806904.5</v>
      </c>
      <c r="D10" s="53">
        <f>C10*100/B10</f>
        <v>86.006927704260178</v>
      </c>
      <c r="E10" s="123">
        <v>7806904.5</v>
      </c>
      <c r="F10" s="123">
        <f>E10*100/C10</f>
        <v>100</v>
      </c>
      <c r="G10" s="54">
        <f>C10-E10</f>
        <v>0</v>
      </c>
      <c r="H10" s="54">
        <v>7579449.2599999998</v>
      </c>
      <c r="I10" s="54">
        <v>5927331.5800000001</v>
      </c>
      <c r="J10" s="54">
        <v>0</v>
      </c>
      <c r="K10" s="54">
        <f>I10+J10</f>
        <v>5927331.5800000001</v>
      </c>
      <c r="L10" s="54">
        <f>K10*100/H10</f>
        <v>78.202668514202841</v>
      </c>
      <c r="M10" s="54">
        <v>5927331.5800000001</v>
      </c>
      <c r="N10" s="54">
        <f t="shared" si="1"/>
        <v>78.202668514202841</v>
      </c>
      <c r="O10" s="54">
        <v>5927331.5800000001</v>
      </c>
      <c r="P10" s="54">
        <f>O10*100/M10</f>
        <v>100</v>
      </c>
      <c r="Q10" s="54">
        <f t="shared" ref="Q10:Q15" si="10">M10-O10</f>
        <v>0</v>
      </c>
      <c r="R10" s="54">
        <v>7854630.8600000003</v>
      </c>
      <c r="S10" s="54">
        <v>4146594.87</v>
      </c>
      <c r="T10" s="54">
        <v>949525.05999999994</v>
      </c>
      <c r="U10" s="54">
        <v>0</v>
      </c>
      <c r="V10" s="54">
        <v>438704.68</v>
      </c>
      <c r="W10" s="54">
        <v>0</v>
      </c>
      <c r="X10" s="54">
        <f t="shared" si="3"/>
        <v>1388229.74</v>
      </c>
      <c r="Y10" s="54">
        <f t="shared" si="4"/>
        <v>0</v>
      </c>
      <c r="Z10" s="54">
        <f>X10+Y10</f>
        <v>1388229.74</v>
      </c>
      <c r="AA10" s="54">
        <f t="shared" si="5"/>
        <v>17.674029050424402</v>
      </c>
      <c r="AB10" s="55"/>
      <c r="AC10" s="54">
        <f t="shared" si="6"/>
        <v>6466401.1200000001</v>
      </c>
      <c r="AD10" s="54">
        <f t="shared" si="7"/>
        <v>82.325970949575591</v>
      </c>
      <c r="AE10" s="54">
        <f t="shared" ref="AE10:AE15" si="11">Z10</f>
        <v>1388229.74</v>
      </c>
      <c r="AF10" s="54">
        <f t="shared" si="8"/>
        <v>100</v>
      </c>
      <c r="AG10" s="54">
        <v>197694.91999999993</v>
      </c>
      <c r="AH10" s="54">
        <v>483046.95</v>
      </c>
      <c r="AI10" s="56">
        <f t="shared" ref="AI10:AI29" si="12">AG10+AH10</f>
        <v>680741.86999999988</v>
      </c>
      <c r="AJ10" s="54">
        <f t="shared" si="9"/>
        <v>49.036686823897021</v>
      </c>
    </row>
    <row r="11" spans="1:36" ht="17.45" customHeight="1">
      <c r="A11" s="52" t="s">
        <v>16</v>
      </c>
      <c r="B11" s="53">
        <v>116635</v>
      </c>
      <c r="C11" s="53">
        <v>44500</v>
      </c>
      <c r="D11" s="53">
        <f t="shared" si="0"/>
        <v>38.153213014961203</v>
      </c>
      <c r="E11" s="123">
        <v>44500</v>
      </c>
      <c r="F11" s="123">
        <f t="shared" ref="F11:F29" si="13">E11*100/C11</f>
        <v>100</v>
      </c>
      <c r="G11" s="54">
        <f t="shared" ref="G11:G15" si="14">C11-E11</f>
        <v>0</v>
      </c>
      <c r="H11" s="54">
        <v>109650</v>
      </c>
      <c r="I11" s="54">
        <v>48800</v>
      </c>
      <c r="J11" s="54">
        <v>0</v>
      </c>
      <c r="K11" s="54">
        <f t="shared" ref="K11:K15" si="15">I11+J11</f>
        <v>48800</v>
      </c>
      <c r="L11" s="54">
        <f t="shared" ref="L11:L29" si="16">K11*100/H11</f>
        <v>44.505243958048332</v>
      </c>
      <c r="M11" s="54">
        <v>48800</v>
      </c>
      <c r="N11" s="54">
        <f t="shared" si="1"/>
        <v>44.505243958048332</v>
      </c>
      <c r="O11" s="54">
        <v>48800</v>
      </c>
      <c r="P11" s="54">
        <f t="shared" ref="P11:P15" si="17">O11*100/M11</f>
        <v>100</v>
      </c>
      <c r="Q11" s="54">
        <f t="shared" si="10"/>
        <v>0</v>
      </c>
      <c r="R11" s="54">
        <v>99460</v>
      </c>
      <c r="S11" s="54">
        <v>34526.550000000003</v>
      </c>
      <c r="T11" s="54">
        <v>43210</v>
      </c>
      <c r="U11" s="54">
        <v>0</v>
      </c>
      <c r="V11" s="54">
        <v>0</v>
      </c>
      <c r="W11" s="54">
        <v>0</v>
      </c>
      <c r="X11" s="54">
        <f t="shared" si="3"/>
        <v>43210</v>
      </c>
      <c r="Y11" s="54">
        <f t="shared" si="4"/>
        <v>0</v>
      </c>
      <c r="Z11" s="54">
        <f t="shared" ref="Z11:Z28" si="18">X11+Y11</f>
        <v>43210</v>
      </c>
      <c r="AA11" s="54">
        <f t="shared" si="5"/>
        <v>43.444600844560625</v>
      </c>
      <c r="AB11" s="55"/>
      <c r="AC11" s="54">
        <f t="shared" si="6"/>
        <v>56250</v>
      </c>
      <c r="AD11" s="54">
        <f t="shared" si="7"/>
        <v>56.555399155439375</v>
      </c>
      <c r="AE11" s="54">
        <f t="shared" si="11"/>
        <v>43210</v>
      </c>
      <c r="AF11" s="54">
        <f t="shared" si="8"/>
        <v>100</v>
      </c>
      <c r="AG11" s="54">
        <v>4360</v>
      </c>
      <c r="AH11" s="54">
        <v>38850</v>
      </c>
      <c r="AI11" s="56">
        <f t="shared" si="12"/>
        <v>43210</v>
      </c>
      <c r="AJ11" s="54">
        <f t="shared" si="9"/>
        <v>100</v>
      </c>
    </row>
    <row r="12" spans="1:36" ht="17.45" customHeight="1">
      <c r="A12" s="52" t="s">
        <v>17</v>
      </c>
      <c r="B12" s="53">
        <v>3380998.6900000004</v>
      </c>
      <c r="C12" s="53">
        <v>2644575.2999999998</v>
      </c>
      <c r="D12" s="53">
        <f t="shared" si="0"/>
        <v>78.218761451220772</v>
      </c>
      <c r="E12" s="123">
        <v>2644575.2999999998</v>
      </c>
      <c r="F12" s="123">
        <f t="shared" si="13"/>
        <v>100</v>
      </c>
      <c r="G12" s="54">
        <f t="shared" si="14"/>
        <v>0</v>
      </c>
      <c r="H12" s="54">
        <v>3429868.7</v>
      </c>
      <c r="I12" s="54">
        <v>2381307.31</v>
      </c>
      <c r="J12" s="54">
        <v>125500</v>
      </c>
      <c r="K12" s="54">
        <f t="shared" si="15"/>
        <v>2506807.31</v>
      </c>
      <c r="L12" s="54">
        <f t="shared" si="16"/>
        <v>73.087559007725275</v>
      </c>
      <c r="M12" s="54">
        <v>2506807.31</v>
      </c>
      <c r="N12" s="54">
        <f t="shared" si="1"/>
        <v>73.087559007725275</v>
      </c>
      <c r="O12" s="54">
        <v>2506807.31</v>
      </c>
      <c r="P12" s="54">
        <f t="shared" si="17"/>
        <v>100</v>
      </c>
      <c r="Q12" s="54">
        <f t="shared" si="10"/>
        <v>0</v>
      </c>
      <c r="R12" s="54">
        <v>3759080.49</v>
      </c>
      <c r="S12" s="54">
        <v>1205236.0299999998</v>
      </c>
      <c r="T12" s="54">
        <v>609956.30000000005</v>
      </c>
      <c r="U12" s="54">
        <v>0</v>
      </c>
      <c r="V12" s="54">
        <v>0</v>
      </c>
      <c r="W12" s="54">
        <v>0</v>
      </c>
      <c r="X12" s="54">
        <f t="shared" si="3"/>
        <v>609956.30000000005</v>
      </c>
      <c r="Y12" s="54">
        <f t="shared" si="4"/>
        <v>0</v>
      </c>
      <c r="Z12" s="54">
        <f t="shared" si="18"/>
        <v>609956.30000000005</v>
      </c>
      <c r="AA12" s="54">
        <f t="shared" si="5"/>
        <v>16.226210149599645</v>
      </c>
      <c r="AB12" s="55"/>
      <c r="AC12" s="54">
        <f t="shared" si="6"/>
        <v>3149124.1900000004</v>
      </c>
      <c r="AD12" s="54">
        <f t="shared" si="7"/>
        <v>83.773789850400362</v>
      </c>
      <c r="AE12" s="54">
        <f t="shared" si="11"/>
        <v>609956.30000000005</v>
      </c>
      <c r="AF12" s="54">
        <f t="shared" si="8"/>
        <v>100</v>
      </c>
      <c r="AG12" s="54">
        <v>115252.75000000006</v>
      </c>
      <c r="AH12" s="54">
        <v>240914</v>
      </c>
      <c r="AI12" s="56">
        <f t="shared" si="12"/>
        <v>356166.75000000006</v>
      </c>
      <c r="AJ12" s="54">
        <f t="shared" si="9"/>
        <v>58.392174980404342</v>
      </c>
    </row>
    <row r="13" spans="1:36" ht="31.5">
      <c r="A13" s="58" t="s">
        <v>18</v>
      </c>
      <c r="B13" s="53">
        <v>1013044.12</v>
      </c>
      <c r="C13" s="53">
        <v>990532.32</v>
      </c>
      <c r="D13" s="53">
        <f t="shared" si="0"/>
        <v>97.777806557921679</v>
      </c>
      <c r="E13" s="123">
        <v>990532.32</v>
      </c>
      <c r="F13" s="123">
        <f t="shared" si="13"/>
        <v>100</v>
      </c>
      <c r="G13" s="54">
        <f t="shared" si="14"/>
        <v>0</v>
      </c>
      <c r="H13" s="54">
        <v>1232453.3</v>
      </c>
      <c r="I13" s="54">
        <v>1010821.6</v>
      </c>
      <c r="J13" s="54">
        <v>230285.6</v>
      </c>
      <c r="K13" s="54">
        <f t="shared" si="15"/>
        <v>1241107.2</v>
      </c>
      <c r="L13" s="54">
        <f t="shared" si="16"/>
        <v>100.7021685933252</v>
      </c>
      <c r="M13" s="54">
        <v>1241107.2</v>
      </c>
      <c r="N13" s="54">
        <f t="shared" si="1"/>
        <v>100.7021685933252</v>
      </c>
      <c r="O13" s="54">
        <v>1241107.2</v>
      </c>
      <c r="P13" s="54">
        <f t="shared" si="17"/>
        <v>100</v>
      </c>
      <c r="Q13" s="54">
        <f t="shared" si="10"/>
        <v>0</v>
      </c>
      <c r="R13" s="54">
        <v>1389432</v>
      </c>
      <c r="S13" s="54">
        <v>204103.15</v>
      </c>
      <c r="T13" s="54">
        <v>267650</v>
      </c>
      <c r="U13" s="54">
        <v>0</v>
      </c>
      <c r="V13" s="54">
        <v>0</v>
      </c>
      <c r="W13" s="54">
        <v>0</v>
      </c>
      <c r="X13" s="54">
        <f t="shared" si="3"/>
        <v>267650</v>
      </c>
      <c r="Y13" s="54">
        <f t="shared" si="4"/>
        <v>0</v>
      </c>
      <c r="Z13" s="54">
        <f t="shared" si="18"/>
        <v>267650</v>
      </c>
      <c r="AA13" s="54">
        <f t="shared" si="5"/>
        <v>19.263267291958154</v>
      </c>
      <c r="AB13" s="55"/>
      <c r="AC13" s="54">
        <f t="shared" si="6"/>
        <v>1121782</v>
      </c>
      <c r="AD13" s="54">
        <f t="shared" si="7"/>
        <v>80.736732708041842</v>
      </c>
      <c r="AE13" s="54">
        <f t="shared" si="11"/>
        <v>267650</v>
      </c>
      <c r="AF13" s="54">
        <f t="shared" si="8"/>
        <v>100</v>
      </c>
      <c r="AG13" s="54">
        <v>0</v>
      </c>
      <c r="AH13" s="54">
        <v>247650</v>
      </c>
      <c r="AI13" s="56">
        <f t="shared" si="12"/>
        <v>247650</v>
      </c>
      <c r="AJ13" s="54">
        <f t="shared" si="9"/>
        <v>92.527554642256675</v>
      </c>
    </row>
    <row r="14" spans="1:36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123" t="e">
        <f t="shared" si="13"/>
        <v>#DIV/0!</v>
      </c>
      <c r="G14" s="54">
        <f t="shared" si="14"/>
        <v>0</v>
      </c>
      <c r="H14" s="54">
        <v>0</v>
      </c>
      <c r="I14" s="54">
        <v>0</v>
      </c>
      <c r="J14" s="54">
        <v>0</v>
      </c>
      <c r="K14" s="54">
        <f t="shared" si="15"/>
        <v>0</v>
      </c>
      <c r="L14" s="54" t="e">
        <f t="shared" si="16"/>
        <v>#DIV/0!</v>
      </c>
      <c r="M14" s="54">
        <v>0</v>
      </c>
      <c r="N14" s="54" t="e">
        <f t="shared" si="1"/>
        <v>#DIV/0!</v>
      </c>
      <c r="O14" s="54">
        <v>0</v>
      </c>
      <c r="P14" s="54" t="e">
        <f t="shared" si="17"/>
        <v>#DIV/0!</v>
      </c>
      <c r="Q14" s="54">
        <f t="shared" si="10"/>
        <v>0</v>
      </c>
      <c r="R14" s="54">
        <v>541933.03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3"/>
        <v>0</v>
      </c>
      <c r="Y14" s="54">
        <f t="shared" si="4"/>
        <v>0</v>
      </c>
      <c r="Z14" s="54">
        <f t="shared" si="18"/>
        <v>0</v>
      </c>
      <c r="AA14" s="54">
        <f t="shared" si="5"/>
        <v>0</v>
      </c>
      <c r="AB14" s="55"/>
      <c r="AC14" s="54">
        <f t="shared" si="6"/>
        <v>541933.03</v>
      </c>
      <c r="AD14" s="54">
        <f t="shared" si="7"/>
        <v>100</v>
      </c>
      <c r="AE14" s="54">
        <f t="shared" si="11"/>
        <v>0</v>
      </c>
      <c r="AF14" s="54" t="e">
        <f t="shared" si="8"/>
        <v>#DIV/0!</v>
      </c>
      <c r="AG14" s="54">
        <v>0</v>
      </c>
      <c r="AH14" s="54"/>
      <c r="AI14" s="56">
        <f t="shared" si="12"/>
        <v>0</v>
      </c>
      <c r="AJ14" s="54" t="e">
        <f t="shared" si="9"/>
        <v>#DIV/0!</v>
      </c>
    </row>
    <row r="15" spans="1:36" ht="17.45" customHeight="1">
      <c r="A15" s="52" t="s">
        <v>20</v>
      </c>
      <c r="B15" s="53">
        <v>481415.22</v>
      </c>
      <c r="C15" s="53">
        <v>390807.78</v>
      </c>
      <c r="D15" s="53">
        <f t="shared" si="0"/>
        <v>81.178941538242185</v>
      </c>
      <c r="E15" s="123">
        <v>390807.78</v>
      </c>
      <c r="F15" s="123">
        <f t="shared" si="13"/>
        <v>99.999999999999986</v>
      </c>
      <c r="G15" s="54">
        <f t="shared" si="14"/>
        <v>0</v>
      </c>
      <c r="H15" s="54">
        <v>500283.27</v>
      </c>
      <c r="I15" s="54">
        <v>289139.66000000003</v>
      </c>
      <c r="J15" s="54">
        <v>0</v>
      </c>
      <c r="K15" s="54">
        <f t="shared" si="15"/>
        <v>289139.66000000003</v>
      </c>
      <c r="L15" s="54">
        <f t="shared" si="16"/>
        <v>57.795188713786096</v>
      </c>
      <c r="M15" s="54">
        <v>289139.66000000003</v>
      </c>
      <c r="N15" s="54">
        <f t="shared" si="1"/>
        <v>57.795188713786096</v>
      </c>
      <c r="O15" s="54">
        <v>289139.66000000003</v>
      </c>
      <c r="P15" s="54">
        <f t="shared" si="17"/>
        <v>100</v>
      </c>
      <c r="Q15" s="54">
        <f t="shared" si="10"/>
        <v>0</v>
      </c>
      <c r="R15" s="54">
        <v>0</v>
      </c>
      <c r="S15" s="54">
        <v>151325.79999999999</v>
      </c>
      <c r="T15" s="54">
        <v>51151.64</v>
      </c>
      <c r="U15" s="54">
        <v>0</v>
      </c>
      <c r="V15" s="54">
        <v>34998.65</v>
      </c>
      <c r="W15" s="54">
        <v>0</v>
      </c>
      <c r="X15" s="54">
        <f t="shared" si="3"/>
        <v>86150.290000000008</v>
      </c>
      <c r="Y15" s="54">
        <f t="shared" si="4"/>
        <v>0</v>
      </c>
      <c r="Z15" s="54">
        <f t="shared" si="18"/>
        <v>86150.290000000008</v>
      </c>
      <c r="AA15" s="54" t="e">
        <f t="shared" si="5"/>
        <v>#DIV/0!</v>
      </c>
      <c r="AB15" s="55"/>
      <c r="AC15" s="54">
        <f t="shared" si="6"/>
        <v>-86150.290000000008</v>
      </c>
      <c r="AD15" s="54" t="e">
        <f t="shared" si="7"/>
        <v>#DIV/0!</v>
      </c>
      <c r="AE15" s="54">
        <f t="shared" si="11"/>
        <v>86150.290000000008</v>
      </c>
      <c r="AF15" s="54">
        <f t="shared" si="8"/>
        <v>99.999999999999986</v>
      </c>
      <c r="AG15" s="54">
        <v>0</v>
      </c>
      <c r="AH15" s="54">
        <v>19265</v>
      </c>
      <c r="AI15" s="56">
        <f t="shared" si="12"/>
        <v>19265</v>
      </c>
      <c r="AJ15" s="54">
        <f t="shared" si="9"/>
        <v>22.362083749224755</v>
      </c>
    </row>
    <row r="16" spans="1:36" s="40" customFormat="1" ht="17.45" customHeight="1">
      <c r="A16" s="59" t="s">
        <v>22</v>
      </c>
      <c r="B16" s="47">
        <f>SUM(B17:B28)</f>
        <v>4970066.5</v>
      </c>
      <c r="C16" s="47">
        <f>SUM(C17:C28)</f>
        <v>2774616.3000000003</v>
      </c>
      <c r="D16" s="47">
        <f t="shared" si="0"/>
        <v>55.826542763562621</v>
      </c>
      <c r="E16" s="152">
        <f>SUM(E17:E28)</f>
        <v>2774616.3000000003</v>
      </c>
      <c r="F16" s="152">
        <f>E16*100/C16</f>
        <v>99.999999999999986</v>
      </c>
      <c r="G16" s="49">
        <f>SUM(G17:G28)</f>
        <v>0</v>
      </c>
      <c r="H16" s="49">
        <f>SUM(H17:H28)</f>
        <v>5433385.5</v>
      </c>
      <c r="I16" s="49">
        <f>SUM(I17:I28)</f>
        <v>3502122.3</v>
      </c>
      <c r="J16" s="49">
        <f>SUM(J17:J28)</f>
        <v>106390.16</v>
      </c>
      <c r="K16" s="49">
        <f>SUM(K17:K28)</f>
        <v>3608512.46</v>
      </c>
      <c r="L16" s="49">
        <f t="shared" si="16"/>
        <v>66.413702101571843</v>
      </c>
      <c r="M16" s="49">
        <f>SUM(M17:M28)</f>
        <v>3608512.46</v>
      </c>
      <c r="N16" s="49">
        <f t="shared" si="1"/>
        <v>66.413702101571843</v>
      </c>
      <c r="O16" s="49">
        <f>SUM(O17:O28)</f>
        <v>3608512.46</v>
      </c>
      <c r="P16" s="49">
        <f>O16*100/M16</f>
        <v>100</v>
      </c>
      <c r="Q16" s="49">
        <f>SUM(Q17:Q28)</f>
        <v>0</v>
      </c>
      <c r="R16" s="49">
        <f>SUM(R17:R28)</f>
        <v>4401307.5</v>
      </c>
      <c r="S16" s="49">
        <f>SUM(S17:S28)</f>
        <v>514149.33999999997</v>
      </c>
      <c r="T16" s="49">
        <f t="shared" ref="T16:V16" si="19">SUM(T17:T28)</f>
        <v>769597</v>
      </c>
      <c r="U16" s="49">
        <f t="shared" si="19"/>
        <v>0</v>
      </c>
      <c r="V16" s="49">
        <f t="shared" si="19"/>
        <v>394650</v>
      </c>
      <c r="W16" s="49">
        <f>SUM(W17:W28)</f>
        <v>0</v>
      </c>
      <c r="X16" s="49">
        <f t="shared" si="3"/>
        <v>1164247</v>
      </c>
      <c r="Y16" s="49">
        <f t="shared" si="4"/>
        <v>0</v>
      </c>
      <c r="Z16" s="49">
        <f t="shared" si="18"/>
        <v>1164247</v>
      </c>
      <c r="AA16" s="49">
        <f t="shared" si="5"/>
        <v>26.45229854991954</v>
      </c>
      <c r="AB16" s="60"/>
      <c r="AC16" s="49">
        <f t="shared" si="6"/>
        <v>3237060.5</v>
      </c>
      <c r="AD16" s="49">
        <f t="shared" si="7"/>
        <v>73.547701450080453</v>
      </c>
      <c r="AE16" s="49">
        <f t="shared" ref="AE16" si="20">SUM(AE17:AE28)</f>
        <v>1164247</v>
      </c>
      <c r="AF16" s="49">
        <f t="shared" si="8"/>
        <v>100</v>
      </c>
      <c r="AG16" s="49">
        <f>SUM(AG17:AG28)</f>
        <v>396713</v>
      </c>
      <c r="AH16" s="49">
        <f>SUM(AH17:AH28)</f>
        <v>237460</v>
      </c>
      <c r="AI16" s="49">
        <f>SUM(AI17:AI28)</f>
        <v>634173</v>
      </c>
      <c r="AJ16" s="49">
        <f t="shared" si="9"/>
        <v>54.470657858684625</v>
      </c>
    </row>
    <row r="17" spans="1:36" ht="17.45" customHeight="1">
      <c r="A17" s="144" t="s">
        <v>23</v>
      </c>
      <c r="B17" s="53">
        <v>1030246</v>
      </c>
      <c r="C17" s="53">
        <v>375461.4</v>
      </c>
      <c r="D17" s="53">
        <f t="shared" si="0"/>
        <v>36.443859039491542</v>
      </c>
      <c r="E17" s="123">
        <v>375461.4</v>
      </c>
      <c r="F17" s="123">
        <f t="shared" si="13"/>
        <v>100</v>
      </c>
      <c r="G17" s="54">
        <f t="shared" ref="G17:G28" si="21">C17-E17</f>
        <v>0</v>
      </c>
      <c r="H17" s="54">
        <v>1212349</v>
      </c>
      <c r="I17" s="54">
        <v>506242</v>
      </c>
      <c r="J17" s="54">
        <v>1540</v>
      </c>
      <c r="K17" s="54">
        <f t="shared" ref="K17:K28" si="22">I17+J17</f>
        <v>507782</v>
      </c>
      <c r="L17" s="54">
        <f t="shared" si="16"/>
        <v>41.884143922253408</v>
      </c>
      <c r="M17" s="54">
        <v>507782</v>
      </c>
      <c r="N17" s="54">
        <f t="shared" si="1"/>
        <v>41.884143922253408</v>
      </c>
      <c r="O17" s="54">
        <v>507782</v>
      </c>
      <c r="P17" s="54">
        <f t="shared" ref="P17:P29" si="23">O17*100/M17</f>
        <v>100</v>
      </c>
      <c r="Q17" s="54">
        <f t="shared" ref="Q17:Q28" si="24">M17-O17</f>
        <v>0</v>
      </c>
      <c r="R17" s="54">
        <v>745367.5</v>
      </c>
      <c r="S17" s="54">
        <v>198759</v>
      </c>
      <c r="T17" s="54">
        <v>52000</v>
      </c>
      <c r="U17" s="54">
        <v>0</v>
      </c>
      <c r="V17" s="54">
        <v>117615</v>
      </c>
      <c r="W17" s="54">
        <v>0</v>
      </c>
      <c r="X17" s="54">
        <f t="shared" si="3"/>
        <v>169615</v>
      </c>
      <c r="Y17" s="54">
        <f t="shared" si="4"/>
        <v>0</v>
      </c>
      <c r="Z17" s="54">
        <f t="shared" si="18"/>
        <v>169615</v>
      </c>
      <c r="AA17" s="54">
        <f t="shared" si="5"/>
        <v>22.755888873609326</v>
      </c>
      <c r="AB17" s="55"/>
      <c r="AC17" s="54">
        <f t="shared" si="6"/>
        <v>575752.5</v>
      </c>
      <c r="AD17" s="54">
        <f t="shared" si="7"/>
        <v>77.244111126390678</v>
      </c>
      <c r="AE17" s="54">
        <f t="shared" ref="AE17:AE28" si="25">Z17</f>
        <v>169615</v>
      </c>
      <c r="AF17" s="54">
        <f t="shared" si="8"/>
        <v>100</v>
      </c>
      <c r="AG17" s="54">
        <v>0</v>
      </c>
      <c r="AH17" s="54">
        <v>52000</v>
      </c>
      <c r="AI17" s="56">
        <f t="shared" si="12"/>
        <v>52000</v>
      </c>
      <c r="AJ17" s="54">
        <f t="shared" si="9"/>
        <v>30.657665890398846</v>
      </c>
    </row>
    <row r="18" spans="1:36" ht="17.45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123" t="e">
        <f t="shared" si="13"/>
        <v>#DIV/0!</v>
      </c>
      <c r="G18" s="54">
        <f t="shared" si="21"/>
        <v>0</v>
      </c>
      <c r="H18" s="54">
        <v>0</v>
      </c>
      <c r="I18" s="54">
        <v>0</v>
      </c>
      <c r="J18" s="54">
        <v>0</v>
      </c>
      <c r="K18" s="54">
        <f t="shared" si="22"/>
        <v>0</v>
      </c>
      <c r="L18" s="54" t="e">
        <f t="shared" si="16"/>
        <v>#DIV/0!</v>
      </c>
      <c r="M18" s="54">
        <v>0</v>
      </c>
      <c r="N18" s="54" t="e">
        <f t="shared" si="1"/>
        <v>#DIV/0!</v>
      </c>
      <c r="O18" s="54">
        <v>0</v>
      </c>
      <c r="P18" s="54" t="e">
        <f t="shared" si="23"/>
        <v>#DIV/0!</v>
      </c>
      <c r="Q18" s="54">
        <f t="shared" si="24"/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3"/>
        <v>0</v>
      </c>
      <c r="Y18" s="54">
        <f t="shared" si="4"/>
        <v>0</v>
      </c>
      <c r="Z18" s="54">
        <f t="shared" si="18"/>
        <v>0</v>
      </c>
      <c r="AA18" s="54" t="e">
        <f t="shared" si="5"/>
        <v>#DIV/0!</v>
      </c>
      <c r="AB18" s="55"/>
      <c r="AC18" s="54">
        <f t="shared" si="6"/>
        <v>0</v>
      </c>
      <c r="AD18" s="54" t="e">
        <f t="shared" si="7"/>
        <v>#DIV/0!</v>
      </c>
      <c r="AE18" s="54">
        <f t="shared" si="25"/>
        <v>0</v>
      </c>
      <c r="AF18" s="54" t="e">
        <f t="shared" si="8"/>
        <v>#DIV/0!</v>
      </c>
      <c r="AG18" s="54">
        <v>79765</v>
      </c>
      <c r="AH18" s="54"/>
      <c r="AI18" s="56">
        <f t="shared" si="12"/>
        <v>79765</v>
      </c>
      <c r="AJ18" s="54" t="e">
        <f t="shared" si="9"/>
        <v>#DIV/0!</v>
      </c>
    </row>
    <row r="19" spans="1:36" s="140" customFormat="1" ht="17.45" customHeight="1">
      <c r="A19" s="174" t="s">
        <v>138</v>
      </c>
      <c r="B19" s="53">
        <v>745000</v>
      </c>
      <c r="C19" s="53">
        <v>713328.3</v>
      </c>
      <c r="D19" s="53">
        <f t="shared" si="0"/>
        <v>95.748765100671136</v>
      </c>
      <c r="E19" s="123">
        <v>713328.3</v>
      </c>
      <c r="F19" s="123">
        <f t="shared" si="13"/>
        <v>100</v>
      </c>
      <c r="G19" s="54">
        <f t="shared" si="21"/>
        <v>0</v>
      </c>
      <c r="H19" s="54">
        <v>813045</v>
      </c>
      <c r="I19" s="54">
        <v>799455.9</v>
      </c>
      <c r="J19" s="54">
        <v>0</v>
      </c>
      <c r="K19" s="54">
        <f t="shared" si="22"/>
        <v>799455.9</v>
      </c>
      <c r="L19" s="54">
        <f t="shared" si="16"/>
        <v>98.328616497241853</v>
      </c>
      <c r="M19" s="54">
        <v>799455.9</v>
      </c>
      <c r="N19" s="54">
        <f t="shared" si="1"/>
        <v>98.328616497241853</v>
      </c>
      <c r="O19" s="54">
        <v>799455.9</v>
      </c>
      <c r="P19" s="54">
        <f t="shared" si="23"/>
        <v>100</v>
      </c>
      <c r="Q19" s="54">
        <f t="shared" si="24"/>
        <v>0</v>
      </c>
      <c r="R19" s="54">
        <v>808945</v>
      </c>
      <c r="S19" s="54">
        <v>5892.56</v>
      </c>
      <c r="T19" s="54">
        <v>227930</v>
      </c>
      <c r="U19" s="54">
        <v>0</v>
      </c>
      <c r="V19" s="54">
        <v>53830</v>
      </c>
      <c r="W19" s="54">
        <v>0</v>
      </c>
      <c r="X19" s="54">
        <f t="shared" si="3"/>
        <v>281760</v>
      </c>
      <c r="Y19" s="54">
        <f t="shared" si="4"/>
        <v>0</v>
      </c>
      <c r="Z19" s="54">
        <f t="shared" si="18"/>
        <v>281760</v>
      </c>
      <c r="AA19" s="54">
        <f t="shared" si="5"/>
        <v>34.830550902718976</v>
      </c>
      <c r="AB19" s="55"/>
      <c r="AC19" s="54">
        <v>0</v>
      </c>
      <c r="AD19" s="54">
        <f t="shared" si="7"/>
        <v>0</v>
      </c>
      <c r="AE19" s="54">
        <f t="shared" si="25"/>
        <v>281760</v>
      </c>
      <c r="AF19" s="54">
        <f t="shared" si="8"/>
        <v>100</v>
      </c>
      <c r="AG19" s="54">
        <v>148105</v>
      </c>
      <c r="AH19" s="54"/>
      <c r="AI19" s="56">
        <f t="shared" si="12"/>
        <v>148105</v>
      </c>
      <c r="AJ19" s="54">
        <f t="shared" si="9"/>
        <v>52.564239068710961</v>
      </c>
    </row>
    <row r="20" spans="1:36" ht="17.45" customHeight="1">
      <c r="A20" s="144" t="s">
        <v>139</v>
      </c>
      <c r="B20" s="53">
        <v>19950</v>
      </c>
      <c r="C20" s="53">
        <v>8500</v>
      </c>
      <c r="D20" s="53">
        <f t="shared" si="0"/>
        <v>42.606516290726816</v>
      </c>
      <c r="E20" s="123">
        <v>8500</v>
      </c>
      <c r="F20" s="123">
        <f t="shared" si="13"/>
        <v>100</v>
      </c>
      <c r="G20" s="54">
        <f t="shared" si="21"/>
        <v>0</v>
      </c>
      <c r="H20" s="54">
        <v>125960</v>
      </c>
      <c r="I20" s="54">
        <v>5950</v>
      </c>
      <c r="J20" s="54">
        <v>0</v>
      </c>
      <c r="K20" s="54">
        <f t="shared" si="22"/>
        <v>5950</v>
      </c>
      <c r="L20" s="54">
        <f t="shared" si="16"/>
        <v>4.7237218164496664</v>
      </c>
      <c r="M20" s="54">
        <v>5950</v>
      </c>
      <c r="N20" s="54">
        <f t="shared" si="1"/>
        <v>4.7237218164496664</v>
      </c>
      <c r="O20" s="54">
        <v>5950</v>
      </c>
      <c r="P20" s="54">
        <f t="shared" si="23"/>
        <v>100</v>
      </c>
      <c r="Q20" s="54">
        <f t="shared" si="24"/>
        <v>0</v>
      </c>
      <c r="R20" s="54">
        <v>33650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f t="shared" si="3"/>
        <v>0</v>
      </c>
      <c r="Y20" s="54">
        <f t="shared" si="4"/>
        <v>0</v>
      </c>
      <c r="Z20" s="54">
        <f t="shared" si="18"/>
        <v>0</v>
      </c>
      <c r="AA20" s="54">
        <f t="shared" si="5"/>
        <v>0</v>
      </c>
      <c r="AB20" s="55"/>
      <c r="AC20" s="54">
        <f t="shared" ref="AC20:AC29" si="26">R20-Z20</f>
        <v>33650</v>
      </c>
      <c r="AD20" s="54">
        <f t="shared" si="7"/>
        <v>100</v>
      </c>
      <c r="AE20" s="54">
        <f t="shared" si="25"/>
        <v>0</v>
      </c>
      <c r="AF20" s="54" t="e">
        <f t="shared" si="8"/>
        <v>#DIV/0!</v>
      </c>
      <c r="AG20" s="54">
        <v>0</v>
      </c>
      <c r="AH20" s="54"/>
      <c r="AI20" s="56">
        <f t="shared" si="12"/>
        <v>0</v>
      </c>
      <c r="AJ20" s="54" t="e">
        <f t="shared" si="9"/>
        <v>#DIV/0!</v>
      </c>
    </row>
    <row r="21" spans="1:36" ht="17.45" customHeight="1">
      <c r="A21" s="144" t="s">
        <v>140</v>
      </c>
      <c r="B21" s="53">
        <v>0</v>
      </c>
      <c r="C21" s="53">
        <v>20900</v>
      </c>
      <c r="D21" s="53" t="e">
        <f t="shared" si="0"/>
        <v>#DIV/0!</v>
      </c>
      <c r="E21" s="123">
        <v>20900</v>
      </c>
      <c r="F21" s="123">
        <f t="shared" si="13"/>
        <v>100</v>
      </c>
      <c r="G21" s="54">
        <f t="shared" si="21"/>
        <v>0</v>
      </c>
      <c r="H21" s="54">
        <v>0</v>
      </c>
      <c r="I21" s="54">
        <v>0</v>
      </c>
      <c r="J21" s="54">
        <v>0</v>
      </c>
      <c r="K21" s="54">
        <f t="shared" si="22"/>
        <v>0</v>
      </c>
      <c r="L21" s="54" t="e">
        <f t="shared" si="16"/>
        <v>#DIV/0!</v>
      </c>
      <c r="M21" s="54">
        <v>0</v>
      </c>
      <c r="N21" s="54" t="e">
        <f t="shared" si="1"/>
        <v>#DIV/0!</v>
      </c>
      <c r="O21" s="54">
        <v>0</v>
      </c>
      <c r="P21" s="54" t="e">
        <f t="shared" si="23"/>
        <v>#DIV/0!</v>
      </c>
      <c r="Q21" s="54">
        <f t="shared" si="24"/>
        <v>0</v>
      </c>
      <c r="R21" s="54">
        <v>9600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3"/>
        <v>0</v>
      </c>
      <c r="Y21" s="54">
        <f t="shared" si="4"/>
        <v>0</v>
      </c>
      <c r="Z21" s="54">
        <f t="shared" si="18"/>
        <v>0</v>
      </c>
      <c r="AA21" s="54">
        <f t="shared" si="5"/>
        <v>0</v>
      </c>
      <c r="AB21" s="55"/>
      <c r="AC21" s="54">
        <f t="shared" si="26"/>
        <v>9600</v>
      </c>
      <c r="AD21" s="54">
        <f t="shared" si="7"/>
        <v>100</v>
      </c>
      <c r="AE21" s="54">
        <f t="shared" si="25"/>
        <v>0</v>
      </c>
      <c r="AF21" s="54" t="e">
        <f t="shared" si="8"/>
        <v>#DIV/0!</v>
      </c>
      <c r="AG21" s="54">
        <v>0</v>
      </c>
      <c r="AH21" s="54"/>
      <c r="AI21" s="56">
        <f t="shared" si="12"/>
        <v>0</v>
      </c>
      <c r="AJ21" s="54" t="e">
        <f t="shared" si="9"/>
        <v>#DIV/0!</v>
      </c>
    </row>
    <row r="22" spans="1:36" s="66" customFormat="1" ht="17.45" customHeight="1">
      <c r="A22" s="144" t="s">
        <v>141</v>
      </c>
      <c r="B22" s="53">
        <v>393270</v>
      </c>
      <c r="C22" s="53">
        <v>263501.5</v>
      </c>
      <c r="D22" s="53">
        <f t="shared" si="0"/>
        <v>67.002695349251155</v>
      </c>
      <c r="E22" s="123">
        <v>263501.5</v>
      </c>
      <c r="F22" s="123">
        <f t="shared" si="13"/>
        <v>100</v>
      </c>
      <c r="G22" s="54">
        <f t="shared" si="21"/>
        <v>0</v>
      </c>
      <c r="H22" s="54">
        <v>179060</v>
      </c>
      <c r="I22" s="54">
        <v>225060</v>
      </c>
      <c r="J22" s="54">
        <v>0</v>
      </c>
      <c r="K22" s="54">
        <f t="shared" si="22"/>
        <v>225060</v>
      </c>
      <c r="L22" s="54">
        <f t="shared" si="16"/>
        <v>125.68971294538143</v>
      </c>
      <c r="M22" s="54">
        <v>225060</v>
      </c>
      <c r="N22" s="54">
        <f t="shared" si="1"/>
        <v>125.68971294538143</v>
      </c>
      <c r="O22" s="54">
        <v>225060</v>
      </c>
      <c r="P22" s="54">
        <f t="shared" si="23"/>
        <v>100</v>
      </c>
      <c r="Q22" s="54">
        <f t="shared" si="24"/>
        <v>0</v>
      </c>
      <c r="R22" s="54">
        <v>388250</v>
      </c>
      <c r="S22" s="54">
        <v>101425</v>
      </c>
      <c r="T22" s="54">
        <v>0</v>
      </c>
      <c r="U22" s="54">
        <v>0</v>
      </c>
      <c r="V22" s="54">
        <v>128250</v>
      </c>
      <c r="W22" s="54">
        <v>0</v>
      </c>
      <c r="X22" s="54">
        <f t="shared" si="3"/>
        <v>128250</v>
      </c>
      <c r="Y22" s="54">
        <f t="shared" si="4"/>
        <v>0</v>
      </c>
      <c r="Z22" s="54">
        <f t="shared" si="18"/>
        <v>128250</v>
      </c>
      <c r="AA22" s="54">
        <f t="shared" si="5"/>
        <v>33.032839665164197</v>
      </c>
      <c r="AB22" s="55"/>
      <c r="AC22" s="54">
        <f t="shared" si="26"/>
        <v>260000</v>
      </c>
      <c r="AD22" s="54">
        <f t="shared" si="7"/>
        <v>66.967160334835796</v>
      </c>
      <c r="AE22" s="54">
        <f t="shared" si="25"/>
        <v>128250</v>
      </c>
      <c r="AF22" s="54">
        <f t="shared" si="8"/>
        <v>100</v>
      </c>
      <c r="AG22" s="54">
        <v>0</v>
      </c>
      <c r="AH22" s="54"/>
      <c r="AI22" s="56">
        <f t="shared" si="12"/>
        <v>0</v>
      </c>
      <c r="AJ22" s="54">
        <f t="shared" si="9"/>
        <v>0</v>
      </c>
    </row>
    <row r="23" spans="1:36" ht="17.45" customHeight="1">
      <c r="A23" s="144" t="s">
        <v>142</v>
      </c>
      <c r="B23" s="53">
        <v>1067931</v>
      </c>
      <c r="C23" s="53">
        <v>537750.6</v>
      </c>
      <c r="D23" s="53">
        <f t="shared" si="0"/>
        <v>50.354433011121507</v>
      </c>
      <c r="E23" s="123">
        <v>537750.6</v>
      </c>
      <c r="F23" s="123">
        <f t="shared" si="13"/>
        <v>100</v>
      </c>
      <c r="G23" s="54">
        <f t="shared" si="21"/>
        <v>0</v>
      </c>
      <c r="H23" s="54">
        <v>1219961.5</v>
      </c>
      <c r="I23" s="54">
        <v>509590</v>
      </c>
      <c r="J23" s="54">
        <v>8550</v>
      </c>
      <c r="K23" s="54">
        <f t="shared" si="22"/>
        <v>518140</v>
      </c>
      <c r="L23" s="54">
        <f t="shared" si="16"/>
        <v>42.471832102898333</v>
      </c>
      <c r="M23" s="54">
        <v>518140</v>
      </c>
      <c r="N23" s="54">
        <f t="shared" si="1"/>
        <v>42.471832102898333</v>
      </c>
      <c r="O23" s="54">
        <v>518140</v>
      </c>
      <c r="P23" s="54">
        <f t="shared" si="23"/>
        <v>100</v>
      </c>
      <c r="Q23" s="54">
        <f t="shared" si="24"/>
        <v>0</v>
      </c>
      <c r="R23" s="54">
        <v>914496</v>
      </c>
      <c r="S23" s="54">
        <v>208072.78</v>
      </c>
      <c r="T23" s="54">
        <v>64042</v>
      </c>
      <c r="U23" s="54">
        <v>0</v>
      </c>
      <c r="V23" s="54">
        <v>3700</v>
      </c>
      <c r="W23" s="54">
        <v>0</v>
      </c>
      <c r="X23" s="54">
        <f t="shared" si="3"/>
        <v>67742</v>
      </c>
      <c r="Y23" s="54">
        <f t="shared" si="4"/>
        <v>0</v>
      </c>
      <c r="Z23" s="54">
        <f>X23+Y23</f>
        <v>67742</v>
      </c>
      <c r="AA23" s="54">
        <f t="shared" si="5"/>
        <v>7.4075775071733503</v>
      </c>
      <c r="AB23" s="55"/>
      <c r="AC23" s="54">
        <f t="shared" si="26"/>
        <v>846754</v>
      </c>
      <c r="AD23" s="54">
        <f t="shared" si="7"/>
        <v>92.592422492826657</v>
      </c>
      <c r="AE23" s="54">
        <f t="shared" si="25"/>
        <v>67742</v>
      </c>
      <c r="AF23" s="54">
        <f t="shared" si="8"/>
        <v>100</v>
      </c>
      <c r="AG23" s="54">
        <v>0</v>
      </c>
      <c r="AH23" s="54"/>
      <c r="AI23" s="56">
        <f t="shared" si="12"/>
        <v>0</v>
      </c>
      <c r="AJ23" s="54">
        <f t="shared" si="9"/>
        <v>0</v>
      </c>
    </row>
    <row r="24" spans="1:36" ht="17.45" customHeight="1">
      <c r="A24" s="144" t="s">
        <v>143</v>
      </c>
      <c r="B24" s="53">
        <v>650000</v>
      </c>
      <c r="C24" s="53">
        <v>438406.5</v>
      </c>
      <c r="D24" s="53">
        <f t="shared" si="0"/>
        <v>67.447153846153853</v>
      </c>
      <c r="E24" s="123">
        <v>438406.5</v>
      </c>
      <c r="F24" s="123">
        <f t="shared" si="13"/>
        <v>100</v>
      </c>
      <c r="G24" s="54">
        <f t="shared" si="21"/>
        <v>0</v>
      </c>
      <c r="H24" s="54">
        <v>718504</v>
      </c>
      <c r="I24" s="54">
        <v>488148</v>
      </c>
      <c r="J24" s="54">
        <v>0</v>
      </c>
      <c r="K24" s="54">
        <f t="shared" si="22"/>
        <v>488148</v>
      </c>
      <c r="L24" s="54">
        <f t="shared" si="16"/>
        <v>67.939496509413999</v>
      </c>
      <c r="M24" s="54">
        <v>488148</v>
      </c>
      <c r="N24" s="54">
        <f t="shared" si="1"/>
        <v>67.939496509413999</v>
      </c>
      <c r="O24" s="54">
        <v>488148</v>
      </c>
      <c r="P24" s="54">
        <f t="shared" si="23"/>
        <v>100</v>
      </c>
      <c r="Q24" s="54">
        <f t="shared" si="24"/>
        <v>0</v>
      </c>
      <c r="R24" s="54">
        <v>628004</v>
      </c>
      <c r="S24" s="54">
        <v>0</v>
      </c>
      <c r="T24" s="54">
        <v>120724</v>
      </c>
      <c r="U24" s="54">
        <v>0</v>
      </c>
      <c r="V24" s="54">
        <v>0</v>
      </c>
      <c r="W24" s="54">
        <v>0</v>
      </c>
      <c r="X24" s="54">
        <f t="shared" si="3"/>
        <v>120724</v>
      </c>
      <c r="Y24" s="54">
        <f t="shared" si="4"/>
        <v>0</v>
      </c>
      <c r="Z24" s="54">
        <f t="shared" si="18"/>
        <v>120724</v>
      </c>
      <c r="AA24" s="54">
        <f t="shared" si="5"/>
        <v>19.223444436659641</v>
      </c>
      <c r="AB24" s="55"/>
      <c r="AC24" s="54">
        <f t="shared" si="26"/>
        <v>507280</v>
      </c>
      <c r="AD24" s="54">
        <f t="shared" si="7"/>
        <v>80.776555563340366</v>
      </c>
      <c r="AE24" s="54">
        <f t="shared" si="25"/>
        <v>120724</v>
      </c>
      <c r="AF24" s="54">
        <f t="shared" si="8"/>
        <v>100</v>
      </c>
      <c r="AG24" s="54">
        <v>50363</v>
      </c>
      <c r="AH24" s="54">
        <v>37599</v>
      </c>
      <c r="AI24" s="56">
        <f t="shared" si="12"/>
        <v>87962</v>
      </c>
      <c r="AJ24" s="54">
        <f t="shared" si="9"/>
        <v>72.862065537921211</v>
      </c>
    </row>
    <row r="25" spans="1:36" ht="17.45" customHeight="1">
      <c r="A25" s="144" t="s">
        <v>144</v>
      </c>
      <c r="B25" s="53">
        <v>174000</v>
      </c>
      <c r="C25" s="53">
        <v>84300</v>
      </c>
      <c r="D25" s="53">
        <f t="shared" si="0"/>
        <v>48.448275862068968</v>
      </c>
      <c r="E25" s="123">
        <v>84300</v>
      </c>
      <c r="F25" s="123">
        <f t="shared" si="13"/>
        <v>100</v>
      </c>
      <c r="G25" s="54">
        <f t="shared" si="21"/>
        <v>0</v>
      </c>
      <c r="H25" s="54">
        <v>118210</v>
      </c>
      <c r="I25" s="54">
        <v>96850</v>
      </c>
      <c r="J25" s="54">
        <v>0</v>
      </c>
      <c r="K25" s="54">
        <f t="shared" si="22"/>
        <v>96850</v>
      </c>
      <c r="L25" s="54">
        <f t="shared" si="16"/>
        <v>81.930462735809158</v>
      </c>
      <c r="M25" s="54">
        <v>96850</v>
      </c>
      <c r="N25" s="54">
        <f t="shared" si="1"/>
        <v>81.930462735809158</v>
      </c>
      <c r="O25" s="54">
        <v>96850</v>
      </c>
      <c r="P25" s="54">
        <f t="shared" si="23"/>
        <v>100</v>
      </c>
      <c r="Q25" s="54">
        <f t="shared" si="24"/>
        <v>0</v>
      </c>
      <c r="R25" s="54">
        <v>27450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f t="shared" si="3"/>
        <v>0</v>
      </c>
      <c r="Y25" s="54">
        <f t="shared" si="4"/>
        <v>0</v>
      </c>
      <c r="Z25" s="54">
        <f t="shared" si="18"/>
        <v>0</v>
      </c>
      <c r="AA25" s="54">
        <f t="shared" si="5"/>
        <v>0</v>
      </c>
      <c r="AB25" s="61"/>
      <c r="AC25" s="54">
        <f t="shared" si="26"/>
        <v>27450</v>
      </c>
      <c r="AD25" s="54">
        <f t="shared" si="7"/>
        <v>100</v>
      </c>
      <c r="AE25" s="54">
        <f t="shared" si="25"/>
        <v>0</v>
      </c>
      <c r="AF25" s="54" t="e">
        <f t="shared" si="8"/>
        <v>#DIV/0!</v>
      </c>
      <c r="AG25" s="54">
        <v>0</v>
      </c>
      <c r="AH25" s="54"/>
      <c r="AI25" s="56">
        <f t="shared" si="12"/>
        <v>0</v>
      </c>
      <c r="AJ25" s="54" t="e">
        <f t="shared" si="9"/>
        <v>#DIV/0!</v>
      </c>
    </row>
    <row r="26" spans="1:36" ht="17.45" customHeight="1">
      <c r="A26" s="144" t="s">
        <v>145</v>
      </c>
      <c r="B26" s="53">
        <v>719774.5</v>
      </c>
      <c r="C26" s="53">
        <v>294538</v>
      </c>
      <c r="D26" s="53">
        <f t="shared" si="0"/>
        <v>40.920871745247993</v>
      </c>
      <c r="E26" s="123">
        <v>294538</v>
      </c>
      <c r="F26" s="123">
        <f t="shared" si="13"/>
        <v>100</v>
      </c>
      <c r="G26" s="54">
        <f t="shared" si="21"/>
        <v>0</v>
      </c>
      <c r="H26" s="54">
        <v>485541</v>
      </c>
      <c r="I26" s="54">
        <v>368356</v>
      </c>
      <c r="J26" s="54">
        <v>0</v>
      </c>
      <c r="K26" s="54">
        <f t="shared" si="22"/>
        <v>368356</v>
      </c>
      <c r="L26" s="54">
        <f t="shared" si="16"/>
        <v>75.865065977950366</v>
      </c>
      <c r="M26" s="54">
        <v>368356</v>
      </c>
      <c r="N26" s="54">
        <f t="shared" si="1"/>
        <v>75.865065977950366</v>
      </c>
      <c r="O26" s="54">
        <v>368356</v>
      </c>
      <c r="P26" s="54">
        <f t="shared" si="23"/>
        <v>100</v>
      </c>
      <c r="Q26" s="54">
        <f t="shared" si="24"/>
        <v>0</v>
      </c>
      <c r="R26" s="54">
        <v>730575</v>
      </c>
      <c r="S26" s="54">
        <v>0</v>
      </c>
      <c r="T26" s="54">
        <v>266341</v>
      </c>
      <c r="U26" s="54">
        <v>0</v>
      </c>
      <c r="V26" s="54">
        <v>91255</v>
      </c>
      <c r="W26" s="54">
        <v>0</v>
      </c>
      <c r="X26" s="54">
        <f t="shared" si="3"/>
        <v>357596</v>
      </c>
      <c r="Y26" s="54">
        <f t="shared" si="4"/>
        <v>0</v>
      </c>
      <c r="Z26" s="54">
        <f t="shared" si="18"/>
        <v>357596</v>
      </c>
      <c r="AA26" s="54">
        <f t="shared" si="5"/>
        <v>48.94719912397769</v>
      </c>
      <c r="AB26" s="55"/>
      <c r="AC26" s="54">
        <f t="shared" si="26"/>
        <v>372979</v>
      </c>
      <c r="AD26" s="54">
        <f t="shared" si="7"/>
        <v>51.05280087602231</v>
      </c>
      <c r="AE26" s="54">
        <f t="shared" si="25"/>
        <v>357596</v>
      </c>
      <c r="AF26" s="54">
        <f t="shared" si="8"/>
        <v>100</v>
      </c>
      <c r="AG26" s="54">
        <v>118480</v>
      </c>
      <c r="AH26" s="54">
        <v>147861</v>
      </c>
      <c r="AI26" s="56">
        <f t="shared" si="12"/>
        <v>266341</v>
      </c>
      <c r="AJ26" s="54">
        <f t="shared" si="9"/>
        <v>74.480978534435508</v>
      </c>
    </row>
    <row r="27" spans="1:36" ht="17.45" customHeight="1">
      <c r="A27" s="144" t="s">
        <v>146</v>
      </c>
      <c r="B27" s="53">
        <v>55495</v>
      </c>
      <c r="C27" s="53">
        <v>34480</v>
      </c>
      <c r="D27" s="53">
        <f t="shared" si="0"/>
        <v>62.131723578700786</v>
      </c>
      <c r="E27" s="123">
        <v>34480</v>
      </c>
      <c r="F27" s="123">
        <f t="shared" si="13"/>
        <v>100</v>
      </c>
      <c r="G27" s="54">
        <f t="shared" si="21"/>
        <v>0</v>
      </c>
      <c r="H27" s="54">
        <v>57110</v>
      </c>
      <c r="I27" s="54">
        <v>29665</v>
      </c>
      <c r="J27" s="54">
        <v>7600</v>
      </c>
      <c r="K27" s="54">
        <f t="shared" si="22"/>
        <v>37265</v>
      </c>
      <c r="L27" s="54">
        <f t="shared" si="16"/>
        <v>65.251269479950977</v>
      </c>
      <c r="M27" s="54">
        <v>37265</v>
      </c>
      <c r="N27" s="54">
        <f t="shared" si="1"/>
        <v>65.251269479950977</v>
      </c>
      <c r="O27" s="54">
        <v>37265</v>
      </c>
      <c r="P27" s="54">
        <f t="shared" si="23"/>
        <v>100</v>
      </c>
      <c r="Q27" s="54">
        <f t="shared" si="24"/>
        <v>0</v>
      </c>
      <c r="R27" s="54">
        <v>114970</v>
      </c>
      <c r="S27" s="54">
        <v>0</v>
      </c>
      <c r="T27" s="54">
        <v>38560</v>
      </c>
      <c r="U27" s="54">
        <v>0</v>
      </c>
      <c r="V27" s="54"/>
      <c r="W27" s="54">
        <v>0</v>
      </c>
      <c r="X27" s="54">
        <f t="shared" si="3"/>
        <v>38560</v>
      </c>
      <c r="Y27" s="54">
        <f t="shared" si="4"/>
        <v>0</v>
      </c>
      <c r="Z27" s="54">
        <f t="shared" si="18"/>
        <v>38560</v>
      </c>
      <c r="AA27" s="54">
        <f t="shared" si="5"/>
        <v>33.539184134991736</v>
      </c>
      <c r="AB27" s="55"/>
      <c r="AC27" s="54">
        <f t="shared" si="26"/>
        <v>76410</v>
      </c>
      <c r="AD27" s="54">
        <f t="shared" si="7"/>
        <v>66.460815865008257</v>
      </c>
      <c r="AE27" s="54">
        <f t="shared" si="25"/>
        <v>38560</v>
      </c>
      <c r="AF27" s="54">
        <f t="shared" si="8"/>
        <v>100</v>
      </c>
      <c r="AG27" s="54">
        <v>0</v>
      </c>
      <c r="AH27" s="54"/>
      <c r="AI27" s="56">
        <f t="shared" si="12"/>
        <v>0</v>
      </c>
      <c r="AJ27" s="54">
        <f t="shared" si="9"/>
        <v>0</v>
      </c>
    </row>
    <row r="28" spans="1:36" ht="17.45" customHeight="1">
      <c r="A28" s="144" t="s">
        <v>147</v>
      </c>
      <c r="B28" s="53">
        <v>114400</v>
      </c>
      <c r="C28" s="53">
        <v>3450</v>
      </c>
      <c r="D28" s="53">
        <f t="shared" si="0"/>
        <v>3.0157342657342658</v>
      </c>
      <c r="E28" s="123">
        <v>3450</v>
      </c>
      <c r="F28" s="123">
        <f t="shared" si="13"/>
        <v>100</v>
      </c>
      <c r="G28" s="54">
        <f t="shared" si="21"/>
        <v>0</v>
      </c>
      <c r="H28" s="54">
        <v>503645</v>
      </c>
      <c r="I28" s="54">
        <v>472805.4</v>
      </c>
      <c r="J28" s="54">
        <v>88700.160000000003</v>
      </c>
      <c r="K28" s="54">
        <f t="shared" si="22"/>
        <v>561505.56000000006</v>
      </c>
      <c r="L28" s="54">
        <f t="shared" si="16"/>
        <v>111.48836184217059</v>
      </c>
      <c r="M28" s="54">
        <v>561505.56000000006</v>
      </c>
      <c r="N28" s="54">
        <f t="shared" si="1"/>
        <v>111.48836184217059</v>
      </c>
      <c r="O28" s="54">
        <v>561505.56000000006</v>
      </c>
      <c r="P28" s="54">
        <f t="shared" si="23"/>
        <v>100</v>
      </c>
      <c r="Q28" s="54">
        <f t="shared" si="24"/>
        <v>0</v>
      </c>
      <c r="R28" s="54">
        <v>0</v>
      </c>
      <c r="S28" s="54">
        <v>0</v>
      </c>
      <c r="T28" s="54">
        <v>0</v>
      </c>
      <c r="U28" s="54">
        <v>0</v>
      </c>
      <c r="V28" s="54"/>
      <c r="W28" s="54">
        <v>0</v>
      </c>
      <c r="X28" s="54">
        <f t="shared" si="3"/>
        <v>0</v>
      </c>
      <c r="Y28" s="54">
        <f t="shared" si="4"/>
        <v>0</v>
      </c>
      <c r="Z28" s="54">
        <f t="shared" si="18"/>
        <v>0</v>
      </c>
      <c r="AA28" s="54" t="e">
        <f t="shared" si="5"/>
        <v>#DIV/0!</v>
      </c>
      <c r="AB28" s="55"/>
      <c r="AC28" s="54">
        <f t="shared" si="26"/>
        <v>0</v>
      </c>
      <c r="AD28" s="54" t="e">
        <f t="shared" si="7"/>
        <v>#DIV/0!</v>
      </c>
      <c r="AE28" s="54">
        <f t="shared" si="25"/>
        <v>0</v>
      </c>
      <c r="AF28" s="54" t="e">
        <f t="shared" si="8"/>
        <v>#DIV/0!</v>
      </c>
      <c r="AG28" s="54">
        <v>0</v>
      </c>
      <c r="AH28" s="54"/>
      <c r="AI28" s="56">
        <f t="shared" si="12"/>
        <v>0</v>
      </c>
      <c r="AJ28" s="54" t="e">
        <f t="shared" si="9"/>
        <v>#DIV/0!</v>
      </c>
    </row>
    <row r="29" spans="1:36" s="40" customFormat="1" ht="17.45" customHeight="1">
      <c r="A29" s="197" t="s">
        <v>33</v>
      </c>
      <c r="B29" s="47">
        <f>B9+B16</f>
        <v>19039224.260000002</v>
      </c>
      <c r="C29" s="47">
        <f>C9+C16</f>
        <v>14651936.200000001</v>
      </c>
      <c r="D29" s="47">
        <f t="shared" si="0"/>
        <v>76.956581843424317</v>
      </c>
      <c r="E29" s="152">
        <f>E9+E16</f>
        <v>14651936.200000001</v>
      </c>
      <c r="F29" s="152">
        <f t="shared" si="13"/>
        <v>99.999999999999986</v>
      </c>
      <c r="G29" s="49">
        <f>G9+G16</f>
        <v>0</v>
      </c>
      <c r="H29" s="49">
        <f>H9+H16</f>
        <v>18285090.030000001</v>
      </c>
      <c r="I29" s="49">
        <f>I9+I16</f>
        <v>13159522.449999999</v>
      </c>
      <c r="J29" s="49">
        <f>J9+J16</f>
        <v>462175.76</v>
      </c>
      <c r="K29" s="49">
        <f>K9+K16</f>
        <v>13621698.210000001</v>
      </c>
      <c r="L29" s="49">
        <f t="shared" si="16"/>
        <v>74.496205310726594</v>
      </c>
      <c r="M29" s="49">
        <f>M9+M16</f>
        <v>13621698.210000001</v>
      </c>
      <c r="N29" s="49">
        <f t="shared" si="1"/>
        <v>74.496205310726594</v>
      </c>
      <c r="O29" s="49">
        <f>O9+O16</f>
        <v>13621698.210000001</v>
      </c>
      <c r="P29" s="49">
        <f t="shared" si="23"/>
        <v>100</v>
      </c>
      <c r="Q29" s="49">
        <f t="shared" ref="Q29:W29" si="27">Q9+Q16</f>
        <v>0</v>
      </c>
      <c r="R29" s="49">
        <f t="shared" si="27"/>
        <v>18045843.880000003</v>
      </c>
      <c r="S29" s="49">
        <f t="shared" si="27"/>
        <v>6255935.7399999993</v>
      </c>
      <c r="T29" s="49">
        <f t="shared" si="27"/>
        <v>2691090</v>
      </c>
      <c r="U29" s="49">
        <f t="shared" si="27"/>
        <v>0</v>
      </c>
      <c r="V29" s="49">
        <f t="shared" si="27"/>
        <v>868353.33000000007</v>
      </c>
      <c r="W29" s="49">
        <f t="shared" si="27"/>
        <v>0</v>
      </c>
      <c r="X29" s="49">
        <f t="shared" si="3"/>
        <v>3559443.33</v>
      </c>
      <c r="Y29" s="49">
        <f t="shared" si="4"/>
        <v>0</v>
      </c>
      <c r="Z29" s="49">
        <f>X29+Y29</f>
        <v>3559443.33</v>
      </c>
      <c r="AA29" s="49">
        <f t="shared" si="5"/>
        <v>19.724449317357163</v>
      </c>
      <c r="AB29" s="60"/>
      <c r="AC29" s="49">
        <f t="shared" si="26"/>
        <v>14486400.550000003</v>
      </c>
      <c r="AD29" s="49">
        <f t="shared" si="7"/>
        <v>80.27555068264283</v>
      </c>
      <c r="AE29" s="49">
        <f>AE9+AE16</f>
        <v>3559443.33</v>
      </c>
      <c r="AF29" s="49">
        <f t="shared" si="8"/>
        <v>100</v>
      </c>
      <c r="AG29" s="49">
        <f>AG9+AG16</f>
        <v>714020.66999999993</v>
      </c>
      <c r="AH29" s="49">
        <f>AH9+AH16</f>
        <v>1267185.95</v>
      </c>
      <c r="AI29" s="48">
        <f t="shared" si="12"/>
        <v>1981206.6199999999</v>
      </c>
      <c r="AJ29" s="49">
        <f t="shared" si="9"/>
        <v>55.660574879836616</v>
      </c>
    </row>
    <row r="30" spans="1:36" ht="17.45" customHeight="1">
      <c r="B30" s="65"/>
      <c r="C30" s="153"/>
      <c r="E30" s="153"/>
      <c r="H30" s="65"/>
      <c r="I30" s="65"/>
      <c r="J30" s="65"/>
      <c r="K30" s="65"/>
      <c r="L30" s="65"/>
      <c r="R30" s="65"/>
      <c r="AF30" s="67"/>
    </row>
    <row r="32" spans="1:36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204"/>
      <c r="AC32" s="303" t="s">
        <v>37</v>
      </c>
      <c r="AD32" s="303"/>
      <c r="AE32" s="299" t="s">
        <v>38</v>
      </c>
      <c r="AF32" s="299"/>
    </row>
    <row r="33" spans="1:46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N33" s="131"/>
      <c r="AO33" s="204"/>
      <c r="AP33" s="204"/>
      <c r="AQ33" s="204"/>
      <c r="AR33" s="131"/>
      <c r="AS33" s="131"/>
    </row>
    <row r="34" spans="1:46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</row>
    <row r="35" spans="1:46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</row>
    <row r="36" spans="1:46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</row>
    <row r="37" spans="1:46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</row>
    <row r="38" spans="1:46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</row>
    <row r="39" spans="1:46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</row>
    <row r="40" spans="1:46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</row>
    <row r="41" spans="1:46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</row>
    <row r="42" spans="1:46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</row>
    <row r="43" spans="1:46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</row>
    <row r="44" spans="1:46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</row>
    <row r="45" spans="1:46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</row>
    <row r="46" spans="1:46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</row>
    <row r="47" spans="1:46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</row>
    <row r="48" spans="1:46" ht="21" customHeight="1">
      <c r="A48" s="112" t="s">
        <v>76</v>
      </c>
      <c r="C48" s="64"/>
      <c r="D48" s="64"/>
      <c r="E48" s="57"/>
      <c r="F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  <c r="AT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G8:AJ8"/>
    <mergeCell ref="C32:D32"/>
    <mergeCell ref="M32:N32"/>
    <mergeCell ref="AC32:AD32"/>
    <mergeCell ref="AE32:AF32"/>
    <mergeCell ref="C8:D8"/>
    <mergeCell ref="E8:F8"/>
    <mergeCell ref="K8:L8"/>
    <mergeCell ref="M8:N8"/>
    <mergeCell ref="O8:P8"/>
    <mergeCell ref="T8:U8"/>
    <mergeCell ref="V8:W8"/>
    <mergeCell ref="X8:AA8"/>
    <mergeCell ref="AC8:AD8"/>
    <mergeCell ref="AE8:AF8"/>
    <mergeCell ref="AI6:AJ6"/>
    <mergeCell ref="C6:D6"/>
    <mergeCell ref="E6:F6"/>
    <mergeCell ref="I6:J6"/>
    <mergeCell ref="K6:K7"/>
    <mergeCell ref="M6:N6"/>
    <mergeCell ref="O6:P6"/>
    <mergeCell ref="T6:U6"/>
    <mergeCell ref="V6:W6"/>
    <mergeCell ref="X6:Y6"/>
    <mergeCell ref="Z6:Z7"/>
    <mergeCell ref="AE6:AF6"/>
    <mergeCell ref="AG5:AJ5"/>
    <mergeCell ref="A4:A8"/>
    <mergeCell ref="B4:F4"/>
    <mergeCell ref="H4:Q4"/>
    <mergeCell ref="R4:AJ4"/>
    <mergeCell ref="C5:D5"/>
    <mergeCell ref="E5:F5"/>
    <mergeCell ref="I5:L5"/>
    <mergeCell ref="M5:N5"/>
    <mergeCell ref="O5:P5"/>
    <mergeCell ref="T5:U5"/>
    <mergeCell ref="V5:W5"/>
    <mergeCell ref="X5:AA5"/>
    <mergeCell ref="AB5:AB6"/>
    <mergeCell ref="AC5:AD5"/>
    <mergeCell ref="AE5:AF5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V51"/>
  <sheetViews>
    <sheetView zoomScale="80" zoomScaleNormal="80" workbookViewId="0">
      <pane xSplit="7" ySplit="8" topLeftCell="AB9" activePane="bottomRight" state="frozen"/>
      <selection pane="topRight" activeCell="H1" sqref="H1"/>
      <selection pane="bottomLeft" activeCell="A9" sqref="A9"/>
      <selection pane="bottomRight" activeCell="AF24" sqref="AF24"/>
    </sheetView>
  </sheetViews>
  <sheetFormatPr defaultColWidth="9" defaultRowHeight="17.45" customHeight="1"/>
  <cols>
    <col min="1" max="1" width="35.875" style="57" customWidth="1"/>
    <col min="2" max="2" width="18" style="57" hidden="1" customWidth="1"/>
    <col min="3" max="3" width="18" style="64" hidden="1" customWidth="1"/>
    <col min="4" max="4" width="9.25" style="64" hidden="1" customWidth="1"/>
    <col min="5" max="5" width="18" style="126" hidden="1" customWidth="1"/>
    <col min="6" max="6" width="9.25" style="66" hidden="1" customWidth="1"/>
    <col min="7" max="7" width="12.5" style="57" hidden="1" customWidth="1"/>
    <col min="8" max="8" width="18.75" style="57" bestFit="1" customWidth="1"/>
    <col min="9" max="9" width="20.5" style="57" customWidth="1"/>
    <col min="10" max="10" width="16.5" style="57" customWidth="1"/>
    <col min="11" max="11" width="18.375" style="57" customWidth="1"/>
    <col min="12" max="12" width="9.625" style="57" bestFit="1" customWidth="1"/>
    <col min="13" max="13" width="19.75" style="64" customWidth="1"/>
    <col min="14" max="14" width="9.625" style="64" bestFit="1" customWidth="1"/>
    <col min="15" max="15" width="18.25" style="64" hidden="1" customWidth="1"/>
    <col min="16" max="16" width="16.5" style="57" customWidth="1"/>
    <col min="17" max="17" width="9.625" style="57" bestFit="1" customWidth="1"/>
    <col min="18" max="18" width="16.375" style="57" customWidth="1"/>
    <col min="19" max="20" width="16.75" style="57" customWidth="1"/>
    <col min="21" max="21" width="16.75" style="66" customWidth="1"/>
    <col min="22" max="22" width="11.625" style="66" customWidth="1"/>
    <col min="23" max="23" width="14.25" style="66" customWidth="1"/>
    <col min="24" max="24" width="14.25" style="57" customWidth="1"/>
    <col min="25" max="25" width="15.625" style="57" bestFit="1" customWidth="1"/>
    <col min="26" max="26" width="14.25" style="57" customWidth="1"/>
    <col min="27" max="27" width="15.625" style="57" bestFit="1" customWidth="1"/>
    <col min="28" max="28" width="9.875" style="64" bestFit="1" customWidth="1"/>
    <col min="29" max="29" width="16.875" style="44" bestFit="1" customWidth="1"/>
    <col min="30" max="30" width="16.625" style="57" bestFit="1" customWidth="1"/>
    <col min="31" max="31" width="9.875" style="64" bestFit="1" customWidth="1"/>
    <col min="32" max="32" width="19.125" style="64" customWidth="1"/>
    <col min="33" max="33" width="8.625" style="64" bestFit="1" customWidth="1"/>
    <col min="34" max="34" width="19.625" style="57" customWidth="1"/>
    <col min="35" max="35" width="16.125" style="57" bestFit="1" customWidth="1"/>
    <col min="36" max="36" width="18.875" style="57" customWidth="1"/>
    <col min="37" max="37" width="9.875" style="57" bestFit="1" customWidth="1"/>
    <col min="38" max="16384" width="9" style="57"/>
  </cols>
  <sheetData>
    <row r="1" spans="1:37" s="40" customFormat="1" ht="17.45" customHeight="1">
      <c r="A1" s="40" t="s">
        <v>104</v>
      </c>
      <c r="E1" s="114"/>
      <c r="F1" s="41"/>
      <c r="U1" s="41"/>
      <c r="V1" s="41"/>
      <c r="W1" s="41"/>
    </row>
    <row r="2" spans="1:37" s="40" customFormat="1" ht="17.45" customHeight="1">
      <c r="A2" s="40" t="s">
        <v>84</v>
      </c>
      <c r="E2" s="114"/>
      <c r="F2" s="41"/>
      <c r="U2" s="41"/>
      <c r="V2" s="41"/>
      <c r="W2" s="41"/>
    </row>
    <row r="3" spans="1:37" s="40" customFormat="1" ht="17.45" customHeight="1">
      <c r="A3" s="42" t="s">
        <v>166</v>
      </c>
      <c r="B3" s="42"/>
      <c r="C3" s="42"/>
      <c r="D3" s="42"/>
      <c r="E3" s="154"/>
      <c r="F3" s="150"/>
      <c r="H3" s="42"/>
      <c r="I3" s="42"/>
      <c r="J3" s="42"/>
      <c r="K3" s="42"/>
      <c r="L3" s="42"/>
      <c r="M3" s="43"/>
      <c r="N3" s="42"/>
      <c r="O3" s="42"/>
      <c r="P3" s="43"/>
      <c r="Q3" s="42"/>
      <c r="U3" s="41"/>
      <c r="V3" s="41"/>
      <c r="W3" s="41"/>
    </row>
    <row r="4" spans="1:37" s="40" customFormat="1" ht="17.45" customHeight="1">
      <c r="A4" s="318" t="s">
        <v>0</v>
      </c>
      <c r="B4" s="330" t="s">
        <v>56</v>
      </c>
      <c r="C4" s="330"/>
      <c r="D4" s="330"/>
      <c r="E4" s="330"/>
      <c r="F4" s="330"/>
      <c r="G4" s="215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6"/>
      <c r="R4" s="287"/>
      <c r="S4" s="319"/>
      <c r="T4" s="319"/>
      <c r="U4" s="304"/>
      <c r="V4" s="304"/>
      <c r="W4" s="304"/>
      <c r="X4" s="304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</row>
    <row r="5" spans="1:37" s="51" customFormat="1" ht="17.45" customHeight="1">
      <c r="A5" s="318"/>
      <c r="B5" s="212" t="s">
        <v>1</v>
      </c>
      <c r="C5" s="331" t="s">
        <v>5</v>
      </c>
      <c r="D5" s="332"/>
      <c r="E5" s="332" t="s">
        <v>50</v>
      </c>
      <c r="F5" s="333"/>
      <c r="G5" s="214" t="s">
        <v>94</v>
      </c>
      <c r="H5" s="209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10"/>
      <c r="P5" s="295" t="s">
        <v>50</v>
      </c>
      <c r="Q5" s="291"/>
      <c r="R5" s="207" t="s">
        <v>94</v>
      </c>
      <c r="S5" s="202" t="s">
        <v>1</v>
      </c>
      <c r="T5" s="201" t="s">
        <v>4</v>
      </c>
      <c r="U5" s="323" t="s">
        <v>2</v>
      </c>
      <c r="V5" s="311"/>
      <c r="W5" s="323" t="s">
        <v>2</v>
      </c>
      <c r="X5" s="312"/>
      <c r="Y5" s="324" t="s">
        <v>46</v>
      </c>
      <c r="Z5" s="324"/>
      <c r="AA5" s="324"/>
      <c r="AB5" s="325"/>
      <c r="AC5" s="326" t="s">
        <v>3</v>
      </c>
      <c r="AD5" s="317" t="s">
        <v>48</v>
      </c>
      <c r="AE5" s="317"/>
      <c r="AF5" s="328" t="s">
        <v>115</v>
      </c>
      <c r="AG5" s="323"/>
      <c r="AH5" s="317" t="s">
        <v>114</v>
      </c>
      <c r="AI5" s="317"/>
      <c r="AJ5" s="317"/>
      <c r="AK5" s="317"/>
    </row>
    <row r="6" spans="1:37" s="81" customFormat="1" ht="17.45" customHeight="1">
      <c r="A6" s="318"/>
      <c r="B6" s="76" t="s">
        <v>6</v>
      </c>
      <c r="C6" s="300" t="s">
        <v>49</v>
      </c>
      <c r="D6" s="329"/>
      <c r="E6" s="300" t="s">
        <v>95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108</v>
      </c>
      <c r="N6" s="297"/>
      <c r="O6" s="211"/>
      <c r="P6" s="296" t="s">
        <v>173</v>
      </c>
      <c r="Q6" s="298"/>
      <c r="R6" s="80" t="s">
        <v>93</v>
      </c>
      <c r="S6" s="95" t="s">
        <v>111</v>
      </c>
      <c r="T6" s="96" t="s">
        <v>112</v>
      </c>
      <c r="U6" s="337" t="s">
        <v>178</v>
      </c>
      <c r="V6" s="338"/>
      <c r="W6" s="337" t="s">
        <v>179</v>
      </c>
      <c r="X6" s="339"/>
      <c r="Y6" s="311" t="s">
        <v>45</v>
      </c>
      <c r="Z6" s="312"/>
      <c r="AA6" s="304" t="s">
        <v>47</v>
      </c>
      <c r="AB6" s="97" t="s">
        <v>44</v>
      </c>
      <c r="AC6" s="327"/>
      <c r="AD6" s="95" t="s">
        <v>45</v>
      </c>
      <c r="AE6" s="97" t="s">
        <v>44</v>
      </c>
      <c r="AF6" s="340" t="s">
        <v>180</v>
      </c>
      <c r="AG6" s="341"/>
      <c r="AH6" s="216" t="s">
        <v>181</v>
      </c>
      <c r="AI6" s="217" t="s">
        <v>172</v>
      </c>
      <c r="AJ6" s="317" t="s">
        <v>113</v>
      </c>
      <c r="AK6" s="317"/>
    </row>
    <row r="7" spans="1:37" s="51" customFormat="1" ht="17.45" customHeight="1">
      <c r="A7" s="318"/>
      <c r="B7" s="82"/>
      <c r="C7" s="213" t="s">
        <v>8</v>
      </c>
      <c r="D7" s="212" t="s">
        <v>44</v>
      </c>
      <c r="E7" s="164" t="s">
        <v>8</v>
      </c>
      <c r="F7" s="214" t="s">
        <v>44</v>
      </c>
      <c r="G7" s="84" t="s">
        <v>96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208" t="s">
        <v>44</v>
      </c>
      <c r="O7" s="88" t="s">
        <v>150</v>
      </c>
      <c r="P7" s="88" t="s">
        <v>8</v>
      </c>
      <c r="Q7" s="75" t="s">
        <v>44</v>
      </c>
      <c r="R7" s="89" t="s">
        <v>105</v>
      </c>
      <c r="S7" s="99"/>
      <c r="T7" s="99"/>
      <c r="U7" s="205" t="s">
        <v>35</v>
      </c>
      <c r="V7" s="205" t="s">
        <v>34</v>
      </c>
      <c r="W7" s="205" t="s">
        <v>35</v>
      </c>
      <c r="X7" s="205" t="s">
        <v>34</v>
      </c>
      <c r="Y7" s="198" t="s">
        <v>35</v>
      </c>
      <c r="Z7" s="198" t="s">
        <v>34</v>
      </c>
      <c r="AA7" s="305"/>
      <c r="AB7" s="102"/>
      <c r="AC7" s="103" t="s">
        <v>34</v>
      </c>
      <c r="AD7" s="99"/>
      <c r="AE7" s="104"/>
      <c r="AF7" s="94" t="s">
        <v>8</v>
      </c>
      <c r="AG7" s="199" t="s">
        <v>44</v>
      </c>
      <c r="AH7" s="198" t="s">
        <v>8</v>
      </c>
      <c r="AI7" s="198" t="s">
        <v>8</v>
      </c>
      <c r="AJ7" s="198" t="s">
        <v>7</v>
      </c>
      <c r="AK7" s="198" t="s">
        <v>44</v>
      </c>
    </row>
    <row r="8" spans="1:37" s="51" customFormat="1" ht="17.45" customHeight="1">
      <c r="A8" s="318"/>
      <c r="B8" s="215" t="s">
        <v>9</v>
      </c>
      <c r="C8" s="330" t="s">
        <v>10</v>
      </c>
      <c r="D8" s="330"/>
      <c r="E8" s="330" t="s">
        <v>11</v>
      </c>
      <c r="F8" s="330"/>
      <c r="G8" s="215"/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182"/>
      <c r="P8" s="280" t="s">
        <v>118</v>
      </c>
      <c r="Q8" s="281"/>
      <c r="R8" s="91" t="s">
        <v>65</v>
      </c>
      <c r="S8" s="195" t="s">
        <v>66</v>
      </c>
      <c r="T8" s="195" t="s">
        <v>119</v>
      </c>
      <c r="U8" s="313" t="s">
        <v>120</v>
      </c>
      <c r="V8" s="314"/>
      <c r="W8" s="313" t="s">
        <v>121</v>
      </c>
      <c r="X8" s="314"/>
      <c r="Y8" s="313" t="s">
        <v>122</v>
      </c>
      <c r="Z8" s="315"/>
      <c r="AA8" s="315"/>
      <c r="AB8" s="314"/>
      <c r="AC8" s="195" t="s">
        <v>123</v>
      </c>
      <c r="AD8" s="313" t="s">
        <v>124</v>
      </c>
      <c r="AE8" s="314"/>
      <c r="AF8" s="316" t="s">
        <v>125</v>
      </c>
      <c r="AG8" s="316"/>
      <c r="AH8" s="313" t="s">
        <v>126</v>
      </c>
      <c r="AI8" s="315"/>
      <c r="AJ8" s="315"/>
      <c r="AK8" s="314"/>
    </row>
    <row r="9" spans="1:37" s="155" customFormat="1" ht="17.45" customHeight="1">
      <c r="A9" s="45" t="s">
        <v>14</v>
      </c>
      <c r="B9" s="46">
        <f>SUM(B10:B15)</f>
        <v>20649002.370000001</v>
      </c>
      <c r="C9" s="46">
        <f>SUM(C10:C15)</f>
        <v>16941385.879999999</v>
      </c>
      <c r="D9" s="47">
        <f t="shared" ref="D9:D29" si="0">C9*100/B9</f>
        <v>82.04457327494606</v>
      </c>
      <c r="E9" s="151">
        <f>SUM(E10:E15)</f>
        <v>16941385.879999999</v>
      </c>
      <c r="F9" s="47">
        <f>E9*100/C9</f>
        <v>100</v>
      </c>
      <c r="G9" s="48">
        <f>SUM(G10:G15)</f>
        <v>0</v>
      </c>
      <c r="H9" s="48">
        <f>SUM(H10:H15)</f>
        <v>17363794.27</v>
      </c>
      <c r="I9" s="48">
        <f>SUM(I10:I15)</f>
        <v>16839760.59</v>
      </c>
      <c r="J9" s="48">
        <f>SUM(J10:J15)</f>
        <v>1606976.1700000002</v>
      </c>
      <c r="K9" s="48">
        <f>SUM(K10:K15)</f>
        <v>18446736.759999998</v>
      </c>
      <c r="L9" s="49">
        <f>K9*100/H9</f>
        <v>106.23678484760116</v>
      </c>
      <c r="M9" s="48">
        <f>SUM(M10:M15)</f>
        <v>18316974.979999997</v>
      </c>
      <c r="N9" s="49">
        <f>M9*100/H9</f>
        <v>105.48947249188986</v>
      </c>
      <c r="O9" s="49">
        <v>7164554.0900000008</v>
      </c>
      <c r="P9" s="48">
        <f>SUM(P10:P15)</f>
        <v>18135859.479999997</v>
      </c>
      <c r="Q9" s="49">
        <f t="shared" ref="Q9:Q29" si="1">P9*100/M9</f>
        <v>99.011215005765109</v>
      </c>
      <c r="R9" s="48">
        <f t="shared" ref="R9:X9" si="2">SUM(R10:R15)</f>
        <v>181115.5</v>
      </c>
      <c r="S9" s="48">
        <f t="shared" si="2"/>
        <v>16888942.399999999</v>
      </c>
      <c r="T9" s="48">
        <f t="shared" si="2"/>
        <v>6588678.0199999996</v>
      </c>
      <c r="U9" s="48">
        <f t="shared" si="2"/>
        <v>7482560.2399999993</v>
      </c>
      <c r="V9" s="50">
        <f t="shared" si="2"/>
        <v>0</v>
      </c>
      <c r="W9" s="48">
        <f t="shared" si="2"/>
        <v>864259.19999999972</v>
      </c>
      <c r="X9" s="48">
        <f t="shared" si="2"/>
        <v>0</v>
      </c>
      <c r="Y9" s="49">
        <f>U9+W9</f>
        <v>8346819.4399999995</v>
      </c>
      <c r="Z9" s="49">
        <f>V9+X9</f>
        <v>0</v>
      </c>
      <c r="AA9" s="49">
        <f>Y9+Z9</f>
        <v>8346819.4399999995</v>
      </c>
      <c r="AB9" s="49">
        <f t="shared" ref="AB9:AB29" si="3">AA9*100/S9</f>
        <v>49.421800621452775</v>
      </c>
      <c r="AC9" s="48"/>
      <c r="AD9" s="49">
        <f t="shared" ref="AD9:AD18" si="4">S9-AA9</f>
        <v>8542122.959999999</v>
      </c>
      <c r="AE9" s="49">
        <f t="shared" ref="AE9:AE29" si="5">AD9*100/S9</f>
        <v>50.578199378547232</v>
      </c>
      <c r="AF9" s="48">
        <f>SUM(AF10:AF15)</f>
        <v>6124115.4199999999</v>
      </c>
      <c r="AG9" s="49">
        <f t="shared" ref="AG9:AG29" si="6">AF9*100/AA9</f>
        <v>73.370646915539368</v>
      </c>
      <c r="AH9" s="48">
        <f>SUM(AH10:AH15)</f>
        <v>514358.7</v>
      </c>
      <c r="AI9" s="48">
        <f>SUM(AI10:AI15)</f>
        <v>1585155.9100000001</v>
      </c>
      <c r="AJ9" s="48">
        <f>SUM(AJ10:AJ15)</f>
        <v>2099514.6100000003</v>
      </c>
      <c r="AK9" s="49">
        <f t="shared" ref="AK9:AK29" si="7">AJ9*100/AF9</f>
        <v>34.282740706412099</v>
      </c>
    </row>
    <row r="10" spans="1:37" s="66" customFormat="1" ht="17.45" customHeight="1">
      <c r="A10" s="52" t="s">
        <v>15</v>
      </c>
      <c r="B10" s="53">
        <v>11614934.789999999</v>
      </c>
      <c r="C10" s="53">
        <v>10137696.27</v>
      </c>
      <c r="D10" s="53">
        <f t="shared" si="0"/>
        <v>87.281559933751467</v>
      </c>
      <c r="E10" s="123">
        <v>10137696.27</v>
      </c>
      <c r="F10" s="53">
        <f>E10*100/C10</f>
        <v>100</v>
      </c>
      <c r="G10" s="53">
        <f>C10-E10</f>
        <v>0</v>
      </c>
      <c r="H10" s="54">
        <v>10871529.779999999</v>
      </c>
      <c r="I10" s="54">
        <v>10411677.289999999</v>
      </c>
      <c r="J10" s="54">
        <v>0</v>
      </c>
      <c r="K10" s="54">
        <f>I10+J10</f>
        <v>10411677.289999999</v>
      </c>
      <c r="L10" s="54">
        <f>K10*100/H10</f>
        <v>95.770121599206988</v>
      </c>
      <c r="M10" s="54">
        <v>10411677.289999999</v>
      </c>
      <c r="N10" s="54">
        <f>M10*100/H10</f>
        <v>95.770121599206988</v>
      </c>
      <c r="O10" s="54">
        <v>3492193.7500000005</v>
      </c>
      <c r="P10" s="54">
        <v>10276507.289999999</v>
      </c>
      <c r="Q10" s="54">
        <f t="shared" si="1"/>
        <v>98.70174616216903</v>
      </c>
      <c r="R10" s="54">
        <f t="shared" ref="R10:R15" si="8">M10-P10</f>
        <v>135170</v>
      </c>
      <c r="S10" s="54">
        <v>8802805.5999999996</v>
      </c>
      <c r="T10" s="54">
        <v>4884102.01</v>
      </c>
      <c r="U10" s="54">
        <v>3148936.59</v>
      </c>
      <c r="V10" s="54">
        <v>0</v>
      </c>
      <c r="W10" s="54">
        <v>404273.09999999963</v>
      </c>
      <c r="X10" s="54">
        <v>0</v>
      </c>
      <c r="Y10" s="54">
        <f>U10+W10</f>
        <v>3553209.6899999995</v>
      </c>
      <c r="Z10" s="54">
        <f>V10+X10</f>
        <v>0</v>
      </c>
      <c r="AA10" s="54">
        <f>Y10+Z10</f>
        <v>3553209.6899999995</v>
      </c>
      <c r="AB10" s="54">
        <f t="shared" si="3"/>
        <v>40.364513899977517</v>
      </c>
      <c r="AC10" s="55"/>
      <c r="AD10" s="54">
        <f t="shared" si="4"/>
        <v>5249595.91</v>
      </c>
      <c r="AE10" s="54">
        <f t="shared" si="5"/>
        <v>59.635486100022476</v>
      </c>
      <c r="AF10" s="54">
        <v>2446032.9900000002</v>
      </c>
      <c r="AG10" s="54">
        <f t="shared" si="6"/>
        <v>68.840096797101793</v>
      </c>
      <c r="AH10" s="54">
        <v>452680.3</v>
      </c>
      <c r="AI10" s="54">
        <v>689172.24</v>
      </c>
      <c r="AJ10" s="56">
        <f t="shared" ref="AJ10:AJ29" si="9">AH10+AI10</f>
        <v>1141852.54</v>
      </c>
      <c r="AK10" s="54">
        <f t="shared" si="7"/>
        <v>46.681812742026828</v>
      </c>
    </row>
    <row r="11" spans="1:37" s="66" customFormat="1" ht="17.45" customHeight="1">
      <c r="A11" s="52" t="s">
        <v>16</v>
      </c>
      <c r="B11" s="53">
        <v>25000</v>
      </c>
      <c r="C11" s="53">
        <v>10500</v>
      </c>
      <c r="D11" s="53">
        <f t="shared" si="0"/>
        <v>42</v>
      </c>
      <c r="E11" s="123">
        <v>10500</v>
      </c>
      <c r="F11" s="53">
        <f t="shared" ref="F11:F29" si="10">E11*100/C11</f>
        <v>100</v>
      </c>
      <c r="G11" s="53">
        <f t="shared" ref="G11:G28" si="11">C11-E11</f>
        <v>0</v>
      </c>
      <c r="H11" s="54">
        <v>23400</v>
      </c>
      <c r="I11" s="54">
        <v>12900</v>
      </c>
      <c r="J11" s="54">
        <v>0</v>
      </c>
      <c r="K11" s="54">
        <f t="shared" ref="K11:K15" si="12">I11+J11</f>
        <v>12900</v>
      </c>
      <c r="L11" s="54">
        <f t="shared" ref="L11:L29" si="13">K11*100/H11</f>
        <v>55.128205128205131</v>
      </c>
      <c r="M11" s="54">
        <v>12900</v>
      </c>
      <c r="N11" s="54">
        <f t="shared" ref="N11:N29" si="14">M11*100/H11</f>
        <v>55.128205128205131</v>
      </c>
      <c r="O11" s="54">
        <v>7650</v>
      </c>
      <c r="P11" s="54">
        <v>12900</v>
      </c>
      <c r="Q11" s="54">
        <f t="shared" si="1"/>
        <v>100</v>
      </c>
      <c r="R11" s="54">
        <f t="shared" si="8"/>
        <v>0</v>
      </c>
      <c r="S11" s="54">
        <v>33500</v>
      </c>
      <c r="T11" s="54">
        <v>7590</v>
      </c>
      <c r="U11" s="177">
        <v>2400</v>
      </c>
      <c r="V11" s="54">
        <v>0</v>
      </c>
      <c r="W11" s="54">
        <v>0</v>
      </c>
      <c r="X11" s="54">
        <v>0</v>
      </c>
      <c r="Y11" s="54">
        <f t="shared" ref="Y11:Z15" si="15">U11+W11</f>
        <v>2400</v>
      </c>
      <c r="Z11" s="54">
        <f t="shared" si="15"/>
        <v>0</v>
      </c>
      <c r="AA11" s="54">
        <f t="shared" ref="AA11:AA28" si="16">Y11+Z11</f>
        <v>2400</v>
      </c>
      <c r="AB11" s="54">
        <f t="shared" si="3"/>
        <v>7.1641791044776122</v>
      </c>
      <c r="AC11" s="55"/>
      <c r="AD11" s="54">
        <f t="shared" si="4"/>
        <v>31100</v>
      </c>
      <c r="AE11" s="54">
        <f t="shared" si="5"/>
        <v>92.835820895522389</v>
      </c>
      <c r="AF11" s="54">
        <v>2400</v>
      </c>
      <c r="AG11" s="54">
        <f t="shared" si="6"/>
        <v>100</v>
      </c>
      <c r="AH11" s="54">
        <v>2400</v>
      </c>
      <c r="AI11" s="54">
        <v>2400</v>
      </c>
      <c r="AJ11" s="56">
        <f t="shared" si="9"/>
        <v>4800</v>
      </c>
      <c r="AK11" s="54">
        <f t="shared" si="7"/>
        <v>200</v>
      </c>
    </row>
    <row r="12" spans="1:37" s="66" customFormat="1" ht="17.45" customHeight="1">
      <c r="A12" s="52" t="s">
        <v>17</v>
      </c>
      <c r="B12" s="53">
        <v>4103363.85</v>
      </c>
      <c r="C12" s="53">
        <v>2131332.13</v>
      </c>
      <c r="D12" s="53">
        <f t="shared" si="0"/>
        <v>51.94109535277989</v>
      </c>
      <c r="E12" s="123">
        <v>2131332.13</v>
      </c>
      <c r="F12" s="53">
        <f t="shared" si="10"/>
        <v>100</v>
      </c>
      <c r="G12" s="53">
        <f t="shared" si="11"/>
        <v>0</v>
      </c>
      <c r="H12" s="54">
        <v>1622898.14</v>
      </c>
      <c r="I12" s="54">
        <v>1622898.14</v>
      </c>
      <c r="J12" s="54">
        <v>1569361.3400000003</v>
      </c>
      <c r="K12" s="54">
        <f t="shared" si="12"/>
        <v>3192259.4800000004</v>
      </c>
      <c r="L12" s="54">
        <f t="shared" si="13"/>
        <v>196.70116080113326</v>
      </c>
      <c r="M12" s="54">
        <v>3173436.7</v>
      </c>
      <c r="N12" s="54">
        <f t="shared" si="14"/>
        <v>195.5413356996022</v>
      </c>
      <c r="O12" s="54">
        <v>1476997.3</v>
      </c>
      <c r="P12" s="54">
        <v>3164671.7</v>
      </c>
      <c r="Q12" s="54">
        <f t="shared" si="1"/>
        <v>99.723801013582531</v>
      </c>
      <c r="R12" s="54">
        <f t="shared" si="8"/>
        <v>8765</v>
      </c>
      <c r="S12" s="54">
        <v>2285667.7000000002</v>
      </c>
      <c r="T12" s="54">
        <v>772451.55</v>
      </c>
      <c r="U12" s="54">
        <v>1196633.6000000001</v>
      </c>
      <c r="V12" s="54">
        <v>0</v>
      </c>
      <c r="W12" s="54">
        <v>172702.10000000009</v>
      </c>
      <c r="X12" s="54">
        <v>0</v>
      </c>
      <c r="Y12" s="54">
        <f t="shared" si="15"/>
        <v>1369335.7000000002</v>
      </c>
      <c r="Z12" s="54">
        <f t="shared" si="15"/>
        <v>0</v>
      </c>
      <c r="AA12" s="54">
        <f t="shared" si="16"/>
        <v>1369335.7000000002</v>
      </c>
      <c r="AB12" s="54">
        <f t="shared" si="3"/>
        <v>59.909657908715261</v>
      </c>
      <c r="AC12" s="55"/>
      <c r="AD12" s="54">
        <f t="shared" si="4"/>
        <v>916332</v>
      </c>
      <c r="AE12" s="54">
        <f t="shared" si="5"/>
        <v>40.090342091284747</v>
      </c>
      <c r="AF12" s="54">
        <v>1079064.1000000001</v>
      </c>
      <c r="AG12" s="54">
        <f t="shared" si="6"/>
        <v>78.802013268185448</v>
      </c>
      <c r="AH12" s="54">
        <v>59278.400000000001</v>
      </c>
      <c r="AI12" s="54">
        <v>315437.90000000002</v>
      </c>
      <c r="AJ12" s="56">
        <f t="shared" si="9"/>
        <v>374716.30000000005</v>
      </c>
      <c r="AK12" s="54">
        <f t="shared" si="7"/>
        <v>34.726046395204882</v>
      </c>
    </row>
    <row r="13" spans="1:37" s="66" customFormat="1" ht="17.25" customHeight="1">
      <c r="A13" s="58" t="s">
        <v>18</v>
      </c>
      <c r="B13" s="53">
        <v>4351296.2</v>
      </c>
      <c r="C13" s="53">
        <v>4161440.62</v>
      </c>
      <c r="D13" s="53">
        <f t="shared" si="0"/>
        <v>95.636804040138657</v>
      </c>
      <c r="E13" s="123">
        <v>4161440.62</v>
      </c>
      <c r="F13" s="53">
        <f t="shared" si="10"/>
        <v>100</v>
      </c>
      <c r="G13" s="53">
        <f t="shared" si="11"/>
        <v>0</v>
      </c>
      <c r="H13" s="54">
        <v>4162388.57</v>
      </c>
      <c r="I13" s="54">
        <v>4108707.38</v>
      </c>
      <c r="J13" s="54">
        <v>0</v>
      </c>
      <c r="K13" s="54">
        <f t="shared" si="12"/>
        <v>4108707.38</v>
      </c>
      <c r="L13" s="54">
        <f t="shared" si="13"/>
        <v>98.710327277301744</v>
      </c>
      <c r="M13" s="54">
        <v>4108707.38</v>
      </c>
      <c r="N13" s="54">
        <f t="shared" si="14"/>
        <v>98.710327277301744</v>
      </c>
      <c r="O13" s="54">
        <v>2031236.59</v>
      </c>
      <c r="P13" s="54">
        <v>4085096.88</v>
      </c>
      <c r="Q13" s="54">
        <f t="shared" si="1"/>
        <v>99.425354550316015</v>
      </c>
      <c r="R13" s="54">
        <f t="shared" si="8"/>
        <v>23610.5</v>
      </c>
      <c r="S13" s="54">
        <v>5090601.2</v>
      </c>
      <c r="T13" s="54">
        <v>508921.88</v>
      </c>
      <c r="U13" s="54">
        <v>2531676.58</v>
      </c>
      <c r="V13" s="54">
        <v>0</v>
      </c>
      <c r="W13" s="54">
        <v>230689</v>
      </c>
      <c r="X13" s="54">
        <v>0</v>
      </c>
      <c r="Y13" s="54">
        <f t="shared" si="15"/>
        <v>2762365.58</v>
      </c>
      <c r="Z13" s="54">
        <f t="shared" si="15"/>
        <v>0</v>
      </c>
      <c r="AA13" s="54">
        <f t="shared" si="16"/>
        <v>2762365.58</v>
      </c>
      <c r="AB13" s="54">
        <f t="shared" si="3"/>
        <v>54.26403427555865</v>
      </c>
      <c r="AC13" s="55"/>
      <c r="AD13" s="54">
        <f t="shared" si="4"/>
        <v>2328235.62</v>
      </c>
      <c r="AE13" s="54">
        <f t="shared" si="5"/>
        <v>45.73596572444135</v>
      </c>
      <c r="AF13" s="54">
        <v>2166315.33</v>
      </c>
      <c r="AG13" s="54">
        <f t="shared" si="6"/>
        <v>78.42247042478715</v>
      </c>
      <c r="AH13" s="54">
        <v>0</v>
      </c>
      <c r="AI13" s="54">
        <v>578145.77</v>
      </c>
      <c r="AJ13" s="56">
        <f t="shared" si="9"/>
        <v>578145.77</v>
      </c>
      <c r="AK13" s="54">
        <f t="shared" si="7"/>
        <v>26.687978522498845</v>
      </c>
    </row>
    <row r="14" spans="1:37" s="66" customFormat="1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123">
        <v>0</v>
      </c>
      <c r="F14" s="53" t="e">
        <f t="shared" si="10"/>
        <v>#DIV/0!</v>
      </c>
      <c r="G14" s="53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4"/>
        <v>#DIV/0!</v>
      </c>
      <c r="O14" s="54">
        <v>0</v>
      </c>
      <c r="P14" s="54">
        <v>0</v>
      </c>
      <c r="Q14" s="54" t="e">
        <f t="shared" si="1"/>
        <v>#DIV/0!</v>
      </c>
      <c r="R14" s="54">
        <f t="shared" si="8"/>
        <v>0</v>
      </c>
      <c r="S14" s="178">
        <v>8000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f t="shared" si="15"/>
        <v>0</v>
      </c>
      <c r="Z14" s="54">
        <f t="shared" si="15"/>
        <v>0</v>
      </c>
      <c r="AA14" s="54">
        <f t="shared" si="16"/>
        <v>0</v>
      </c>
      <c r="AB14" s="54">
        <f t="shared" si="3"/>
        <v>0</v>
      </c>
      <c r="AC14" s="55"/>
      <c r="AD14" s="54">
        <f t="shared" si="4"/>
        <v>8000</v>
      </c>
      <c r="AE14" s="54">
        <f t="shared" si="5"/>
        <v>100</v>
      </c>
      <c r="AF14" s="54">
        <v>0</v>
      </c>
      <c r="AG14" s="54" t="e">
        <f t="shared" si="6"/>
        <v>#DIV/0!</v>
      </c>
      <c r="AH14" s="54">
        <v>0</v>
      </c>
      <c r="AI14" s="54">
        <v>0</v>
      </c>
      <c r="AJ14" s="56">
        <f t="shared" si="9"/>
        <v>0</v>
      </c>
      <c r="AK14" s="54" t="e">
        <f t="shared" si="7"/>
        <v>#DIV/0!</v>
      </c>
    </row>
    <row r="15" spans="1:37" s="66" customFormat="1" ht="17.45" customHeight="1">
      <c r="A15" s="52" t="s">
        <v>20</v>
      </c>
      <c r="B15" s="53">
        <v>554407.53</v>
      </c>
      <c r="C15" s="53">
        <v>500416.86</v>
      </c>
      <c r="D15" s="53">
        <f t="shared" si="0"/>
        <v>90.26155543017245</v>
      </c>
      <c r="E15" s="123">
        <v>500416.86</v>
      </c>
      <c r="F15" s="53">
        <f t="shared" si="10"/>
        <v>100</v>
      </c>
      <c r="G15" s="53">
        <f t="shared" si="11"/>
        <v>0</v>
      </c>
      <c r="H15" s="54">
        <v>683577.78</v>
      </c>
      <c r="I15" s="54">
        <v>683577.78</v>
      </c>
      <c r="J15" s="54">
        <v>37614.829999999929</v>
      </c>
      <c r="K15" s="54">
        <f t="shared" si="12"/>
        <v>721192.61</v>
      </c>
      <c r="L15" s="54">
        <f t="shared" si="13"/>
        <v>105.50264082603738</v>
      </c>
      <c r="M15" s="54">
        <v>610253.61</v>
      </c>
      <c r="N15" s="54">
        <f t="shared" si="14"/>
        <v>89.273470825807124</v>
      </c>
      <c r="O15" s="54">
        <v>156476.45000000001</v>
      </c>
      <c r="P15" s="54">
        <v>596683.61</v>
      </c>
      <c r="Q15" s="54">
        <f t="shared" si="1"/>
        <v>97.776334334179523</v>
      </c>
      <c r="R15" s="54">
        <f t="shared" si="8"/>
        <v>13570</v>
      </c>
      <c r="S15" s="178">
        <v>668367.89999999991</v>
      </c>
      <c r="T15" s="54">
        <v>415612.58</v>
      </c>
      <c r="U15" s="54">
        <v>602913.47000000009</v>
      </c>
      <c r="V15" s="54">
        <v>0</v>
      </c>
      <c r="W15" s="54">
        <v>56595</v>
      </c>
      <c r="X15" s="54">
        <v>0</v>
      </c>
      <c r="Y15" s="54">
        <f t="shared" si="15"/>
        <v>659508.47000000009</v>
      </c>
      <c r="Z15" s="54">
        <f t="shared" si="15"/>
        <v>0</v>
      </c>
      <c r="AA15" s="54">
        <f t="shared" si="16"/>
        <v>659508.47000000009</v>
      </c>
      <c r="AB15" s="54">
        <f t="shared" si="3"/>
        <v>98.674468058684468</v>
      </c>
      <c r="AC15" s="55"/>
      <c r="AD15" s="54">
        <f t="shared" si="4"/>
        <v>8859.4299999998184</v>
      </c>
      <c r="AE15" s="54">
        <f t="shared" si="5"/>
        <v>1.3255319413155269</v>
      </c>
      <c r="AF15" s="54">
        <v>430303</v>
      </c>
      <c r="AG15" s="54">
        <f t="shared" si="6"/>
        <v>65.246015718342477</v>
      </c>
      <c r="AH15" s="54">
        <v>0</v>
      </c>
      <c r="AI15" s="54">
        <v>0</v>
      </c>
      <c r="AJ15" s="56">
        <f t="shared" si="9"/>
        <v>0</v>
      </c>
      <c r="AK15" s="54">
        <f t="shared" si="7"/>
        <v>0</v>
      </c>
    </row>
    <row r="16" spans="1:37" s="41" customFormat="1" ht="17.45" customHeight="1">
      <c r="A16" s="59" t="s">
        <v>22</v>
      </c>
      <c r="B16" s="47">
        <f>SUM(B17:B28)</f>
        <v>4885745.58</v>
      </c>
      <c r="C16" s="47">
        <f>SUM(C17:C28)</f>
        <v>4002133.61</v>
      </c>
      <c r="D16" s="47">
        <f t="shared" si="0"/>
        <v>81.914490725487184</v>
      </c>
      <c r="E16" s="152">
        <f>SUM(E17:E28)</f>
        <v>4002133.61</v>
      </c>
      <c r="F16" s="47">
        <f>E16*100/C16</f>
        <v>100</v>
      </c>
      <c r="G16" s="49">
        <f>SUM(G17:G28)</f>
        <v>0</v>
      </c>
      <c r="H16" s="49">
        <f>SUM(H17:H28)</f>
        <v>4930912.1500000004</v>
      </c>
      <c r="I16" s="49">
        <f>SUM(I17:I28)</f>
        <v>4354855.9000000004</v>
      </c>
      <c r="J16" s="49">
        <f>SUM(J17:J28)</f>
        <v>916425.5</v>
      </c>
      <c r="K16" s="49">
        <f>SUM(K17:K28)</f>
        <v>5271281.4000000004</v>
      </c>
      <c r="L16" s="49">
        <f t="shared" si="13"/>
        <v>106.90276443071492</v>
      </c>
      <c r="M16" s="49">
        <f>SUM(M17:M28)</f>
        <v>4537174.5999999996</v>
      </c>
      <c r="N16" s="49">
        <f t="shared" si="14"/>
        <v>92.014914522458056</v>
      </c>
      <c r="O16" s="49">
        <v>2901443.3899999997</v>
      </c>
      <c r="P16" s="49">
        <f>SUM(P17:P28)</f>
        <v>4523585.5999999996</v>
      </c>
      <c r="Q16" s="49">
        <f t="shared" si="1"/>
        <v>99.700496427887074</v>
      </c>
      <c r="R16" s="49">
        <f>SUM(R17:R28)</f>
        <v>13589</v>
      </c>
      <c r="S16" s="49">
        <f>SUM(S17:S28)</f>
        <v>3849660.9</v>
      </c>
      <c r="T16" s="49">
        <f>SUM(T17:T28)</f>
        <v>851932.45</v>
      </c>
      <c r="U16" s="49">
        <f t="shared" ref="U16:W16" si="17">SUM(U17:U28)</f>
        <v>1546468.65</v>
      </c>
      <c r="V16" s="49">
        <f t="shared" si="17"/>
        <v>14000</v>
      </c>
      <c r="W16" s="49">
        <f t="shared" si="17"/>
        <v>632467.4</v>
      </c>
      <c r="X16" s="49">
        <f>SUM(X17:X28)</f>
        <v>0</v>
      </c>
      <c r="Y16" s="49">
        <f>U16+W16</f>
        <v>2178936.0499999998</v>
      </c>
      <c r="Z16" s="49">
        <f>V16+X16</f>
        <v>14000</v>
      </c>
      <c r="AA16" s="49">
        <f t="shared" si="16"/>
        <v>2192936.0499999998</v>
      </c>
      <c r="AB16" s="49">
        <f t="shared" si="3"/>
        <v>56.964395227641994</v>
      </c>
      <c r="AC16" s="60"/>
      <c r="AD16" s="49">
        <f t="shared" si="4"/>
        <v>1656724.85</v>
      </c>
      <c r="AE16" s="49">
        <f t="shared" si="5"/>
        <v>43.035604772358006</v>
      </c>
      <c r="AF16" s="49">
        <f t="shared" ref="AF16" si="18">SUM(AF17:AF28)</f>
        <v>1605242.55</v>
      </c>
      <c r="AG16" s="49">
        <f t="shared" si="6"/>
        <v>73.200609292733375</v>
      </c>
      <c r="AH16" s="49">
        <f>SUM(AH17:AH28)</f>
        <v>609462.94999999995</v>
      </c>
      <c r="AI16" s="49">
        <f>SUM(AI17:AI28)</f>
        <v>293359</v>
      </c>
      <c r="AJ16" s="49">
        <f>SUM(AJ17:AJ28)</f>
        <v>902821.95</v>
      </c>
      <c r="AK16" s="49">
        <f t="shared" si="7"/>
        <v>56.242089396396821</v>
      </c>
    </row>
    <row r="17" spans="1:38" s="66" customFormat="1" ht="17.45" customHeight="1">
      <c r="A17" s="144" t="s">
        <v>23</v>
      </c>
      <c r="B17" s="53">
        <v>827271</v>
      </c>
      <c r="C17" s="53">
        <v>378301</v>
      </c>
      <c r="D17" s="53">
        <f t="shared" si="0"/>
        <v>45.728787785381087</v>
      </c>
      <c r="E17" s="123">
        <v>378301</v>
      </c>
      <c r="F17" s="53">
        <f t="shared" si="10"/>
        <v>100</v>
      </c>
      <c r="G17" s="53">
        <f t="shared" si="11"/>
        <v>0</v>
      </c>
      <c r="H17" s="54">
        <v>565409.75</v>
      </c>
      <c r="I17" s="54">
        <v>436869</v>
      </c>
      <c r="J17" s="54">
        <v>0</v>
      </c>
      <c r="K17" s="54">
        <f t="shared" ref="K17:K28" si="19">I17+J17</f>
        <v>436869</v>
      </c>
      <c r="L17" s="54">
        <f t="shared" si="13"/>
        <v>77.265912022210443</v>
      </c>
      <c r="M17" s="54">
        <v>414182</v>
      </c>
      <c r="N17" s="54">
        <f t="shared" si="14"/>
        <v>73.253423733849658</v>
      </c>
      <c r="O17" s="54">
        <v>349874.38</v>
      </c>
      <c r="P17" s="54">
        <v>414182</v>
      </c>
      <c r="Q17" s="54">
        <f t="shared" si="1"/>
        <v>100</v>
      </c>
      <c r="R17" s="54">
        <f t="shared" ref="R17:R28" si="20">M17-P17</f>
        <v>0</v>
      </c>
      <c r="S17" s="54">
        <v>461491</v>
      </c>
      <c r="T17" s="54">
        <v>122219.5</v>
      </c>
      <c r="U17" s="54">
        <v>163615.5</v>
      </c>
      <c r="V17" s="54">
        <v>0</v>
      </c>
      <c r="W17" s="54">
        <v>26305</v>
      </c>
      <c r="X17" s="54">
        <v>0</v>
      </c>
      <c r="Y17" s="54">
        <f t="shared" ref="Y17:Z28" si="21">U17+W17</f>
        <v>189920.5</v>
      </c>
      <c r="Z17" s="54">
        <f t="shared" si="21"/>
        <v>0</v>
      </c>
      <c r="AA17" s="54">
        <f t="shared" si="16"/>
        <v>189920.5</v>
      </c>
      <c r="AB17" s="54">
        <f t="shared" si="3"/>
        <v>41.15367363610558</v>
      </c>
      <c r="AC17" s="55"/>
      <c r="AD17" s="54">
        <f t="shared" si="4"/>
        <v>271570.5</v>
      </c>
      <c r="AE17" s="54">
        <f t="shared" si="5"/>
        <v>58.84632636389442</v>
      </c>
      <c r="AF17" s="54">
        <v>151424</v>
      </c>
      <c r="AG17" s="54">
        <f t="shared" si="6"/>
        <v>79.730202900687388</v>
      </c>
      <c r="AH17" s="54">
        <v>45432</v>
      </c>
      <c r="AI17" s="54">
        <v>65787</v>
      </c>
      <c r="AJ17" s="56">
        <f t="shared" si="9"/>
        <v>111219</v>
      </c>
      <c r="AK17" s="54">
        <f t="shared" si="7"/>
        <v>73.448726754015212</v>
      </c>
    </row>
    <row r="18" spans="1:38" s="66" customFormat="1" ht="17.45" customHeight="1">
      <c r="A18" s="144" t="s">
        <v>24</v>
      </c>
      <c r="B18" s="53">
        <v>0</v>
      </c>
      <c r="C18" s="53">
        <v>0</v>
      </c>
      <c r="D18" s="53" t="e">
        <f t="shared" si="0"/>
        <v>#DIV/0!</v>
      </c>
      <c r="E18" s="123">
        <v>0</v>
      </c>
      <c r="F18" s="53" t="e">
        <f t="shared" si="10"/>
        <v>#DIV/0!</v>
      </c>
      <c r="G18" s="53">
        <f t="shared" si="11"/>
        <v>0</v>
      </c>
      <c r="H18" s="54">
        <v>0</v>
      </c>
      <c r="I18" s="54">
        <v>0</v>
      </c>
      <c r="J18" s="54">
        <v>0</v>
      </c>
      <c r="K18" s="54">
        <f t="shared" si="19"/>
        <v>0</v>
      </c>
      <c r="L18" s="54" t="e">
        <f t="shared" si="13"/>
        <v>#DIV/0!</v>
      </c>
      <c r="M18" s="54">
        <v>0</v>
      </c>
      <c r="N18" s="54" t="e">
        <f t="shared" si="14"/>
        <v>#DIV/0!</v>
      </c>
      <c r="O18" s="54">
        <v>0</v>
      </c>
      <c r="P18" s="54">
        <v>0</v>
      </c>
      <c r="Q18" s="54" t="e">
        <f t="shared" si="1"/>
        <v>#DIV/0!</v>
      </c>
      <c r="R18" s="54">
        <f t="shared" si="20"/>
        <v>0</v>
      </c>
      <c r="S18" s="54">
        <v>0</v>
      </c>
      <c r="T18" s="54">
        <v>0</v>
      </c>
      <c r="U18" s="54">
        <v>0</v>
      </c>
      <c r="V18" s="54">
        <v>14000</v>
      </c>
      <c r="W18" s="54">
        <v>0</v>
      </c>
      <c r="X18" s="54">
        <v>0</v>
      </c>
      <c r="Y18" s="54">
        <f t="shared" si="21"/>
        <v>0</v>
      </c>
      <c r="Z18" s="54">
        <f t="shared" si="21"/>
        <v>14000</v>
      </c>
      <c r="AA18" s="54">
        <f t="shared" si="16"/>
        <v>14000</v>
      </c>
      <c r="AB18" s="54" t="e">
        <f t="shared" si="3"/>
        <v>#DIV/0!</v>
      </c>
      <c r="AC18" s="188" t="s">
        <v>153</v>
      </c>
      <c r="AD18" s="54">
        <f t="shared" si="4"/>
        <v>-14000</v>
      </c>
      <c r="AE18" s="54" t="e">
        <f t="shared" si="5"/>
        <v>#DIV/0!</v>
      </c>
      <c r="AF18" s="54">
        <v>14000</v>
      </c>
      <c r="AG18" s="54">
        <f t="shared" si="6"/>
        <v>100</v>
      </c>
      <c r="AH18" s="54">
        <v>0</v>
      </c>
      <c r="AI18" s="54">
        <v>14000</v>
      </c>
      <c r="AJ18" s="56">
        <f t="shared" si="9"/>
        <v>14000</v>
      </c>
      <c r="AK18" s="54">
        <f t="shared" si="7"/>
        <v>100</v>
      </c>
    </row>
    <row r="19" spans="1:38" s="140" customFormat="1" ht="17.45" customHeight="1">
      <c r="A19" s="174" t="s">
        <v>138</v>
      </c>
      <c r="B19" s="53">
        <v>1241660</v>
      </c>
      <c r="C19" s="53">
        <v>906845</v>
      </c>
      <c r="D19" s="53">
        <f t="shared" si="0"/>
        <v>73.034888777926326</v>
      </c>
      <c r="E19" s="123">
        <v>906845</v>
      </c>
      <c r="F19" s="53">
        <f t="shared" si="10"/>
        <v>100</v>
      </c>
      <c r="G19" s="53">
        <f t="shared" si="11"/>
        <v>0</v>
      </c>
      <c r="H19" s="54">
        <v>914460</v>
      </c>
      <c r="I19" s="54">
        <v>835480.9</v>
      </c>
      <c r="J19" s="54">
        <v>0</v>
      </c>
      <c r="K19" s="54">
        <f t="shared" si="19"/>
        <v>835480.9</v>
      </c>
      <c r="L19" s="54">
        <f t="shared" si="13"/>
        <v>91.363307307044593</v>
      </c>
      <c r="M19" s="54">
        <v>871307.7</v>
      </c>
      <c r="N19" s="54">
        <f t="shared" si="14"/>
        <v>95.281116724624368</v>
      </c>
      <c r="O19" s="54">
        <v>766737.35000000009</v>
      </c>
      <c r="P19" s="54">
        <v>871307.7</v>
      </c>
      <c r="Q19" s="54">
        <f t="shared" si="1"/>
        <v>100</v>
      </c>
      <c r="R19" s="54">
        <f t="shared" si="20"/>
        <v>0</v>
      </c>
      <c r="S19" s="54">
        <v>800000</v>
      </c>
      <c r="T19" s="54">
        <v>0</v>
      </c>
      <c r="U19" s="54">
        <v>257977</v>
      </c>
      <c r="V19" s="54">
        <v>0</v>
      </c>
      <c r="W19" s="54">
        <v>67531.799999999988</v>
      </c>
      <c r="X19" s="54">
        <v>0</v>
      </c>
      <c r="Y19" s="54">
        <f t="shared" si="21"/>
        <v>325508.8</v>
      </c>
      <c r="Z19" s="54">
        <f t="shared" si="21"/>
        <v>0</v>
      </c>
      <c r="AA19" s="54">
        <f t="shared" si="16"/>
        <v>325508.8</v>
      </c>
      <c r="AB19" s="54">
        <f t="shared" si="3"/>
        <v>40.688600000000001</v>
      </c>
      <c r="AC19" s="55"/>
      <c r="AD19" s="54">
        <v>0</v>
      </c>
      <c r="AE19" s="54">
        <f t="shared" si="5"/>
        <v>0</v>
      </c>
      <c r="AF19" s="54">
        <v>325508.8</v>
      </c>
      <c r="AG19" s="54">
        <f t="shared" si="6"/>
        <v>100</v>
      </c>
      <c r="AH19" s="54">
        <v>203627.8</v>
      </c>
      <c r="AI19" s="54">
        <v>56780</v>
      </c>
      <c r="AJ19" s="56">
        <f t="shared" si="9"/>
        <v>260407.8</v>
      </c>
      <c r="AK19" s="54">
        <f t="shared" si="7"/>
        <v>80.000233480630939</v>
      </c>
    </row>
    <row r="20" spans="1:38" s="66" customFormat="1" ht="17.45" customHeight="1">
      <c r="A20" s="144" t="s">
        <v>139</v>
      </c>
      <c r="B20" s="53">
        <v>251250</v>
      </c>
      <c r="C20" s="53">
        <v>108485</v>
      </c>
      <c r="D20" s="53">
        <f t="shared" si="0"/>
        <v>43.178109452736315</v>
      </c>
      <c r="E20" s="123">
        <v>108485</v>
      </c>
      <c r="F20" s="53">
        <f t="shared" si="10"/>
        <v>100</v>
      </c>
      <c r="G20" s="53">
        <f t="shared" si="11"/>
        <v>0</v>
      </c>
      <c r="H20" s="54">
        <v>262370</v>
      </c>
      <c r="I20" s="54">
        <v>94601</v>
      </c>
      <c r="J20" s="54">
        <v>0</v>
      </c>
      <c r="K20" s="54">
        <f t="shared" si="19"/>
        <v>94601</v>
      </c>
      <c r="L20" s="54">
        <f t="shared" si="13"/>
        <v>36.056332659983994</v>
      </c>
      <c r="M20" s="54">
        <v>78338</v>
      </c>
      <c r="N20" s="54">
        <f t="shared" si="14"/>
        <v>29.85783435606205</v>
      </c>
      <c r="O20" s="54">
        <v>78338</v>
      </c>
      <c r="P20" s="54">
        <v>78338</v>
      </c>
      <c r="Q20" s="54">
        <f t="shared" si="1"/>
        <v>100</v>
      </c>
      <c r="R20" s="54">
        <f t="shared" si="20"/>
        <v>0</v>
      </c>
      <c r="S20" s="54">
        <v>73567</v>
      </c>
      <c r="T20" s="54">
        <v>20537</v>
      </c>
      <c r="U20" s="54">
        <v>29751</v>
      </c>
      <c r="V20" s="54">
        <v>0</v>
      </c>
      <c r="W20" s="54">
        <v>40027</v>
      </c>
      <c r="X20" s="54">
        <v>0</v>
      </c>
      <c r="Y20" s="54">
        <f t="shared" si="21"/>
        <v>69778</v>
      </c>
      <c r="Z20" s="54">
        <f t="shared" si="21"/>
        <v>0</v>
      </c>
      <c r="AA20" s="54">
        <f t="shared" si="16"/>
        <v>69778</v>
      </c>
      <c r="AB20" s="54">
        <f t="shared" si="3"/>
        <v>94.849592888115595</v>
      </c>
      <c r="AC20" s="55"/>
      <c r="AD20" s="54">
        <f t="shared" ref="AD20:AD29" si="22">S20-AA20</f>
        <v>3789</v>
      </c>
      <c r="AE20" s="54">
        <f t="shared" si="5"/>
        <v>5.1504071118844044</v>
      </c>
      <c r="AF20" s="54">
        <v>28826</v>
      </c>
      <c r="AG20" s="54">
        <f t="shared" si="6"/>
        <v>41.311014933073459</v>
      </c>
      <c r="AH20" s="54">
        <v>16590</v>
      </c>
      <c r="AI20" s="54">
        <v>2985</v>
      </c>
      <c r="AJ20" s="56">
        <f t="shared" si="9"/>
        <v>19575</v>
      </c>
      <c r="AK20" s="54">
        <f t="shared" si="7"/>
        <v>67.907444668008054</v>
      </c>
    </row>
    <row r="21" spans="1:38" s="66" customFormat="1" ht="17.45" customHeight="1">
      <c r="A21" s="144" t="s">
        <v>140</v>
      </c>
      <c r="B21" s="53">
        <v>89700</v>
      </c>
      <c r="C21" s="53">
        <v>71000</v>
      </c>
      <c r="D21" s="53">
        <f t="shared" si="0"/>
        <v>79.152731326644371</v>
      </c>
      <c r="E21" s="123">
        <v>71000</v>
      </c>
      <c r="F21" s="53">
        <f t="shared" si="10"/>
        <v>100</v>
      </c>
      <c r="G21" s="53">
        <f t="shared" si="11"/>
        <v>0</v>
      </c>
      <c r="H21" s="54">
        <v>111000</v>
      </c>
      <c r="I21" s="54">
        <v>111000</v>
      </c>
      <c r="J21" s="54">
        <v>16506</v>
      </c>
      <c r="K21" s="54">
        <f t="shared" si="19"/>
        <v>127506</v>
      </c>
      <c r="L21" s="54">
        <f t="shared" si="13"/>
        <v>114.87027027027027</v>
      </c>
      <c r="M21" s="54">
        <v>84000</v>
      </c>
      <c r="N21" s="54">
        <f t="shared" si="14"/>
        <v>75.675675675675677</v>
      </c>
      <c r="O21" s="54">
        <v>71500</v>
      </c>
      <c r="P21" s="54">
        <v>84000</v>
      </c>
      <c r="Q21" s="54">
        <f t="shared" si="1"/>
        <v>100</v>
      </c>
      <c r="R21" s="54">
        <f t="shared" si="20"/>
        <v>0</v>
      </c>
      <c r="S21" s="54">
        <v>57500</v>
      </c>
      <c r="T21" s="54">
        <v>77377.5</v>
      </c>
      <c r="U21" s="54">
        <v>22500</v>
      </c>
      <c r="V21" s="54">
        <v>0</v>
      </c>
      <c r="W21" s="54">
        <v>68065</v>
      </c>
      <c r="X21" s="54">
        <v>0</v>
      </c>
      <c r="Y21" s="54">
        <f t="shared" si="21"/>
        <v>90565</v>
      </c>
      <c r="Z21" s="54">
        <f t="shared" si="21"/>
        <v>0</v>
      </c>
      <c r="AA21" s="54">
        <f t="shared" si="16"/>
        <v>90565</v>
      </c>
      <c r="AB21" s="54">
        <f t="shared" si="3"/>
        <v>157.50434782608696</v>
      </c>
      <c r="AC21" s="55"/>
      <c r="AD21" s="54">
        <f t="shared" si="22"/>
        <v>-33065</v>
      </c>
      <c r="AE21" s="54">
        <f t="shared" si="5"/>
        <v>-57.504347826086956</v>
      </c>
      <c r="AF21" s="54">
        <v>22500</v>
      </c>
      <c r="AG21" s="54">
        <f t="shared" si="6"/>
        <v>24.844034671230609</v>
      </c>
      <c r="AH21" s="54">
        <v>0</v>
      </c>
      <c r="AI21" s="54">
        <v>22500</v>
      </c>
      <c r="AJ21" s="56">
        <f t="shared" si="9"/>
        <v>22500</v>
      </c>
      <c r="AK21" s="54">
        <f t="shared" si="7"/>
        <v>100</v>
      </c>
    </row>
    <row r="22" spans="1:38" s="66" customFormat="1" ht="17.45" customHeight="1">
      <c r="A22" s="144" t="s">
        <v>141</v>
      </c>
      <c r="B22" s="53">
        <v>283300</v>
      </c>
      <c r="C22" s="53">
        <v>214470</v>
      </c>
      <c r="D22" s="53">
        <f t="shared" si="0"/>
        <v>75.70420049417578</v>
      </c>
      <c r="E22" s="123">
        <v>214470</v>
      </c>
      <c r="F22" s="53">
        <f t="shared" si="10"/>
        <v>100</v>
      </c>
      <c r="G22" s="53">
        <f t="shared" si="11"/>
        <v>0</v>
      </c>
      <c r="H22" s="54">
        <v>388000</v>
      </c>
      <c r="I22" s="54">
        <v>262560</v>
      </c>
      <c r="J22" s="54">
        <v>15600</v>
      </c>
      <c r="K22" s="54">
        <f t="shared" si="19"/>
        <v>278160</v>
      </c>
      <c r="L22" s="54">
        <f t="shared" si="13"/>
        <v>71.69072164948453</v>
      </c>
      <c r="M22" s="54">
        <v>276960</v>
      </c>
      <c r="N22" s="54">
        <f t="shared" si="14"/>
        <v>71.381443298969074</v>
      </c>
      <c r="O22" s="54">
        <v>188122.5</v>
      </c>
      <c r="P22" s="54">
        <v>276960</v>
      </c>
      <c r="Q22" s="54">
        <f t="shared" si="1"/>
        <v>100</v>
      </c>
      <c r="R22" s="54">
        <f t="shared" si="20"/>
        <v>0</v>
      </c>
      <c r="S22" s="54">
        <v>402350</v>
      </c>
      <c r="T22" s="54">
        <v>91144.1</v>
      </c>
      <c r="U22" s="54">
        <v>68065</v>
      </c>
      <c r="V22" s="54">
        <v>0</v>
      </c>
      <c r="W22" s="54">
        <v>0</v>
      </c>
      <c r="X22" s="54">
        <v>0</v>
      </c>
      <c r="Y22" s="54">
        <f t="shared" si="21"/>
        <v>68065</v>
      </c>
      <c r="Z22" s="54">
        <f t="shared" si="21"/>
        <v>0</v>
      </c>
      <c r="AA22" s="54">
        <f t="shared" si="16"/>
        <v>68065</v>
      </c>
      <c r="AB22" s="54">
        <f t="shared" si="3"/>
        <v>16.916863427364234</v>
      </c>
      <c r="AC22" s="55"/>
      <c r="AD22" s="54">
        <f t="shared" si="22"/>
        <v>334285</v>
      </c>
      <c r="AE22" s="54">
        <f t="shared" si="5"/>
        <v>83.083136572635766</v>
      </c>
      <c r="AF22" s="54">
        <v>68065</v>
      </c>
      <c r="AG22" s="54">
        <f t="shared" si="6"/>
        <v>100</v>
      </c>
      <c r="AH22" s="54">
        <v>600</v>
      </c>
      <c r="AI22" s="54">
        <v>17250</v>
      </c>
      <c r="AJ22" s="56">
        <f t="shared" si="9"/>
        <v>17850</v>
      </c>
      <c r="AK22" s="54">
        <f t="shared" si="7"/>
        <v>26.224932050246089</v>
      </c>
    </row>
    <row r="23" spans="1:38" s="66" customFormat="1" ht="17.45" customHeight="1">
      <c r="A23" s="144" t="s">
        <v>142</v>
      </c>
      <c r="B23" s="53">
        <v>551184.5</v>
      </c>
      <c r="C23" s="53">
        <v>727190.51</v>
      </c>
      <c r="D23" s="53">
        <f t="shared" si="0"/>
        <v>131.93232211718581</v>
      </c>
      <c r="E23" s="123">
        <v>727190.51</v>
      </c>
      <c r="F23" s="53">
        <f t="shared" si="10"/>
        <v>100</v>
      </c>
      <c r="G23" s="53">
        <f t="shared" si="11"/>
        <v>0</v>
      </c>
      <c r="H23" s="54">
        <v>803556.4</v>
      </c>
      <c r="I23" s="54">
        <v>709342.4</v>
      </c>
      <c r="J23" s="54">
        <v>0</v>
      </c>
      <c r="K23" s="54">
        <f t="shared" si="19"/>
        <v>709342.4</v>
      </c>
      <c r="L23" s="54">
        <f t="shared" si="13"/>
        <v>88.275371834509684</v>
      </c>
      <c r="M23" s="54">
        <v>709342.4</v>
      </c>
      <c r="N23" s="54">
        <f t="shared" si="14"/>
        <v>88.275371834509684</v>
      </c>
      <c r="O23" s="54">
        <v>422401.38</v>
      </c>
      <c r="P23" s="54">
        <v>709342.4</v>
      </c>
      <c r="Q23" s="54">
        <f t="shared" si="1"/>
        <v>100</v>
      </c>
      <c r="R23" s="54">
        <f t="shared" si="20"/>
        <v>0</v>
      </c>
      <c r="S23" s="54">
        <v>750701.5</v>
      </c>
      <c r="T23" s="54">
        <v>281306.57</v>
      </c>
      <c r="U23" s="54">
        <v>230235.15</v>
      </c>
      <c r="V23" s="54">
        <v>0</v>
      </c>
      <c r="W23" s="54">
        <v>52180.000000000029</v>
      </c>
      <c r="X23" s="54">
        <v>0</v>
      </c>
      <c r="Y23" s="54">
        <f t="shared" si="21"/>
        <v>282415.15000000002</v>
      </c>
      <c r="Z23" s="54">
        <f t="shared" si="21"/>
        <v>0</v>
      </c>
      <c r="AA23" s="54">
        <f>Y23+Z23</f>
        <v>282415.15000000002</v>
      </c>
      <c r="AB23" s="54">
        <f t="shared" si="3"/>
        <v>37.620165938125879</v>
      </c>
      <c r="AC23" s="55"/>
      <c r="AD23" s="54">
        <f t="shared" si="22"/>
        <v>468286.35</v>
      </c>
      <c r="AE23" s="54">
        <f t="shared" si="5"/>
        <v>62.379834061874128</v>
      </c>
      <c r="AF23" s="54">
        <v>222915.15</v>
      </c>
      <c r="AG23" s="54">
        <f t="shared" si="6"/>
        <v>78.931725157095855</v>
      </c>
      <c r="AH23" s="54">
        <v>154398.15</v>
      </c>
      <c r="AI23" s="54">
        <v>9800</v>
      </c>
      <c r="AJ23" s="56">
        <f t="shared" si="9"/>
        <v>164198.15</v>
      </c>
      <c r="AK23" s="54">
        <f t="shared" si="7"/>
        <v>73.65948433742615</v>
      </c>
    </row>
    <row r="24" spans="1:38" s="66" customFormat="1" ht="17.45" customHeight="1">
      <c r="A24" s="144" t="s">
        <v>143</v>
      </c>
      <c r="B24" s="53">
        <v>664360.07999999996</v>
      </c>
      <c r="C24" s="53">
        <v>628378</v>
      </c>
      <c r="D24" s="53">
        <f t="shared" si="0"/>
        <v>94.583949113860072</v>
      </c>
      <c r="E24" s="123">
        <v>628378</v>
      </c>
      <c r="F24" s="53">
        <f t="shared" si="10"/>
        <v>100</v>
      </c>
      <c r="G24" s="53">
        <f t="shared" si="11"/>
        <v>0</v>
      </c>
      <c r="H24" s="54">
        <v>625298</v>
      </c>
      <c r="I24" s="54">
        <v>653440</v>
      </c>
      <c r="J24" s="54">
        <v>0</v>
      </c>
      <c r="K24" s="54">
        <f t="shared" si="19"/>
        <v>653440</v>
      </c>
      <c r="L24" s="54">
        <f t="shared" si="13"/>
        <v>104.50057412625659</v>
      </c>
      <c r="M24" s="54">
        <v>579994</v>
      </c>
      <c r="N24" s="54">
        <f t="shared" si="14"/>
        <v>92.754814504444283</v>
      </c>
      <c r="O24" s="54">
        <v>415606.28</v>
      </c>
      <c r="P24" s="54">
        <v>579994</v>
      </c>
      <c r="Q24" s="54">
        <f t="shared" si="1"/>
        <v>100</v>
      </c>
      <c r="R24" s="54">
        <f t="shared" si="20"/>
        <v>0</v>
      </c>
      <c r="S24" s="54">
        <v>575000</v>
      </c>
      <c r="T24" s="54">
        <v>0</v>
      </c>
      <c r="U24" s="54">
        <v>120016</v>
      </c>
      <c r="V24" s="54">
        <v>0</v>
      </c>
      <c r="W24" s="54">
        <v>21760</v>
      </c>
      <c r="X24" s="54">
        <v>0</v>
      </c>
      <c r="Y24" s="54">
        <f t="shared" si="21"/>
        <v>141776</v>
      </c>
      <c r="Z24" s="54">
        <f t="shared" si="21"/>
        <v>0</v>
      </c>
      <c r="AA24" s="54">
        <f t="shared" si="16"/>
        <v>141776</v>
      </c>
      <c r="AB24" s="54">
        <f t="shared" si="3"/>
        <v>24.656695652173912</v>
      </c>
      <c r="AC24" s="55"/>
      <c r="AD24" s="54">
        <f t="shared" si="22"/>
        <v>433224</v>
      </c>
      <c r="AE24" s="54">
        <f t="shared" si="5"/>
        <v>75.343304347826091</v>
      </c>
      <c r="AF24" s="177">
        <v>141776</v>
      </c>
      <c r="AG24" s="54">
        <f t="shared" si="6"/>
        <v>100</v>
      </c>
      <c r="AH24" s="66">
        <v>131968</v>
      </c>
      <c r="AI24" s="54">
        <v>22248</v>
      </c>
      <c r="AJ24" s="224">
        <f t="shared" si="9"/>
        <v>154216</v>
      </c>
      <c r="AK24" s="54">
        <f t="shared" si="7"/>
        <v>108.77440469472971</v>
      </c>
    </row>
    <row r="25" spans="1:38" s="66" customFormat="1" ht="17.100000000000001" customHeight="1">
      <c r="A25" s="144" t="s">
        <v>144</v>
      </c>
      <c r="B25" s="53">
        <v>63720</v>
      </c>
      <c r="C25" s="53">
        <v>38820</v>
      </c>
      <c r="D25" s="53">
        <f t="shared" si="0"/>
        <v>60.922787193973633</v>
      </c>
      <c r="E25" s="123">
        <v>38820</v>
      </c>
      <c r="F25" s="53">
        <f t="shared" si="10"/>
        <v>100</v>
      </c>
      <c r="G25" s="53">
        <f t="shared" si="11"/>
        <v>0</v>
      </c>
      <c r="H25" s="54">
        <v>94900</v>
      </c>
      <c r="I25" s="54">
        <v>94900</v>
      </c>
      <c r="J25" s="54">
        <v>93300</v>
      </c>
      <c r="K25" s="54">
        <f t="shared" si="19"/>
        <v>188200</v>
      </c>
      <c r="L25" s="54">
        <f t="shared" si="13"/>
        <v>198.31401475237092</v>
      </c>
      <c r="M25" s="54">
        <v>188200</v>
      </c>
      <c r="N25" s="54">
        <f t="shared" si="14"/>
        <v>198.31401475237092</v>
      </c>
      <c r="O25" s="54">
        <v>0</v>
      </c>
      <c r="P25" s="54">
        <v>188200</v>
      </c>
      <c r="Q25" s="54">
        <f t="shared" si="1"/>
        <v>100</v>
      </c>
      <c r="R25" s="54">
        <f t="shared" si="20"/>
        <v>0</v>
      </c>
      <c r="S25" s="54">
        <v>93220</v>
      </c>
      <c r="T25" s="54">
        <v>33700</v>
      </c>
      <c r="U25" s="54">
        <v>87520</v>
      </c>
      <c r="V25" s="54">
        <v>0</v>
      </c>
      <c r="W25" s="54">
        <v>0</v>
      </c>
      <c r="X25" s="54">
        <v>0</v>
      </c>
      <c r="Y25" s="54">
        <f t="shared" si="21"/>
        <v>87520</v>
      </c>
      <c r="Z25" s="54">
        <f t="shared" si="21"/>
        <v>0</v>
      </c>
      <c r="AA25" s="54">
        <f t="shared" si="16"/>
        <v>87520</v>
      </c>
      <c r="AB25" s="54">
        <f t="shared" si="3"/>
        <v>93.885432310662949</v>
      </c>
      <c r="AC25" s="61"/>
      <c r="AD25" s="54">
        <f t="shared" si="22"/>
        <v>5700</v>
      </c>
      <c r="AE25" s="54">
        <f t="shared" si="5"/>
        <v>6.1145676893370524</v>
      </c>
      <c r="AF25" s="54">
        <v>43070</v>
      </c>
      <c r="AG25" s="54">
        <f t="shared" si="6"/>
        <v>49.211608775137108</v>
      </c>
      <c r="AH25" s="54">
        <v>0</v>
      </c>
      <c r="AI25" s="54">
        <v>0</v>
      </c>
      <c r="AJ25" s="56">
        <f t="shared" si="9"/>
        <v>0</v>
      </c>
      <c r="AK25" s="54">
        <f t="shared" si="7"/>
        <v>0</v>
      </c>
    </row>
    <row r="26" spans="1:38" s="66" customFormat="1" ht="16.350000000000001" customHeight="1">
      <c r="A26" s="144" t="s">
        <v>145</v>
      </c>
      <c r="B26" s="53">
        <v>253400</v>
      </c>
      <c r="C26" s="53">
        <v>118033</v>
      </c>
      <c r="D26" s="53">
        <f t="shared" si="0"/>
        <v>46.579715864246253</v>
      </c>
      <c r="E26" s="123">
        <v>118033</v>
      </c>
      <c r="F26" s="53">
        <f t="shared" si="10"/>
        <v>100</v>
      </c>
      <c r="G26" s="53">
        <f t="shared" si="11"/>
        <v>0</v>
      </c>
      <c r="H26" s="54">
        <v>36990</v>
      </c>
      <c r="I26" s="54">
        <v>36990</v>
      </c>
      <c r="J26" s="54">
        <v>73631</v>
      </c>
      <c r="K26" s="54">
        <f t="shared" si="19"/>
        <v>110621</v>
      </c>
      <c r="L26" s="54">
        <f t="shared" si="13"/>
        <v>299.05650175723167</v>
      </c>
      <c r="M26" s="54">
        <v>67879</v>
      </c>
      <c r="N26" s="54">
        <f t="shared" si="14"/>
        <v>183.50635306839686</v>
      </c>
      <c r="O26" s="54">
        <v>63057</v>
      </c>
      <c r="P26" s="54">
        <v>67879</v>
      </c>
      <c r="Q26" s="54">
        <f t="shared" si="1"/>
        <v>100</v>
      </c>
      <c r="R26" s="54">
        <f t="shared" si="20"/>
        <v>0</v>
      </c>
      <c r="S26" s="54">
        <v>74849</v>
      </c>
      <c r="T26" s="54">
        <v>15728.4</v>
      </c>
      <c r="U26" s="54">
        <v>32384</v>
      </c>
      <c r="V26" s="54">
        <v>0</v>
      </c>
      <c r="W26" s="54">
        <v>28320</v>
      </c>
      <c r="X26" s="54">
        <v>0</v>
      </c>
      <c r="Y26" s="54">
        <f t="shared" si="21"/>
        <v>60704</v>
      </c>
      <c r="Z26" s="54">
        <f t="shared" si="21"/>
        <v>0</v>
      </c>
      <c r="AA26" s="54">
        <f t="shared" si="16"/>
        <v>60704</v>
      </c>
      <c r="AB26" s="54">
        <f t="shared" si="3"/>
        <v>81.101951929885502</v>
      </c>
      <c r="AC26" s="55"/>
      <c r="AD26" s="54">
        <f t="shared" si="22"/>
        <v>14145</v>
      </c>
      <c r="AE26" s="54">
        <f t="shared" si="5"/>
        <v>18.898048070114498</v>
      </c>
      <c r="AF26" s="54">
        <v>30154</v>
      </c>
      <c r="AG26" s="54">
        <f t="shared" si="6"/>
        <v>49.673827095413813</v>
      </c>
      <c r="AH26" s="54">
        <v>9900</v>
      </c>
      <c r="AI26" s="54">
        <v>19984</v>
      </c>
      <c r="AJ26" s="56">
        <f t="shared" si="9"/>
        <v>29884</v>
      </c>
      <c r="AK26" s="54">
        <f t="shared" si="7"/>
        <v>99.104596405120375</v>
      </c>
    </row>
    <row r="27" spans="1:38" s="66" customFormat="1" ht="17.45" customHeight="1">
      <c r="A27" s="144" t="s">
        <v>146</v>
      </c>
      <c r="B27" s="53">
        <v>659900</v>
      </c>
      <c r="C27" s="53">
        <v>810611.1</v>
      </c>
      <c r="D27" s="53">
        <f t="shared" si="0"/>
        <v>122.83847552659493</v>
      </c>
      <c r="E27" s="123">
        <v>810611.1</v>
      </c>
      <c r="F27" s="53">
        <f t="shared" si="10"/>
        <v>100</v>
      </c>
      <c r="G27" s="53">
        <f t="shared" si="11"/>
        <v>0</v>
      </c>
      <c r="H27" s="54">
        <v>1128928</v>
      </c>
      <c r="I27" s="54">
        <v>1119672.6000000001</v>
      </c>
      <c r="J27" s="54">
        <v>0</v>
      </c>
      <c r="K27" s="54">
        <f t="shared" si="19"/>
        <v>1119672.6000000001</v>
      </c>
      <c r="L27" s="54">
        <f t="shared" si="13"/>
        <v>99.180160293659128</v>
      </c>
      <c r="M27" s="54">
        <v>549583</v>
      </c>
      <c r="N27" s="54">
        <f t="shared" si="14"/>
        <v>48.681846849400493</v>
      </c>
      <c r="O27" s="54">
        <v>174980</v>
      </c>
      <c r="P27" s="54">
        <v>549583</v>
      </c>
      <c r="Q27" s="54">
        <f t="shared" si="1"/>
        <v>100</v>
      </c>
      <c r="R27" s="54">
        <f t="shared" si="20"/>
        <v>0</v>
      </c>
      <c r="S27" s="54">
        <v>560982.4</v>
      </c>
      <c r="T27" s="54">
        <v>209919.38</v>
      </c>
      <c r="U27" s="54">
        <v>513343</v>
      </c>
      <c r="V27" s="54">
        <v>0</v>
      </c>
      <c r="W27" s="54">
        <v>302691.59999999998</v>
      </c>
      <c r="X27" s="54">
        <v>0</v>
      </c>
      <c r="Y27" s="54">
        <f t="shared" si="21"/>
        <v>816034.6</v>
      </c>
      <c r="Z27" s="54">
        <f t="shared" si="21"/>
        <v>0</v>
      </c>
      <c r="AA27" s="54">
        <f t="shared" si="16"/>
        <v>816034.6</v>
      </c>
      <c r="AB27" s="54">
        <f t="shared" si="3"/>
        <v>145.46527662899942</v>
      </c>
      <c r="AC27" s="55"/>
      <c r="AD27" s="54">
        <f t="shared" si="22"/>
        <v>-255052.19999999995</v>
      </c>
      <c r="AE27" s="54">
        <f t="shared" si="5"/>
        <v>-45.465276628999405</v>
      </c>
      <c r="AF27" s="54">
        <v>513342.60000000003</v>
      </c>
      <c r="AG27" s="54">
        <f t="shared" si="6"/>
        <v>62.906964974279276</v>
      </c>
      <c r="AH27" s="54">
        <v>500</v>
      </c>
      <c r="AI27" s="54">
        <v>54000</v>
      </c>
      <c r="AJ27" s="56">
        <f t="shared" si="9"/>
        <v>54500</v>
      </c>
      <c r="AK27" s="54">
        <f t="shared" si="7"/>
        <v>10.616691464920308</v>
      </c>
    </row>
    <row r="28" spans="1:38" s="66" customFormat="1" ht="17.45" customHeight="1">
      <c r="A28" s="144" t="s">
        <v>147</v>
      </c>
      <c r="B28" s="53">
        <v>0</v>
      </c>
      <c r="C28" s="53">
        <v>0</v>
      </c>
      <c r="D28" s="53" t="e">
        <f t="shared" si="0"/>
        <v>#DIV/0!</v>
      </c>
      <c r="E28" s="123">
        <v>0</v>
      </c>
      <c r="F28" s="53" t="e">
        <f t="shared" si="10"/>
        <v>#DIV/0!</v>
      </c>
      <c r="G28" s="53">
        <f t="shared" si="11"/>
        <v>0</v>
      </c>
      <c r="H28" s="54">
        <v>0</v>
      </c>
      <c r="I28" s="54">
        <v>0</v>
      </c>
      <c r="J28" s="54">
        <v>717388.5</v>
      </c>
      <c r="K28" s="54">
        <f t="shared" si="19"/>
        <v>717388.5</v>
      </c>
      <c r="L28" s="54" t="e">
        <f t="shared" si="13"/>
        <v>#DIV/0!</v>
      </c>
      <c r="M28" s="54">
        <v>717388.5</v>
      </c>
      <c r="N28" s="54" t="e">
        <f t="shared" si="14"/>
        <v>#DIV/0!</v>
      </c>
      <c r="O28" s="54">
        <v>370826.5</v>
      </c>
      <c r="P28" s="54">
        <v>703799.5</v>
      </c>
      <c r="Q28" s="54">
        <f t="shared" si="1"/>
        <v>98.105768352852053</v>
      </c>
      <c r="R28" s="54">
        <f t="shared" si="20"/>
        <v>13589</v>
      </c>
      <c r="S28" s="54">
        <v>0</v>
      </c>
      <c r="T28" s="54">
        <v>0</v>
      </c>
      <c r="U28" s="54">
        <v>21062</v>
      </c>
      <c r="V28" s="54">
        <v>0</v>
      </c>
      <c r="W28" s="54">
        <v>25587</v>
      </c>
      <c r="X28" s="54">
        <v>0</v>
      </c>
      <c r="Y28" s="54">
        <f t="shared" si="21"/>
        <v>46649</v>
      </c>
      <c r="Z28" s="54">
        <f t="shared" si="21"/>
        <v>0</v>
      </c>
      <c r="AA28" s="177">
        <f t="shared" si="16"/>
        <v>46649</v>
      </c>
      <c r="AB28" s="54" t="e">
        <f t="shared" si="3"/>
        <v>#DIV/0!</v>
      </c>
      <c r="AC28" s="55"/>
      <c r="AD28" s="54">
        <f t="shared" si="22"/>
        <v>-46649</v>
      </c>
      <c r="AE28" s="54" t="e">
        <f t="shared" si="5"/>
        <v>#DIV/0!</v>
      </c>
      <c r="AF28" s="177">
        <v>43661</v>
      </c>
      <c r="AG28" s="54">
        <f t="shared" si="6"/>
        <v>93.594718000385853</v>
      </c>
      <c r="AH28" s="54">
        <v>46447</v>
      </c>
      <c r="AI28" s="54">
        <v>8025</v>
      </c>
      <c r="AJ28" s="224">
        <f t="shared" si="9"/>
        <v>54472</v>
      </c>
      <c r="AK28" s="54">
        <f t="shared" si="7"/>
        <v>124.76122855637755</v>
      </c>
    </row>
    <row r="29" spans="1:38" s="40" customFormat="1" ht="17.45" customHeight="1">
      <c r="A29" s="197" t="s">
        <v>33</v>
      </c>
      <c r="B29" s="120">
        <f>B9+B16</f>
        <v>25534747.950000003</v>
      </c>
      <c r="C29" s="120">
        <f>C9+C16</f>
        <v>20943519.489999998</v>
      </c>
      <c r="D29" s="120">
        <f t="shared" si="0"/>
        <v>82.019683652291519</v>
      </c>
      <c r="E29" s="124">
        <f>E9+E16</f>
        <v>20943519.489999998</v>
      </c>
      <c r="F29" s="47">
        <f t="shared" si="10"/>
        <v>100</v>
      </c>
      <c r="G29" s="119">
        <f>G9+G16</f>
        <v>0</v>
      </c>
      <c r="H29" s="49">
        <f>H9+H16</f>
        <v>22294706.420000002</v>
      </c>
      <c r="I29" s="49">
        <f>I9+I16</f>
        <v>21194616.490000002</v>
      </c>
      <c r="J29" s="49">
        <f>J9+J16</f>
        <v>2523401.67</v>
      </c>
      <c r="K29" s="49">
        <f>K9+K16</f>
        <v>23718018.159999996</v>
      </c>
      <c r="L29" s="49">
        <f t="shared" si="13"/>
        <v>106.38407931096674</v>
      </c>
      <c r="M29" s="49">
        <f>M9+M16</f>
        <v>22854149.579999998</v>
      </c>
      <c r="N29" s="49">
        <f t="shared" si="14"/>
        <v>102.50930938250946</v>
      </c>
      <c r="O29" s="49">
        <v>10065997.48</v>
      </c>
      <c r="P29" s="49">
        <f>P9+P16</f>
        <v>22659445.079999998</v>
      </c>
      <c r="Q29" s="49">
        <f t="shared" si="1"/>
        <v>99.148056245460182</v>
      </c>
      <c r="R29" s="49">
        <f t="shared" ref="R29:X29" si="23">R9+R16</f>
        <v>194704.5</v>
      </c>
      <c r="S29" s="49">
        <f t="shared" si="23"/>
        <v>20738603.299999997</v>
      </c>
      <c r="T29" s="49">
        <f t="shared" si="23"/>
        <v>7440610.4699999997</v>
      </c>
      <c r="U29" s="49">
        <f t="shared" si="23"/>
        <v>9029028.8899999987</v>
      </c>
      <c r="V29" s="49">
        <f t="shared" si="23"/>
        <v>14000</v>
      </c>
      <c r="W29" s="49">
        <f t="shared" si="23"/>
        <v>1496726.5999999996</v>
      </c>
      <c r="X29" s="49">
        <f t="shared" si="23"/>
        <v>0</v>
      </c>
      <c r="Y29" s="49">
        <f>U29+W29</f>
        <v>10525755.489999998</v>
      </c>
      <c r="Z29" s="49">
        <f>V29+X29</f>
        <v>14000</v>
      </c>
      <c r="AA29" s="49">
        <f>Y29+Z29</f>
        <v>10539755.489999998</v>
      </c>
      <c r="AB29" s="49">
        <f t="shared" si="3"/>
        <v>50.821915716956696</v>
      </c>
      <c r="AC29" s="60"/>
      <c r="AD29" s="49">
        <f t="shared" si="22"/>
        <v>10198847.809999999</v>
      </c>
      <c r="AE29" s="49">
        <f t="shared" si="5"/>
        <v>49.178084283043304</v>
      </c>
      <c r="AF29" s="49">
        <f>AF9+AF16</f>
        <v>7729357.9699999997</v>
      </c>
      <c r="AG29" s="49">
        <f t="shared" si="6"/>
        <v>73.335268330783649</v>
      </c>
      <c r="AH29" s="49">
        <f>AH9+AH16</f>
        <v>1123821.6499999999</v>
      </c>
      <c r="AI29" s="49">
        <f>AI9+AI16</f>
        <v>1878514.9100000001</v>
      </c>
      <c r="AJ29" s="48">
        <f t="shared" si="9"/>
        <v>3002336.56</v>
      </c>
      <c r="AK29" s="49">
        <f t="shared" si="7"/>
        <v>38.843285194617529</v>
      </c>
    </row>
    <row r="30" spans="1:38" ht="17.45" customHeight="1">
      <c r="C30" s="65"/>
      <c r="E30" s="65"/>
      <c r="H30" s="65"/>
      <c r="I30" s="65"/>
      <c r="J30" s="65"/>
      <c r="K30" s="65"/>
      <c r="L30" s="65"/>
      <c r="S30" s="65"/>
      <c r="AG30" s="67"/>
    </row>
    <row r="32" spans="1:38" s="129" customFormat="1" ht="17.45" customHeight="1">
      <c r="A32" s="128" t="s">
        <v>58</v>
      </c>
      <c r="C32" s="299"/>
      <c r="D32" s="299"/>
      <c r="M32" s="299"/>
      <c r="N32" s="299"/>
      <c r="O32" s="203"/>
      <c r="U32" s="130"/>
      <c r="V32" s="130"/>
      <c r="W32" s="130"/>
      <c r="AB32" s="131"/>
      <c r="AC32" s="204"/>
      <c r="AD32" s="303" t="s">
        <v>37</v>
      </c>
      <c r="AE32" s="303"/>
      <c r="AF32" s="299" t="s">
        <v>38</v>
      </c>
      <c r="AG32" s="299"/>
      <c r="AL32" s="204"/>
    </row>
    <row r="33" spans="1:48" s="129" customFormat="1" ht="21" customHeight="1">
      <c r="A33" s="133" t="s">
        <v>117</v>
      </c>
      <c r="C33" s="131"/>
      <c r="D33" s="131"/>
      <c r="M33" s="131"/>
      <c r="N33" s="131"/>
      <c r="O33" s="131"/>
      <c r="T33" s="131"/>
      <c r="U33" s="131"/>
      <c r="Y33" s="128"/>
      <c r="Z33" s="128"/>
      <c r="AA33" s="128"/>
      <c r="AB33" s="128"/>
      <c r="AC33" s="128"/>
      <c r="AD33" s="131"/>
      <c r="AE33" s="131"/>
      <c r="AK33" s="130"/>
      <c r="AL33" s="131"/>
      <c r="AP33" s="131"/>
      <c r="AQ33" s="204"/>
      <c r="AR33" s="204"/>
      <c r="AS33" s="204"/>
      <c r="AT33" s="131"/>
      <c r="AU33" s="131"/>
    </row>
    <row r="34" spans="1:48" s="129" customFormat="1" ht="21" customHeight="1">
      <c r="A34" s="133" t="s">
        <v>116</v>
      </c>
      <c r="C34" s="131"/>
      <c r="D34" s="131"/>
      <c r="M34" s="131"/>
      <c r="N34" s="131"/>
      <c r="O34" s="131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</row>
    <row r="35" spans="1:48" s="129" customFormat="1" ht="21" customHeight="1">
      <c r="A35" s="133" t="s">
        <v>148</v>
      </c>
      <c r="C35" s="131"/>
      <c r="D35" s="131"/>
      <c r="M35" s="131"/>
      <c r="N35" s="131"/>
      <c r="O35" s="131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</row>
    <row r="36" spans="1:48" s="129" customFormat="1" ht="21" customHeight="1">
      <c r="A36" s="134" t="s">
        <v>127</v>
      </c>
      <c r="C36" s="131"/>
      <c r="D36" s="131"/>
      <c r="M36" s="131"/>
      <c r="N36" s="131"/>
      <c r="O36" s="131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</row>
    <row r="37" spans="1:48" s="129" customFormat="1" ht="21" customHeight="1">
      <c r="A37" s="134" t="s">
        <v>128</v>
      </c>
      <c r="C37" s="131"/>
      <c r="D37" s="131"/>
      <c r="M37" s="131"/>
      <c r="N37" s="131"/>
      <c r="O37" s="131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1:48" s="129" customFormat="1" ht="21" customHeight="1">
      <c r="A38" s="134" t="s">
        <v>129</v>
      </c>
      <c r="C38" s="131"/>
      <c r="D38" s="131"/>
      <c r="M38" s="131"/>
      <c r="N38" s="131"/>
      <c r="O38" s="131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</row>
    <row r="39" spans="1:48" s="129" customFormat="1" ht="21" customHeight="1">
      <c r="A39" s="134" t="s">
        <v>70</v>
      </c>
      <c r="C39" s="131"/>
      <c r="D39" s="131"/>
      <c r="M39" s="131"/>
      <c r="N39" s="131"/>
      <c r="O39" s="131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</row>
    <row r="40" spans="1:48" s="129" customFormat="1" ht="21" customHeight="1">
      <c r="A40" s="134" t="s">
        <v>71</v>
      </c>
      <c r="C40" s="131"/>
      <c r="D40" s="131"/>
      <c r="M40" s="131"/>
      <c r="N40" s="131"/>
      <c r="O40" s="131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</row>
    <row r="41" spans="1:48" s="129" customFormat="1" ht="21" customHeight="1">
      <c r="A41" s="134" t="s">
        <v>130</v>
      </c>
      <c r="C41" s="131"/>
      <c r="D41" s="131"/>
      <c r="M41" s="131"/>
      <c r="N41" s="131"/>
      <c r="O41" s="131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</row>
    <row r="42" spans="1:48" s="129" customFormat="1" ht="21" customHeight="1">
      <c r="A42" s="134" t="s">
        <v>131</v>
      </c>
      <c r="C42" s="131"/>
      <c r="D42" s="131"/>
      <c r="M42" s="131"/>
      <c r="N42" s="131"/>
      <c r="O42" s="131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</row>
    <row r="43" spans="1:48" s="129" customFormat="1" ht="21" customHeight="1">
      <c r="A43" s="134" t="s">
        <v>132</v>
      </c>
      <c r="C43" s="131"/>
      <c r="D43" s="131"/>
      <c r="M43" s="131"/>
      <c r="N43" s="131"/>
      <c r="O43" s="131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</row>
    <row r="44" spans="1:48" s="129" customFormat="1" ht="21" customHeight="1">
      <c r="A44" s="134" t="s">
        <v>133</v>
      </c>
      <c r="C44" s="131"/>
      <c r="D44" s="131"/>
      <c r="M44" s="131"/>
      <c r="N44" s="131"/>
      <c r="O44" s="131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</row>
    <row r="45" spans="1:48" s="129" customFormat="1" ht="21" customHeight="1">
      <c r="A45" s="134" t="s">
        <v>134</v>
      </c>
      <c r="C45" s="131"/>
      <c r="D45" s="131"/>
      <c r="M45" s="131"/>
      <c r="N45" s="131"/>
      <c r="O45" s="131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</row>
    <row r="46" spans="1:48" s="129" customFormat="1" ht="21" customHeight="1">
      <c r="A46" s="134" t="s">
        <v>135</v>
      </c>
      <c r="C46" s="131"/>
      <c r="D46" s="131"/>
      <c r="M46" s="131"/>
      <c r="N46" s="131"/>
      <c r="O46" s="131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</row>
    <row r="47" spans="1:48" s="129" customFormat="1" ht="21" customHeight="1">
      <c r="A47" s="136" t="s">
        <v>136</v>
      </c>
      <c r="C47" s="131"/>
      <c r="D47" s="131"/>
      <c r="M47" s="131"/>
      <c r="N47" s="131"/>
      <c r="O47" s="131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</row>
    <row r="48" spans="1:48" ht="21" customHeight="1">
      <c r="A48" s="112" t="s">
        <v>76</v>
      </c>
      <c r="E48" s="57"/>
      <c r="F48" s="57"/>
      <c r="T48" s="69"/>
      <c r="U48" s="69"/>
      <c r="V48" s="69"/>
      <c r="W48" s="69"/>
      <c r="X48" s="69"/>
      <c r="Y48" s="68"/>
      <c r="Z48" s="68"/>
      <c r="AA48" s="68"/>
      <c r="AB48" s="68"/>
      <c r="AC48" s="68"/>
      <c r="AD48" s="69"/>
      <c r="AE48" s="69"/>
      <c r="AF48" s="69"/>
      <c r="AG48" s="69"/>
      <c r="AH48" s="69"/>
      <c r="AI48" s="69"/>
      <c r="AJ48" s="69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1:37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</row>
    <row r="50" spans="1:37" ht="17.45" customHeight="1">
      <c r="A50" s="43" t="s">
        <v>154</v>
      </c>
      <c r="T50" s="64"/>
      <c r="U50" s="64"/>
      <c r="V50" s="57"/>
      <c r="W50" s="57"/>
      <c r="AB50" s="57"/>
      <c r="AC50" s="57"/>
      <c r="AD50" s="64"/>
      <c r="AF50" s="57"/>
      <c r="AG50" s="57"/>
      <c r="AK50" s="66"/>
    </row>
    <row r="51" spans="1:37" ht="17.45" customHeight="1">
      <c r="A51" s="57" t="s">
        <v>155</v>
      </c>
    </row>
  </sheetData>
  <mergeCells count="43">
    <mergeCell ref="AH8:AK8"/>
    <mergeCell ref="C32:D32"/>
    <mergeCell ref="M32:N32"/>
    <mergeCell ref="AD32:AE32"/>
    <mergeCell ref="AF32:AG32"/>
    <mergeCell ref="C8:D8"/>
    <mergeCell ref="E8:F8"/>
    <mergeCell ref="K8:L8"/>
    <mergeCell ref="M8:N8"/>
    <mergeCell ref="P8:Q8"/>
    <mergeCell ref="U8:V8"/>
    <mergeCell ref="W8:X8"/>
    <mergeCell ref="Y8:AB8"/>
    <mergeCell ref="AD8:AE8"/>
    <mergeCell ref="AF8:AG8"/>
    <mergeCell ref="AJ6:AK6"/>
    <mergeCell ref="C6:D6"/>
    <mergeCell ref="E6:F6"/>
    <mergeCell ref="I6:J6"/>
    <mergeCell ref="K6:K7"/>
    <mergeCell ref="M6:N6"/>
    <mergeCell ref="P6:Q6"/>
    <mergeCell ref="U6:V6"/>
    <mergeCell ref="W6:X6"/>
    <mergeCell ref="Y6:Z6"/>
    <mergeCell ref="AA6:AA7"/>
    <mergeCell ref="AF6:AG6"/>
    <mergeCell ref="AH5:AK5"/>
    <mergeCell ref="A4:A8"/>
    <mergeCell ref="B4:F4"/>
    <mergeCell ref="H4:R4"/>
    <mergeCell ref="S4:AK4"/>
    <mergeCell ref="C5:D5"/>
    <mergeCell ref="E5:F5"/>
    <mergeCell ref="I5:L5"/>
    <mergeCell ref="M5:N5"/>
    <mergeCell ref="P5:Q5"/>
    <mergeCell ref="U5:V5"/>
    <mergeCell ref="W5:X5"/>
    <mergeCell ref="Y5:AB5"/>
    <mergeCell ref="AC5:AC6"/>
    <mergeCell ref="AD5:AE5"/>
    <mergeCell ref="AF5:AG5"/>
  </mergeCells>
  <pageMargins left="0.19685039370078741" right="0.19685039370078741" top="0.31496062992125984" bottom="0.31496062992125984" header="0.31496062992125984" footer="0.15748031496062992"/>
  <pageSetup paperSize="9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Q50"/>
  <sheetViews>
    <sheetView zoomScale="82" zoomScaleNormal="82" workbookViewId="0">
      <pane xSplit="1" ySplit="8" topLeftCell="Y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125" style="57" customWidth="1"/>
    <col min="2" max="2" width="18" style="57" hidden="1" customWidth="1"/>
    <col min="3" max="3" width="18" style="64" hidden="1" customWidth="1"/>
    <col min="4" max="4" width="8.625" style="64" hidden="1" customWidth="1"/>
    <col min="5" max="5" width="18" style="57" hidden="1" customWidth="1"/>
    <col min="6" max="6" width="15.375" style="57" hidden="1" customWidth="1"/>
    <col min="7" max="7" width="12.375" style="57" hidden="1" customWidth="1"/>
    <col min="8" max="8" width="20.5" style="57" customWidth="1"/>
    <col min="9" max="9" width="20" style="57" bestFit="1" customWidth="1"/>
    <col min="10" max="10" width="16.875" style="57" bestFit="1" customWidth="1"/>
    <col min="11" max="11" width="20" style="57" bestFit="1" customWidth="1"/>
    <col min="12" max="12" width="9.625" style="57" bestFit="1" customWidth="1"/>
    <col min="13" max="13" width="20.375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7.125" style="57" customWidth="1"/>
    <col min="18" max="18" width="20.5" style="57" customWidth="1"/>
    <col min="19" max="19" width="17.125" style="57" customWidth="1"/>
    <col min="20" max="20" width="14.375" style="66" bestFit="1" customWidth="1"/>
    <col min="21" max="21" width="11.125" style="66" bestFit="1" customWidth="1"/>
    <col min="22" max="22" width="14.375" style="66" bestFit="1" customWidth="1"/>
    <col min="23" max="23" width="11.125" style="57" bestFit="1" customWidth="1"/>
    <col min="24" max="24" width="15.625" style="57" bestFit="1" customWidth="1"/>
    <col min="25" max="25" width="11.125" style="57" bestFit="1" customWidth="1"/>
    <col min="26" max="26" width="15.625" style="57" bestFit="1" customWidth="1"/>
    <col min="27" max="27" width="9.875" style="64" bestFit="1" customWidth="1"/>
    <col min="28" max="28" width="16.875" style="44" bestFit="1" customWidth="1"/>
    <col min="29" max="29" width="18" style="57" bestFit="1" customWidth="1"/>
    <col min="30" max="30" width="9.875" style="64" bestFit="1" customWidth="1"/>
    <col min="31" max="31" width="19.125" style="64" customWidth="1"/>
    <col min="32" max="32" width="8.375" style="64" bestFit="1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38" width="16.125" style="57" bestFit="1" customWidth="1"/>
    <col min="39" max="39" width="12.375" style="57" bestFit="1" customWidth="1"/>
    <col min="40" max="16384" width="9" style="57"/>
  </cols>
  <sheetData>
    <row r="1" spans="1:38" s="40" customFormat="1" ht="17.45" customHeight="1">
      <c r="A1" s="40" t="s">
        <v>104</v>
      </c>
      <c r="T1" s="41"/>
      <c r="U1" s="41"/>
      <c r="V1" s="41"/>
    </row>
    <row r="2" spans="1:38" s="40" customFormat="1" ht="17.45" customHeight="1">
      <c r="A2" s="40" t="s">
        <v>85</v>
      </c>
      <c r="T2" s="41"/>
      <c r="U2" s="41"/>
      <c r="V2" s="41"/>
    </row>
    <row r="3" spans="1:38" s="40" customFormat="1" ht="17.45" customHeight="1">
      <c r="A3" s="42" t="s">
        <v>166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8" s="40" customFormat="1" ht="17.45" customHeight="1">
      <c r="A4" s="318" t="s">
        <v>0</v>
      </c>
      <c r="B4" s="282" t="s">
        <v>56</v>
      </c>
      <c r="C4" s="283"/>
      <c r="D4" s="283"/>
      <c r="E4" s="283"/>
      <c r="F4" s="283"/>
      <c r="G4" s="284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8" s="51" customFormat="1" ht="17.45" customHeight="1">
      <c r="A5" s="318"/>
      <c r="B5" s="72" t="s">
        <v>1</v>
      </c>
      <c r="C5" s="331" t="s">
        <v>5</v>
      </c>
      <c r="D5" s="332"/>
      <c r="E5" s="332" t="s">
        <v>50</v>
      </c>
      <c r="F5" s="333"/>
      <c r="G5" s="73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8" s="81" customFormat="1" ht="15.75">
      <c r="A6" s="318"/>
      <c r="B6" s="76" t="s">
        <v>6</v>
      </c>
      <c r="C6" s="300" t="s">
        <v>49</v>
      </c>
      <c r="D6" s="329"/>
      <c r="E6" s="300" t="s">
        <v>102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137</v>
      </c>
      <c r="N6" s="297"/>
      <c r="O6" s="296" t="s">
        <v>162</v>
      </c>
      <c r="P6" s="298"/>
      <c r="Q6" s="80" t="s">
        <v>93</v>
      </c>
      <c r="R6" s="95" t="s">
        <v>111</v>
      </c>
      <c r="S6" s="96" t="s">
        <v>112</v>
      </c>
      <c r="T6" s="306" t="s">
        <v>170</v>
      </c>
      <c r="U6" s="308"/>
      <c r="V6" s="306" t="s">
        <v>182</v>
      </c>
      <c r="W6" s="307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171</v>
      </c>
      <c r="AF6" s="307"/>
      <c r="AG6" s="98" t="s">
        <v>183</v>
      </c>
      <c r="AH6" s="98" t="s">
        <v>184</v>
      </c>
      <c r="AI6" s="317" t="s">
        <v>113</v>
      </c>
      <c r="AJ6" s="317"/>
    </row>
    <row r="7" spans="1:38" s="51" customFormat="1" ht="17.45" customHeight="1">
      <c r="A7" s="31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8" s="51" customFormat="1" ht="17.45" customHeight="1">
      <c r="A8" s="318"/>
      <c r="B8" s="162" t="s">
        <v>9</v>
      </c>
      <c r="C8" s="330" t="s">
        <v>10</v>
      </c>
      <c r="D8" s="330"/>
      <c r="E8" s="330" t="s">
        <v>11</v>
      </c>
      <c r="F8" s="330"/>
      <c r="G8" s="162"/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8" s="155" customFormat="1" ht="17.45" customHeight="1">
      <c r="A9" s="45" t="s">
        <v>14</v>
      </c>
      <c r="B9" s="46">
        <f>SUM(B10:B15)</f>
        <v>19822347.199999999</v>
      </c>
      <c r="C9" s="46">
        <f>SUM(C10:C15)</f>
        <v>12395816.719999999</v>
      </c>
      <c r="D9" s="47">
        <f t="shared" ref="D9:D29" si="0">C9*100/B9</f>
        <v>62.534555544461455</v>
      </c>
      <c r="E9" s="46">
        <f>SUM(E10:E15)</f>
        <v>12395816.719999999</v>
      </c>
      <c r="F9" s="47">
        <f>E9*100/C9</f>
        <v>100.00000000000001</v>
      </c>
      <c r="G9" s="48">
        <f>SUM(G10:G15)</f>
        <v>0</v>
      </c>
      <c r="H9" s="48">
        <f>SUM(H10:H15)</f>
        <v>23618584</v>
      </c>
      <c r="I9" s="48">
        <f>SUM(I10:I15)</f>
        <v>22530675.349999998</v>
      </c>
      <c r="J9" s="48">
        <f>SUM(J10:J15)</f>
        <v>0</v>
      </c>
      <c r="K9" s="48">
        <f>SUM(K10:K15)</f>
        <v>22530675.349999998</v>
      </c>
      <c r="L9" s="49">
        <f>K9*100/H9</f>
        <v>95.393844736839426</v>
      </c>
      <c r="M9" s="48">
        <f>SUM(M10:M15)</f>
        <v>22530675.349999998</v>
      </c>
      <c r="N9" s="49">
        <f>M9*100/H9</f>
        <v>95.393844736839426</v>
      </c>
      <c r="O9" s="48">
        <f>SUM(O10:O15)</f>
        <v>22530675.350000001</v>
      </c>
      <c r="P9" s="49">
        <f>O9*100/M9</f>
        <v>100.00000000000001</v>
      </c>
      <c r="Q9" s="48">
        <f t="shared" ref="Q9:W9" si="1">SUM(Q10:Q15)</f>
        <v>0</v>
      </c>
      <c r="R9" s="48">
        <f t="shared" si="1"/>
        <v>24132258.030000001</v>
      </c>
      <c r="S9" s="48">
        <f t="shared" si="1"/>
        <v>3371515.3399999994</v>
      </c>
      <c r="T9" s="48">
        <f t="shared" si="1"/>
        <v>7840973.9999999991</v>
      </c>
      <c r="U9" s="50">
        <f t="shared" si="1"/>
        <v>0</v>
      </c>
      <c r="V9" s="48">
        <f t="shared" si="1"/>
        <v>1698045.29</v>
      </c>
      <c r="W9" s="48">
        <f t="shared" si="1"/>
        <v>0</v>
      </c>
      <c r="X9" s="49">
        <f>T9+V9</f>
        <v>9539019.2899999991</v>
      </c>
      <c r="Y9" s="49">
        <f>U9+W9</f>
        <v>0</v>
      </c>
      <c r="Z9" s="49">
        <f>X9+Y9</f>
        <v>9539019.2899999991</v>
      </c>
      <c r="AA9" s="49">
        <f t="shared" ref="AA9:AA29" si="2">Z9*100/R9</f>
        <v>39.528084268540361</v>
      </c>
      <c r="AB9" s="48"/>
      <c r="AC9" s="49">
        <f t="shared" ref="AC9:AC18" si="3">R9-Z9</f>
        <v>14593238.740000002</v>
      </c>
      <c r="AD9" s="49">
        <f t="shared" ref="AD9:AD29" si="4">AC9*100/R9</f>
        <v>60.471915731459639</v>
      </c>
      <c r="AE9" s="48">
        <f>SUM(AE10:AE15)</f>
        <v>9539019.2899999991</v>
      </c>
      <c r="AF9" s="49">
        <f t="shared" ref="AF9:AF29" si="5">AE9*100/Z9</f>
        <v>100</v>
      </c>
      <c r="AG9" s="48">
        <f>SUM(AG10:AG15)</f>
        <v>1065001.1000000001</v>
      </c>
      <c r="AH9" s="48">
        <f>SUM(AH10:AH15)</f>
        <v>2326187.9500000002</v>
      </c>
      <c r="AI9" s="48">
        <f>SUM(AI10:AI15)</f>
        <v>3391189.0500000003</v>
      </c>
      <c r="AJ9" s="49">
        <f t="shared" ref="AJ9:AJ29" si="6">AI9*100/AE9</f>
        <v>35.550709636944241</v>
      </c>
      <c r="AL9" s="190"/>
    </row>
    <row r="10" spans="1:38" s="66" customFormat="1" ht="17.45" customHeight="1">
      <c r="A10" s="52" t="s">
        <v>15</v>
      </c>
      <c r="B10" s="53">
        <v>11690671.938181818</v>
      </c>
      <c r="C10" s="53">
        <v>7988462.9699999997</v>
      </c>
      <c r="D10" s="53">
        <f t="shared" si="0"/>
        <v>68.331940304557037</v>
      </c>
      <c r="E10" s="53">
        <v>7988462.9699999997</v>
      </c>
      <c r="F10" s="53">
        <f>E10*100/C10</f>
        <v>100</v>
      </c>
      <c r="G10" s="53">
        <f>C10-E10</f>
        <v>0</v>
      </c>
      <c r="H10" s="54">
        <v>12854330.960000001</v>
      </c>
      <c r="I10" s="54">
        <v>12118755.75</v>
      </c>
      <c r="J10" s="54">
        <v>0</v>
      </c>
      <c r="K10" s="54">
        <f>I10+J10</f>
        <v>12118755.75</v>
      </c>
      <c r="L10" s="54">
        <f>K10*100/H10</f>
        <v>94.277607972838439</v>
      </c>
      <c r="M10" s="54">
        <v>12118755.75</v>
      </c>
      <c r="N10" s="54">
        <f>M10*100/H10</f>
        <v>94.277607972838439</v>
      </c>
      <c r="O10" s="54">
        <v>12118755.75</v>
      </c>
      <c r="P10" s="54">
        <f>O10*100/M10</f>
        <v>100</v>
      </c>
      <c r="Q10" s="54">
        <f t="shared" ref="Q10:Q15" si="7">M10-O10</f>
        <v>0</v>
      </c>
      <c r="R10" s="54">
        <v>13416799.15</v>
      </c>
      <c r="S10" s="54">
        <v>1515512.2</v>
      </c>
      <c r="T10" s="54">
        <v>3891553.3899999997</v>
      </c>
      <c r="U10" s="54">
        <v>0</v>
      </c>
      <c r="V10" s="54">
        <v>970807.11</v>
      </c>
      <c r="W10" s="54">
        <v>0</v>
      </c>
      <c r="X10" s="54">
        <f>T10+V10</f>
        <v>4862360.5</v>
      </c>
      <c r="Y10" s="54">
        <f>U10+W10</f>
        <v>0</v>
      </c>
      <c r="Z10" s="54">
        <f>X10+Y10</f>
        <v>4862360.5</v>
      </c>
      <c r="AA10" s="54">
        <f t="shared" si="2"/>
        <v>36.240838411894984</v>
      </c>
      <c r="AB10" s="55"/>
      <c r="AC10" s="54">
        <f t="shared" si="3"/>
        <v>8554438.6500000004</v>
      </c>
      <c r="AD10" s="54">
        <f t="shared" si="4"/>
        <v>63.759161588105009</v>
      </c>
      <c r="AE10" s="54">
        <f t="shared" ref="AE10:AE15" si="8">Z10</f>
        <v>4862360.5</v>
      </c>
      <c r="AF10" s="54">
        <f t="shared" si="5"/>
        <v>100</v>
      </c>
      <c r="AG10" s="54">
        <v>128830</v>
      </c>
      <c r="AH10" s="54">
        <v>1293658.8400000001</v>
      </c>
      <c r="AI10" s="56">
        <f t="shared" ref="AI10:AI29" si="9">AG10+AH10</f>
        <v>1422488.84</v>
      </c>
      <c r="AJ10" s="54">
        <f t="shared" si="6"/>
        <v>29.255108501313302</v>
      </c>
    </row>
    <row r="11" spans="1:38" s="66" customFormat="1" ht="17.45" customHeight="1">
      <c r="A11" s="52" t="s">
        <v>16</v>
      </c>
      <c r="B11" s="53">
        <v>10000</v>
      </c>
      <c r="C11" s="53">
        <v>0</v>
      </c>
      <c r="D11" s="53">
        <f t="shared" si="0"/>
        <v>0</v>
      </c>
      <c r="E11" s="53">
        <v>0</v>
      </c>
      <c r="F11" s="53" t="e">
        <f t="shared" ref="F11:F29" si="10">E11*100/C11</f>
        <v>#DIV/0!</v>
      </c>
      <c r="G11" s="53">
        <f t="shared" ref="G11:G15" si="11">C11-E11</f>
        <v>0</v>
      </c>
      <c r="H11" s="54">
        <v>443190</v>
      </c>
      <c r="I11" s="54">
        <v>353500</v>
      </c>
      <c r="J11" s="54">
        <v>0</v>
      </c>
      <c r="K11" s="54">
        <f t="shared" ref="K11:K15" si="12">I11+J11</f>
        <v>353500</v>
      </c>
      <c r="L11" s="54">
        <f t="shared" ref="L11:L29" si="13">K11*100/H11</f>
        <v>79.76263002324059</v>
      </c>
      <c r="M11" s="54">
        <v>353500</v>
      </c>
      <c r="N11" s="54">
        <f t="shared" ref="N11:N29" si="14">M11*100/H11</f>
        <v>79.76263002324059</v>
      </c>
      <c r="O11" s="54">
        <v>353500</v>
      </c>
      <c r="P11" s="54">
        <f t="shared" ref="P11:P15" si="15">O11*100/M11</f>
        <v>100</v>
      </c>
      <c r="Q11" s="54">
        <f t="shared" si="7"/>
        <v>0</v>
      </c>
      <c r="R11" s="54">
        <v>381416.67</v>
      </c>
      <c r="S11" s="54">
        <v>182859.5</v>
      </c>
      <c r="T11" s="54">
        <v>104725</v>
      </c>
      <c r="U11" s="54">
        <v>0</v>
      </c>
      <c r="V11" s="54">
        <v>15440.1</v>
      </c>
      <c r="W11" s="54">
        <v>0</v>
      </c>
      <c r="X11" s="54">
        <f t="shared" ref="X11:X15" si="16">T11+V11</f>
        <v>120165.1</v>
      </c>
      <c r="Y11" s="54">
        <f t="shared" ref="Y11:Y15" si="17">U11+W11</f>
        <v>0</v>
      </c>
      <c r="Z11" s="54">
        <f t="shared" ref="Z11:Z28" si="18">X11+Y11</f>
        <v>120165.1</v>
      </c>
      <c r="AA11" s="54">
        <f t="shared" si="2"/>
        <v>31.504941826480739</v>
      </c>
      <c r="AB11" s="55"/>
      <c r="AC11" s="54">
        <f t="shared" si="3"/>
        <v>261251.56999999998</v>
      </c>
      <c r="AD11" s="54">
        <f t="shared" si="4"/>
        <v>68.495058173519254</v>
      </c>
      <c r="AE11" s="54">
        <f t="shared" si="8"/>
        <v>120165.1</v>
      </c>
      <c r="AF11" s="54">
        <f t="shared" si="5"/>
        <v>100</v>
      </c>
      <c r="AG11" s="54">
        <v>0</v>
      </c>
      <c r="AH11" s="54"/>
      <c r="AI11" s="56">
        <f t="shared" si="9"/>
        <v>0</v>
      </c>
      <c r="AJ11" s="54">
        <f t="shared" si="6"/>
        <v>0</v>
      </c>
    </row>
    <row r="12" spans="1:38" s="66" customFormat="1" ht="17.45" customHeight="1">
      <c r="A12" s="52" t="s">
        <v>17</v>
      </c>
      <c r="B12" s="53">
        <v>3000000</v>
      </c>
      <c r="C12" s="53">
        <v>2405964.04</v>
      </c>
      <c r="D12" s="53">
        <f t="shared" si="0"/>
        <v>80.198801333333336</v>
      </c>
      <c r="E12" s="53">
        <v>2405964.04</v>
      </c>
      <c r="F12" s="53">
        <f t="shared" si="10"/>
        <v>100</v>
      </c>
      <c r="G12" s="53">
        <f t="shared" si="11"/>
        <v>0</v>
      </c>
      <c r="H12" s="54">
        <v>4930859.04</v>
      </c>
      <c r="I12" s="54">
        <v>4501568.18</v>
      </c>
      <c r="J12" s="54">
        <v>0</v>
      </c>
      <c r="K12" s="54">
        <f t="shared" si="12"/>
        <v>4501568.18</v>
      </c>
      <c r="L12" s="54">
        <f t="shared" si="13"/>
        <v>91.293791679755657</v>
      </c>
      <c r="M12" s="54">
        <v>4501568.18</v>
      </c>
      <c r="N12" s="54">
        <f t="shared" si="14"/>
        <v>91.293791679755657</v>
      </c>
      <c r="O12" s="54">
        <v>4501568.18</v>
      </c>
      <c r="P12" s="54">
        <f t="shared" si="15"/>
        <v>100</v>
      </c>
      <c r="Q12" s="54">
        <f t="shared" si="7"/>
        <v>0</v>
      </c>
      <c r="R12" s="54">
        <v>5201784.21</v>
      </c>
      <c r="S12" s="54">
        <v>716468.69</v>
      </c>
      <c r="T12" s="54">
        <v>2015601.6400000001</v>
      </c>
      <c r="U12" s="54">
        <v>0</v>
      </c>
      <c r="V12" s="54">
        <v>474406.14</v>
      </c>
      <c r="W12" s="54">
        <v>0</v>
      </c>
      <c r="X12" s="54">
        <f t="shared" si="16"/>
        <v>2490007.7800000003</v>
      </c>
      <c r="Y12" s="54">
        <f t="shared" si="17"/>
        <v>0</v>
      </c>
      <c r="Z12" s="54">
        <f t="shared" si="18"/>
        <v>2490007.7800000003</v>
      </c>
      <c r="AA12" s="54">
        <f t="shared" si="2"/>
        <v>47.868340543868896</v>
      </c>
      <c r="AB12" s="55"/>
      <c r="AC12" s="54">
        <f t="shared" si="3"/>
        <v>2711776.4299999997</v>
      </c>
      <c r="AD12" s="54">
        <f t="shared" si="4"/>
        <v>52.131659456131111</v>
      </c>
      <c r="AE12" s="54">
        <f t="shared" si="8"/>
        <v>2490007.7800000003</v>
      </c>
      <c r="AF12" s="54">
        <f t="shared" si="5"/>
        <v>100</v>
      </c>
      <c r="AG12" s="54">
        <v>76001</v>
      </c>
      <c r="AH12" s="54">
        <v>631193.93999999994</v>
      </c>
      <c r="AI12" s="56">
        <f t="shared" si="9"/>
        <v>707194.94</v>
      </c>
      <c r="AJ12" s="54">
        <f t="shared" si="6"/>
        <v>28.401314473001364</v>
      </c>
    </row>
    <row r="13" spans="1:38" s="66" customFormat="1" ht="15.75">
      <c r="A13" s="58" t="s">
        <v>18</v>
      </c>
      <c r="B13" s="53">
        <v>4500000</v>
      </c>
      <c r="C13" s="53">
        <v>1511408.2</v>
      </c>
      <c r="D13" s="53">
        <f t="shared" si="0"/>
        <v>33.586848888888888</v>
      </c>
      <c r="E13" s="53">
        <v>1511408.2</v>
      </c>
      <c r="F13" s="53">
        <f t="shared" si="10"/>
        <v>100</v>
      </c>
      <c r="G13" s="53">
        <f t="shared" si="11"/>
        <v>0</v>
      </c>
      <c r="H13" s="54">
        <v>4400000</v>
      </c>
      <c r="I13" s="54">
        <v>5148156.2399999993</v>
      </c>
      <c r="J13" s="54">
        <v>0</v>
      </c>
      <c r="K13" s="54">
        <f t="shared" si="12"/>
        <v>5148156.2399999993</v>
      </c>
      <c r="L13" s="54">
        <f t="shared" si="13"/>
        <v>117.00355090909089</v>
      </c>
      <c r="M13" s="54">
        <v>5148156.2399999993</v>
      </c>
      <c r="N13" s="54">
        <f t="shared" si="14"/>
        <v>117.00355090909089</v>
      </c>
      <c r="O13" s="54">
        <v>5148156.24</v>
      </c>
      <c r="P13" s="54">
        <f t="shared" si="15"/>
        <v>100.00000000000001</v>
      </c>
      <c r="Q13" s="54">
        <f t="shared" si="7"/>
        <v>0</v>
      </c>
      <c r="R13" s="54">
        <v>4500000</v>
      </c>
      <c r="S13" s="54">
        <v>622017.30000000005</v>
      </c>
      <c r="T13" s="54">
        <v>1674772.8</v>
      </c>
      <c r="U13" s="54">
        <v>0</v>
      </c>
      <c r="V13" s="54">
        <v>232021.94</v>
      </c>
      <c r="W13" s="54">
        <v>0</v>
      </c>
      <c r="X13" s="54">
        <f t="shared" si="16"/>
        <v>1906794.74</v>
      </c>
      <c r="Y13" s="54">
        <f t="shared" si="17"/>
        <v>0</v>
      </c>
      <c r="Z13" s="54">
        <f t="shared" si="18"/>
        <v>1906794.74</v>
      </c>
      <c r="AA13" s="54">
        <f t="shared" si="2"/>
        <v>42.373216444444445</v>
      </c>
      <c r="AB13" s="55"/>
      <c r="AC13" s="54">
        <f t="shared" si="3"/>
        <v>2593205.2599999998</v>
      </c>
      <c r="AD13" s="54">
        <f t="shared" si="4"/>
        <v>57.626783555555548</v>
      </c>
      <c r="AE13" s="54">
        <f t="shared" si="8"/>
        <v>1906794.74</v>
      </c>
      <c r="AF13" s="54">
        <f t="shared" si="5"/>
        <v>100</v>
      </c>
      <c r="AG13" s="54">
        <v>822890.1</v>
      </c>
      <c r="AH13" s="54">
        <v>354113</v>
      </c>
      <c r="AI13" s="56">
        <f t="shared" si="9"/>
        <v>1177003.1000000001</v>
      </c>
      <c r="AJ13" s="54">
        <f t="shared" si="6"/>
        <v>61.726785547981962</v>
      </c>
    </row>
    <row r="14" spans="1:38" s="66" customFormat="1" ht="17.45" customHeight="1">
      <c r="A14" s="52" t="s">
        <v>19</v>
      </c>
      <c r="B14" s="53">
        <v>0</v>
      </c>
      <c r="C14" s="53">
        <v>0</v>
      </c>
      <c r="D14" s="53" t="e">
        <f t="shared" si="0"/>
        <v>#DIV/0!</v>
      </c>
      <c r="E14" s="53">
        <v>0</v>
      </c>
      <c r="F14" s="53" t="e">
        <f t="shared" si="10"/>
        <v>#DIV/0!</v>
      </c>
      <c r="G14" s="53">
        <f t="shared" si="11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v>0</v>
      </c>
      <c r="N14" s="54" t="e">
        <f t="shared" si="14"/>
        <v>#DIV/0!</v>
      </c>
      <c r="O14" s="54">
        <v>0</v>
      </c>
      <c r="P14" s="54" t="e">
        <f t="shared" si="15"/>
        <v>#DIV/0!</v>
      </c>
      <c r="Q14" s="54">
        <f t="shared" si="7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6"/>
        <v>0</v>
      </c>
      <c r="Y14" s="54">
        <f t="shared" si="17"/>
        <v>0</v>
      </c>
      <c r="Z14" s="54">
        <f t="shared" si="18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f t="shared" si="8"/>
        <v>0</v>
      </c>
      <c r="AF14" s="54" t="e">
        <f t="shared" si="5"/>
        <v>#DIV/0!</v>
      </c>
      <c r="AG14" s="54">
        <v>0</v>
      </c>
      <c r="AH14" s="54"/>
      <c r="AI14" s="56">
        <f t="shared" si="9"/>
        <v>0</v>
      </c>
      <c r="AJ14" s="54" t="e">
        <f t="shared" si="6"/>
        <v>#DIV/0!</v>
      </c>
    </row>
    <row r="15" spans="1:38" s="66" customFormat="1" ht="17.45" customHeight="1">
      <c r="A15" s="52" t="s">
        <v>20</v>
      </c>
      <c r="B15" s="53">
        <v>621675.26181818184</v>
      </c>
      <c r="C15" s="53">
        <v>489981.51</v>
      </c>
      <c r="D15" s="53">
        <f t="shared" si="0"/>
        <v>78.816311359563528</v>
      </c>
      <c r="E15" s="53">
        <v>489981.51</v>
      </c>
      <c r="F15" s="53">
        <f t="shared" si="10"/>
        <v>100</v>
      </c>
      <c r="G15" s="53">
        <f t="shared" si="11"/>
        <v>0</v>
      </c>
      <c r="H15" s="54">
        <v>990204</v>
      </c>
      <c r="I15" s="54">
        <v>408695.18</v>
      </c>
      <c r="J15" s="54">
        <v>0</v>
      </c>
      <c r="K15" s="54">
        <f t="shared" si="12"/>
        <v>408695.18</v>
      </c>
      <c r="L15" s="54">
        <f t="shared" si="13"/>
        <v>41.273836502377286</v>
      </c>
      <c r="M15" s="54">
        <v>408695.18</v>
      </c>
      <c r="N15" s="54">
        <f t="shared" si="14"/>
        <v>41.273836502377286</v>
      </c>
      <c r="O15" s="54">
        <v>408695.18</v>
      </c>
      <c r="P15" s="54">
        <f t="shared" si="15"/>
        <v>100</v>
      </c>
      <c r="Q15" s="54">
        <f t="shared" si="7"/>
        <v>0</v>
      </c>
      <c r="R15" s="54">
        <v>632258</v>
      </c>
      <c r="S15" s="54">
        <v>334657.65000000002</v>
      </c>
      <c r="T15" s="54">
        <v>154321.16999999998</v>
      </c>
      <c r="U15" s="54">
        <v>0</v>
      </c>
      <c r="V15" s="54">
        <v>5370</v>
      </c>
      <c r="W15" s="54">
        <v>0</v>
      </c>
      <c r="X15" s="54">
        <f t="shared" si="16"/>
        <v>159691.16999999998</v>
      </c>
      <c r="Y15" s="54">
        <f t="shared" si="17"/>
        <v>0</v>
      </c>
      <c r="Z15" s="54">
        <f t="shared" si="18"/>
        <v>159691.16999999998</v>
      </c>
      <c r="AA15" s="54">
        <f t="shared" si="2"/>
        <v>25.257279465028514</v>
      </c>
      <c r="AB15" s="55"/>
      <c r="AC15" s="54">
        <f t="shared" si="3"/>
        <v>472566.83</v>
      </c>
      <c r="AD15" s="54">
        <f t="shared" si="4"/>
        <v>74.742720534971482</v>
      </c>
      <c r="AE15" s="54">
        <f t="shared" si="8"/>
        <v>159691.16999999998</v>
      </c>
      <c r="AF15" s="54">
        <f t="shared" si="5"/>
        <v>100</v>
      </c>
      <c r="AG15" s="54">
        <v>37280</v>
      </c>
      <c r="AH15" s="54">
        <v>47222.17</v>
      </c>
      <c r="AI15" s="56">
        <f t="shared" si="9"/>
        <v>84502.17</v>
      </c>
      <c r="AJ15" s="54">
        <f t="shared" si="6"/>
        <v>52.915994040246566</v>
      </c>
    </row>
    <row r="16" spans="1:38" s="41" customFormat="1" ht="17.45" customHeight="1">
      <c r="A16" s="59" t="s">
        <v>22</v>
      </c>
      <c r="B16" s="47">
        <f>SUM(B17:B28)</f>
        <v>4185690.83</v>
      </c>
      <c r="C16" s="47">
        <f>SUM(C17:C28)</f>
        <v>727163.11</v>
      </c>
      <c r="D16" s="47">
        <f t="shared" si="0"/>
        <v>17.372594860284988</v>
      </c>
      <c r="E16" s="47">
        <f>SUM(E17:E28)</f>
        <v>727163.11</v>
      </c>
      <c r="F16" s="47">
        <f>E16*100/C16</f>
        <v>100</v>
      </c>
      <c r="G16" s="49">
        <f>SUM(G17:G28)</f>
        <v>0</v>
      </c>
      <c r="H16" s="49">
        <f>SUM(H17:H28)</f>
        <v>4522791.1899999995</v>
      </c>
      <c r="I16" s="49">
        <f>SUM(I17:I28)</f>
        <v>3856531.7</v>
      </c>
      <c r="J16" s="49">
        <f>SUM(J17:J28)</f>
        <v>1248396.08</v>
      </c>
      <c r="K16" s="49">
        <f>SUM(K17:K28)</f>
        <v>5104927.7799999993</v>
      </c>
      <c r="L16" s="49">
        <f t="shared" si="13"/>
        <v>112.87117988748005</v>
      </c>
      <c r="M16" s="49">
        <f>SUM(M17:M28)</f>
        <v>5104927.7799999993</v>
      </c>
      <c r="N16" s="49">
        <f t="shared" si="14"/>
        <v>112.87117988748005</v>
      </c>
      <c r="O16" s="49">
        <f>SUM(O17:O28)</f>
        <v>5104927.7799999993</v>
      </c>
      <c r="P16" s="49">
        <f>O16*100/M16</f>
        <v>100</v>
      </c>
      <c r="Q16" s="49">
        <f>SUM(Q17:Q28)</f>
        <v>0</v>
      </c>
      <c r="R16" s="49">
        <f>SUM(R17:R28)</f>
        <v>6793616.3399999999</v>
      </c>
      <c r="S16" s="49">
        <f>SUM(S17:S28)</f>
        <v>155440.48000000001</v>
      </c>
      <c r="T16" s="49">
        <f t="shared" ref="T16:V16" si="19">SUM(T17:T28)</f>
        <v>1690232.47</v>
      </c>
      <c r="U16" s="49">
        <f t="shared" si="19"/>
        <v>15920</v>
      </c>
      <c r="V16" s="49">
        <f t="shared" si="19"/>
        <v>273369.86</v>
      </c>
      <c r="W16" s="49">
        <f>SUM(W17:W28)</f>
        <v>0</v>
      </c>
      <c r="X16" s="49">
        <f>T16+V16</f>
        <v>1963602.33</v>
      </c>
      <c r="Y16" s="49">
        <f>U16+W16</f>
        <v>15920</v>
      </c>
      <c r="Z16" s="49">
        <f t="shared" si="18"/>
        <v>1979522.33</v>
      </c>
      <c r="AA16" s="49">
        <f t="shared" si="2"/>
        <v>29.137976461002214</v>
      </c>
      <c r="AB16" s="60"/>
      <c r="AC16" s="49">
        <f t="shared" si="3"/>
        <v>4814094.01</v>
      </c>
      <c r="AD16" s="49">
        <f t="shared" si="4"/>
        <v>70.862023538997789</v>
      </c>
      <c r="AE16" s="49">
        <f t="shared" ref="AE16" si="20">SUM(AE17:AE28)</f>
        <v>1979522.33</v>
      </c>
      <c r="AF16" s="49">
        <f t="shared" si="5"/>
        <v>100</v>
      </c>
      <c r="AG16" s="49">
        <f>SUM(AG17:AG28)</f>
        <v>1212124.17</v>
      </c>
      <c r="AH16" s="49">
        <f>SUM(AH17:AH28)</f>
        <v>255794.05</v>
      </c>
      <c r="AI16" s="49">
        <f>SUM(AI17:AI28)</f>
        <v>1467918.22</v>
      </c>
      <c r="AJ16" s="49">
        <f t="shared" si="6"/>
        <v>74.155173586751104</v>
      </c>
      <c r="AL16" s="191"/>
    </row>
    <row r="17" spans="1:38" s="66" customFormat="1" ht="17.45" customHeight="1">
      <c r="A17" s="144" t="s">
        <v>23</v>
      </c>
      <c r="B17" s="53">
        <v>719392.83</v>
      </c>
      <c r="C17" s="53">
        <v>276733</v>
      </c>
      <c r="D17" s="53">
        <f t="shared" si="0"/>
        <v>38.467578277086808</v>
      </c>
      <c r="E17" s="53">
        <v>276733</v>
      </c>
      <c r="F17" s="53">
        <f t="shared" si="10"/>
        <v>100</v>
      </c>
      <c r="G17" s="53">
        <f t="shared" ref="G17:G28" si="21">C17-E17</f>
        <v>0</v>
      </c>
      <c r="H17" s="54">
        <v>921802.96</v>
      </c>
      <c r="I17" s="54">
        <v>797564</v>
      </c>
      <c r="J17" s="54">
        <v>0</v>
      </c>
      <c r="K17" s="54">
        <f t="shared" ref="K17:K28" si="22">I17+J17</f>
        <v>797564</v>
      </c>
      <c r="L17" s="54">
        <f t="shared" si="13"/>
        <v>86.522178232102888</v>
      </c>
      <c r="M17" s="54">
        <v>797564</v>
      </c>
      <c r="N17" s="54">
        <f t="shared" si="14"/>
        <v>86.522178232102888</v>
      </c>
      <c r="O17" s="54">
        <v>797564</v>
      </c>
      <c r="P17" s="54">
        <f t="shared" ref="P17:P29" si="23">O17*100/M17</f>
        <v>100</v>
      </c>
      <c r="Q17" s="54">
        <f t="shared" ref="Q17:Q28" si="24">M17-O17</f>
        <v>0</v>
      </c>
      <c r="R17" s="54">
        <v>1255977.6399999999</v>
      </c>
      <c r="S17" s="54">
        <v>97544.25</v>
      </c>
      <c r="T17" s="54">
        <v>257485</v>
      </c>
      <c r="U17" s="54">
        <v>0</v>
      </c>
      <c r="V17" s="54">
        <v>59189</v>
      </c>
      <c r="W17" s="54">
        <v>0</v>
      </c>
      <c r="X17" s="54">
        <f>T17+V17</f>
        <v>316674</v>
      </c>
      <c r="Y17" s="54">
        <f t="shared" ref="Y17:Y28" si="25">U17+W17</f>
        <v>0</v>
      </c>
      <c r="Z17" s="54">
        <f t="shared" si="18"/>
        <v>316674</v>
      </c>
      <c r="AA17" s="54">
        <f t="shared" si="2"/>
        <v>25.213346950985532</v>
      </c>
      <c r="AB17" s="55"/>
      <c r="AC17" s="54">
        <f t="shared" si="3"/>
        <v>939303.6399999999</v>
      </c>
      <c r="AD17" s="54">
        <f t="shared" si="4"/>
        <v>74.786653049014461</v>
      </c>
      <c r="AE17" s="54">
        <f t="shared" ref="AE17:AE28" si="26">Z17</f>
        <v>316674</v>
      </c>
      <c r="AF17" s="54">
        <f t="shared" si="5"/>
        <v>100</v>
      </c>
      <c r="AG17" s="54">
        <v>197030</v>
      </c>
      <c r="AH17" s="54">
        <v>7390</v>
      </c>
      <c r="AI17" s="56">
        <f t="shared" si="9"/>
        <v>204420</v>
      </c>
      <c r="AJ17" s="54">
        <f t="shared" si="6"/>
        <v>64.552189317721059</v>
      </c>
    </row>
    <row r="18" spans="1:38" s="66" customFormat="1" ht="17.45" customHeight="1">
      <c r="A18" s="144" t="s">
        <v>24</v>
      </c>
      <c r="B18" s="53">
        <v>33666.269999999997</v>
      </c>
      <c r="C18" s="53">
        <v>1600</v>
      </c>
      <c r="D18" s="53">
        <f t="shared" si="0"/>
        <v>4.7525312426948405</v>
      </c>
      <c r="E18" s="53">
        <v>1600</v>
      </c>
      <c r="F18" s="53">
        <f t="shared" si="10"/>
        <v>100</v>
      </c>
      <c r="G18" s="53">
        <f t="shared" si="21"/>
        <v>0</v>
      </c>
      <c r="H18" s="54">
        <v>35000</v>
      </c>
      <c r="I18" s="54">
        <v>36740</v>
      </c>
      <c r="J18" s="54">
        <v>0</v>
      </c>
      <c r="K18" s="54">
        <f t="shared" si="22"/>
        <v>36740</v>
      </c>
      <c r="L18" s="54">
        <f t="shared" si="13"/>
        <v>104.97142857142858</v>
      </c>
      <c r="M18" s="54">
        <v>36740</v>
      </c>
      <c r="N18" s="54">
        <f t="shared" si="14"/>
        <v>104.97142857142858</v>
      </c>
      <c r="O18" s="54">
        <v>36740</v>
      </c>
      <c r="P18" s="54">
        <f t="shared" si="23"/>
        <v>100</v>
      </c>
      <c r="Q18" s="54">
        <f t="shared" si="24"/>
        <v>0</v>
      </c>
      <c r="R18" s="54">
        <v>69815</v>
      </c>
      <c r="S18" s="54">
        <v>0</v>
      </c>
      <c r="T18" s="54">
        <v>17563</v>
      </c>
      <c r="U18" s="54">
        <v>0</v>
      </c>
      <c r="V18" s="54">
        <v>0</v>
      </c>
      <c r="W18" s="54">
        <v>0</v>
      </c>
      <c r="X18" s="54">
        <f t="shared" ref="X18:X28" si="27">T18+V18</f>
        <v>17563</v>
      </c>
      <c r="Y18" s="54">
        <f t="shared" si="25"/>
        <v>0</v>
      </c>
      <c r="Z18" s="54">
        <f t="shared" si="18"/>
        <v>17563</v>
      </c>
      <c r="AA18" s="54">
        <f t="shared" si="2"/>
        <v>25.156484996061018</v>
      </c>
      <c r="AB18" s="55"/>
      <c r="AC18" s="54">
        <f t="shared" si="3"/>
        <v>52252</v>
      </c>
      <c r="AD18" s="54">
        <f t="shared" si="4"/>
        <v>74.843515003938975</v>
      </c>
      <c r="AE18" s="54">
        <f t="shared" si="26"/>
        <v>17563</v>
      </c>
      <c r="AF18" s="54">
        <f t="shared" si="5"/>
        <v>100</v>
      </c>
      <c r="AG18" s="54">
        <v>17563</v>
      </c>
      <c r="AH18" s="54"/>
      <c r="AI18" s="56">
        <f t="shared" si="9"/>
        <v>17563</v>
      </c>
      <c r="AJ18" s="54">
        <f t="shared" si="6"/>
        <v>100</v>
      </c>
    </row>
    <row r="19" spans="1:38" s="140" customFormat="1" ht="17.45" customHeight="1">
      <c r="A19" s="174" t="s">
        <v>138</v>
      </c>
      <c r="B19" s="53">
        <v>739324.92</v>
      </c>
      <c r="C19" s="53">
        <v>16560</v>
      </c>
      <c r="D19" s="53">
        <f t="shared" ref="D19" si="28">C19*100/B19</f>
        <v>2.2398812148791087</v>
      </c>
      <c r="E19" s="53">
        <v>16560</v>
      </c>
      <c r="F19" s="53">
        <f t="shared" ref="F19" si="29">E19*100/C19</f>
        <v>100</v>
      </c>
      <c r="G19" s="53">
        <f t="shared" si="21"/>
        <v>0</v>
      </c>
      <c r="H19" s="54">
        <v>750000</v>
      </c>
      <c r="I19" s="54">
        <v>730631</v>
      </c>
      <c r="J19" s="54">
        <v>0</v>
      </c>
      <c r="K19" s="54">
        <f t="shared" si="22"/>
        <v>730631</v>
      </c>
      <c r="L19" s="54">
        <f t="shared" ref="L19" si="30">K19*100/H19</f>
        <v>97.41746666666667</v>
      </c>
      <c r="M19" s="54">
        <v>730631</v>
      </c>
      <c r="N19" s="54">
        <f t="shared" ref="N19" si="31">M19*100/H19</f>
        <v>97.41746666666667</v>
      </c>
      <c r="O19" s="54">
        <v>730631</v>
      </c>
      <c r="P19" s="54">
        <f t="shared" si="23"/>
        <v>100</v>
      </c>
      <c r="Q19" s="54">
        <f t="shared" si="24"/>
        <v>0</v>
      </c>
      <c r="R19" s="54">
        <v>720000</v>
      </c>
      <c r="S19" s="54">
        <v>0</v>
      </c>
      <c r="T19" s="54">
        <v>233973</v>
      </c>
      <c r="U19" s="54">
        <v>0</v>
      </c>
      <c r="V19" s="54">
        <v>55166</v>
      </c>
      <c r="W19" s="54">
        <v>0</v>
      </c>
      <c r="X19" s="54">
        <f t="shared" si="27"/>
        <v>289139</v>
      </c>
      <c r="Y19" s="54">
        <f t="shared" si="25"/>
        <v>0</v>
      </c>
      <c r="Z19" s="54">
        <f t="shared" si="18"/>
        <v>289139</v>
      </c>
      <c r="AA19" s="54">
        <f t="shared" si="2"/>
        <v>40.158194444444447</v>
      </c>
      <c r="AB19" s="55"/>
      <c r="AC19" s="54">
        <v>0</v>
      </c>
      <c r="AD19" s="54">
        <f t="shared" si="4"/>
        <v>0</v>
      </c>
      <c r="AE19" s="54">
        <f t="shared" si="26"/>
        <v>289139</v>
      </c>
      <c r="AF19" s="54">
        <f t="shared" si="5"/>
        <v>100</v>
      </c>
      <c r="AG19" s="54">
        <v>174289</v>
      </c>
      <c r="AH19" s="54">
        <v>59004</v>
      </c>
      <c r="AI19" s="56">
        <f t="shared" si="9"/>
        <v>233293</v>
      </c>
      <c r="AJ19" s="54">
        <f t="shared" si="6"/>
        <v>80.685414281712255</v>
      </c>
    </row>
    <row r="20" spans="1:38" s="66" customFormat="1" ht="17.45" customHeight="1">
      <c r="A20" s="144" t="s">
        <v>139</v>
      </c>
      <c r="B20" s="53">
        <v>80132.06</v>
      </c>
      <c r="C20" s="53">
        <v>27730.26</v>
      </c>
      <c r="D20" s="53">
        <f t="shared" si="0"/>
        <v>34.605699641317095</v>
      </c>
      <c r="E20" s="53">
        <v>27730.26</v>
      </c>
      <c r="F20" s="53">
        <f t="shared" si="10"/>
        <v>100</v>
      </c>
      <c r="G20" s="53">
        <f t="shared" si="21"/>
        <v>0</v>
      </c>
      <c r="H20" s="54">
        <v>50000</v>
      </c>
      <c r="I20" s="54">
        <v>52000</v>
      </c>
      <c r="J20" s="54">
        <v>1092461.08</v>
      </c>
      <c r="K20" s="54">
        <f t="shared" si="22"/>
        <v>1144461.08</v>
      </c>
      <c r="L20" s="54">
        <f t="shared" si="13"/>
        <v>2288.9221600000001</v>
      </c>
      <c r="M20" s="54">
        <v>1144461.08</v>
      </c>
      <c r="N20" s="54">
        <f t="shared" si="14"/>
        <v>2288.9221600000001</v>
      </c>
      <c r="O20" s="54">
        <v>1144461.08</v>
      </c>
      <c r="P20" s="54">
        <f t="shared" si="23"/>
        <v>100</v>
      </c>
      <c r="Q20" s="54">
        <f t="shared" si="24"/>
        <v>0</v>
      </c>
      <c r="R20" s="54">
        <v>77180</v>
      </c>
      <c r="S20" s="54">
        <v>0</v>
      </c>
      <c r="T20" s="54">
        <v>23544.67</v>
      </c>
      <c r="U20" s="54">
        <v>0</v>
      </c>
      <c r="V20" s="54">
        <v>12195.86</v>
      </c>
      <c r="W20" s="54">
        <v>0</v>
      </c>
      <c r="X20" s="54">
        <f t="shared" si="27"/>
        <v>35740.53</v>
      </c>
      <c r="Y20" s="54">
        <f t="shared" si="25"/>
        <v>0</v>
      </c>
      <c r="Z20" s="54">
        <f t="shared" si="18"/>
        <v>35740.53</v>
      </c>
      <c r="AA20" s="54">
        <f t="shared" si="2"/>
        <v>46.308020212490284</v>
      </c>
      <c r="AB20" s="55"/>
      <c r="AC20" s="54">
        <f t="shared" ref="AC20:AC29" si="32">R20-Z20</f>
        <v>41439.47</v>
      </c>
      <c r="AD20" s="54">
        <f t="shared" si="4"/>
        <v>53.691979787509716</v>
      </c>
      <c r="AE20" s="54">
        <f t="shared" si="26"/>
        <v>35740.53</v>
      </c>
      <c r="AF20" s="54">
        <f t="shared" si="5"/>
        <v>100</v>
      </c>
      <c r="AG20" s="54">
        <v>22374.67</v>
      </c>
      <c r="AH20" s="54">
        <v>1170</v>
      </c>
      <c r="AI20" s="56">
        <f t="shared" si="9"/>
        <v>23544.67</v>
      </c>
      <c r="AJ20" s="54">
        <f t="shared" si="6"/>
        <v>65.876667189882184</v>
      </c>
    </row>
    <row r="21" spans="1:38" s="66" customFormat="1" ht="17.45" customHeight="1">
      <c r="A21" s="144" t="s">
        <v>140</v>
      </c>
      <c r="B21" s="53">
        <v>0</v>
      </c>
      <c r="C21" s="53">
        <v>0</v>
      </c>
      <c r="D21" s="53" t="e">
        <f t="shared" si="0"/>
        <v>#DIV/0!</v>
      </c>
      <c r="E21" s="53">
        <v>0</v>
      </c>
      <c r="F21" s="53" t="e">
        <f t="shared" si="10"/>
        <v>#DIV/0!</v>
      </c>
      <c r="G21" s="53">
        <f t="shared" si="21"/>
        <v>0</v>
      </c>
      <c r="H21" s="54">
        <v>30000</v>
      </c>
      <c r="I21" s="54">
        <v>27090</v>
      </c>
      <c r="J21" s="54">
        <v>0</v>
      </c>
      <c r="K21" s="54">
        <f t="shared" si="22"/>
        <v>27090</v>
      </c>
      <c r="L21" s="54">
        <f t="shared" si="13"/>
        <v>90.3</v>
      </c>
      <c r="M21" s="54">
        <v>27090</v>
      </c>
      <c r="N21" s="54">
        <f t="shared" si="14"/>
        <v>90.3</v>
      </c>
      <c r="O21" s="54">
        <v>27090</v>
      </c>
      <c r="P21" s="54">
        <f t="shared" si="23"/>
        <v>100</v>
      </c>
      <c r="Q21" s="54">
        <f t="shared" si="24"/>
        <v>0</v>
      </c>
      <c r="R21" s="54">
        <v>22340</v>
      </c>
      <c r="S21" s="54">
        <v>0</v>
      </c>
      <c r="T21" s="54">
        <v>0</v>
      </c>
      <c r="U21" s="54">
        <v>0</v>
      </c>
      <c r="V21" s="54">
        <v>3900</v>
      </c>
      <c r="W21" s="54">
        <v>0</v>
      </c>
      <c r="X21" s="54">
        <f t="shared" si="27"/>
        <v>3900</v>
      </c>
      <c r="Y21" s="54">
        <f t="shared" si="25"/>
        <v>0</v>
      </c>
      <c r="Z21" s="54">
        <f t="shared" si="18"/>
        <v>3900</v>
      </c>
      <c r="AA21" s="54">
        <f>Z21*100/R21</f>
        <v>17.457475380483437</v>
      </c>
      <c r="AB21" s="55"/>
      <c r="AC21" s="54">
        <f t="shared" si="32"/>
        <v>18440</v>
      </c>
      <c r="AD21" s="54">
        <f t="shared" si="4"/>
        <v>82.542524619516556</v>
      </c>
      <c r="AE21" s="54">
        <f t="shared" si="26"/>
        <v>3900</v>
      </c>
      <c r="AF21" s="54">
        <f t="shared" si="5"/>
        <v>100</v>
      </c>
      <c r="AG21" s="54">
        <v>0</v>
      </c>
      <c r="AH21" s="54"/>
      <c r="AI21" s="56">
        <f t="shared" si="9"/>
        <v>0</v>
      </c>
      <c r="AJ21" s="54">
        <f t="shared" si="6"/>
        <v>0</v>
      </c>
    </row>
    <row r="22" spans="1:38" s="66" customFormat="1" ht="17.45" customHeight="1">
      <c r="A22" s="144" t="s">
        <v>141</v>
      </c>
      <c r="B22" s="53">
        <v>586968.52</v>
      </c>
      <c r="C22" s="53">
        <v>74080</v>
      </c>
      <c r="D22" s="53">
        <f t="shared" si="0"/>
        <v>12.620779049615813</v>
      </c>
      <c r="E22" s="53">
        <v>74080</v>
      </c>
      <c r="F22" s="53">
        <f t="shared" si="10"/>
        <v>100</v>
      </c>
      <c r="G22" s="53">
        <f t="shared" si="21"/>
        <v>0</v>
      </c>
      <c r="H22" s="54">
        <v>259871.61</v>
      </c>
      <c r="I22" s="54">
        <v>223121</v>
      </c>
      <c r="J22" s="54">
        <v>0</v>
      </c>
      <c r="K22" s="54">
        <f t="shared" si="22"/>
        <v>223121</v>
      </c>
      <c r="L22" s="54">
        <f t="shared" si="13"/>
        <v>85.858166653910374</v>
      </c>
      <c r="M22" s="54">
        <v>223121</v>
      </c>
      <c r="N22" s="54">
        <f t="shared" si="14"/>
        <v>85.858166653910374</v>
      </c>
      <c r="O22" s="54">
        <v>223121</v>
      </c>
      <c r="P22" s="54">
        <f t="shared" si="23"/>
        <v>100</v>
      </c>
      <c r="Q22" s="54">
        <f t="shared" si="24"/>
        <v>0</v>
      </c>
      <c r="R22" s="54">
        <v>575750</v>
      </c>
      <c r="S22" s="54">
        <v>11039.94</v>
      </c>
      <c r="T22" s="54">
        <v>74890</v>
      </c>
      <c r="U22" s="54">
        <v>0</v>
      </c>
      <c r="V22" s="54">
        <v>26140</v>
      </c>
      <c r="W22" s="54">
        <v>0</v>
      </c>
      <c r="X22" s="54">
        <f t="shared" si="27"/>
        <v>101030</v>
      </c>
      <c r="Y22" s="54">
        <f t="shared" si="25"/>
        <v>0</v>
      </c>
      <c r="Z22" s="54">
        <f t="shared" si="18"/>
        <v>101030</v>
      </c>
      <c r="AA22" s="54">
        <f t="shared" si="2"/>
        <v>17.547546678245766</v>
      </c>
      <c r="AB22" s="55"/>
      <c r="AC22" s="54">
        <f t="shared" si="32"/>
        <v>474720</v>
      </c>
      <c r="AD22" s="54">
        <f t="shared" si="4"/>
        <v>82.452453321754234</v>
      </c>
      <c r="AE22" s="54">
        <f t="shared" si="26"/>
        <v>101030</v>
      </c>
      <c r="AF22" s="54">
        <f t="shared" si="5"/>
        <v>100</v>
      </c>
      <c r="AG22" s="54">
        <v>53690</v>
      </c>
      <c r="AH22" s="54">
        <v>21200</v>
      </c>
      <c r="AI22" s="56">
        <f t="shared" si="9"/>
        <v>74890</v>
      </c>
      <c r="AJ22" s="54">
        <f t="shared" si="6"/>
        <v>74.126497080075225</v>
      </c>
    </row>
    <row r="23" spans="1:38" s="66" customFormat="1" ht="17.45" customHeight="1">
      <c r="A23" s="144" t="s">
        <v>142</v>
      </c>
      <c r="B23" s="53">
        <v>547686.05000000005</v>
      </c>
      <c r="C23" s="53">
        <v>182799.5</v>
      </c>
      <c r="D23" s="53">
        <f t="shared" si="0"/>
        <v>33.376694549733372</v>
      </c>
      <c r="E23" s="53">
        <v>182799.5</v>
      </c>
      <c r="F23" s="53">
        <f t="shared" si="10"/>
        <v>100</v>
      </c>
      <c r="G23" s="53">
        <f t="shared" si="21"/>
        <v>0</v>
      </c>
      <c r="H23" s="54">
        <v>816896.62</v>
      </c>
      <c r="I23" s="54">
        <v>635040.6</v>
      </c>
      <c r="J23" s="54">
        <v>0</v>
      </c>
      <c r="K23" s="54">
        <f t="shared" si="22"/>
        <v>635040.6</v>
      </c>
      <c r="L23" s="54">
        <f t="shared" si="13"/>
        <v>77.738184300481009</v>
      </c>
      <c r="M23" s="54">
        <v>635040.6</v>
      </c>
      <c r="N23" s="54">
        <f t="shared" si="14"/>
        <v>77.738184300481009</v>
      </c>
      <c r="O23" s="54">
        <v>635040.6</v>
      </c>
      <c r="P23" s="54">
        <f t="shared" si="23"/>
        <v>100</v>
      </c>
      <c r="Q23" s="54">
        <f t="shared" si="24"/>
        <v>0</v>
      </c>
      <c r="R23" s="54">
        <v>1826111.2</v>
      </c>
      <c r="S23" s="54">
        <v>46856.29</v>
      </c>
      <c r="T23" s="54">
        <v>355270</v>
      </c>
      <c r="U23" s="54">
        <v>0</v>
      </c>
      <c r="V23" s="54">
        <v>68990</v>
      </c>
      <c r="W23" s="54">
        <v>0</v>
      </c>
      <c r="X23" s="54">
        <f t="shared" si="27"/>
        <v>424260</v>
      </c>
      <c r="Y23" s="54">
        <f t="shared" si="25"/>
        <v>0</v>
      </c>
      <c r="Z23" s="54">
        <f t="shared" si="18"/>
        <v>424260</v>
      </c>
      <c r="AA23" s="54">
        <f t="shared" si="2"/>
        <v>23.232977268854164</v>
      </c>
      <c r="AB23" s="55"/>
      <c r="AC23" s="54">
        <f t="shared" si="32"/>
        <v>1401851.2</v>
      </c>
      <c r="AD23" s="54">
        <f t="shared" si="4"/>
        <v>76.767022731145843</v>
      </c>
      <c r="AE23" s="54">
        <f t="shared" si="26"/>
        <v>424260</v>
      </c>
      <c r="AF23" s="54">
        <f t="shared" si="5"/>
        <v>100</v>
      </c>
      <c r="AG23" s="54">
        <v>224223</v>
      </c>
      <c r="AH23" s="54">
        <v>53839</v>
      </c>
      <c r="AI23" s="56">
        <f t="shared" si="9"/>
        <v>278062</v>
      </c>
      <c r="AJ23" s="54">
        <f t="shared" si="6"/>
        <v>65.540470466223539</v>
      </c>
    </row>
    <row r="24" spans="1:38" s="66" customFormat="1" ht="17.45" customHeight="1">
      <c r="A24" s="144" t="s">
        <v>143</v>
      </c>
      <c r="B24" s="53">
        <v>966617.4</v>
      </c>
      <c r="C24" s="53">
        <v>59680.25</v>
      </c>
      <c r="D24" s="53">
        <f t="shared" si="0"/>
        <v>6.1741336334313868</v>
      </c>
      <c r="E24" s="53">
        <v>59680.25</v>
      </c>
      <c r="F24" s="53">
        <f t="shared" si="10"/>
        <v>100</v>
      </c>
      <c r="G24" s="53">
        <f t="shared" si="21"/>
        <v>0</v>
      </c>
      <c r="H24" s="54">
        <v>1000000</v>
      </c>
      <c r="I24" s="54">
        <v>895889.5</v>
      </c>
      <c r="J24" s="54">
        <v>0</v>
      </c>
      <c r="K24" s="54">
        <f t="shared" si="22"/>
        <v>895889.5</v>
      </c>
      <c r="L24" s="54">
        <f t="shared" si="13"/>
        <v>89.588949999999997</v>
      </c>
      <c r="M24" s="54">
        <v>895889.5</v>
      </c>
      <c r="N24" s="54">
        <f t="shared" si="14"/>
        <v>89.588949999999997</v>
      </c>
      <c r="O24" s="54">
        <v>895889.5</v>
      </c>
      <c r="P24" s="54">
        <f t="shared" si="23"/>
        <v>100</v>
      </c>
      <c r="Q24" s="54">
        <f t="shared" si="24"/>
        <v>0</v>
      </c>
      <c r="R24" s="54">
        <v>1056255</v>
      </c>
      <c r="S24" s="54">
        <v>0</v>
      </c>
      <c r="T24" s="54">
        <v>255749</v>
      </c>
      <c r="U24" s="54">
        <v>0</v>
      </c>
      <c r="V24" s="54">
        <v>36389</v>
      </c>
      <c r="W24" s="54">
        <v>0</v>
      </c>
      <c r="X24" s="54">
        <f t="shared" si="27"/>
        <v>292138</v>
      </c>
      <c r="Y24" s="54">
        <f t="shared" si="25"/>
        <v>0</v>
      </c>
      <c r="Z24" s="54">
        <f t="shared" si="18"/>
        <v>292138</v>
      </c>
      <c r="AA24" s="54">
        <f t="shared" si="2"/>
        <v>27.657904577966494</v>
      </c>
      <c r="AB24" s="55"/>
      <c r="AC24" s="54">
        <f t="shared" si="32"/>
        <v>764117</v>
      </c>
      <c r="AD24" s="54">
        <f t="shared" si="4"/>
        <v>72.342095422033509</v>
      </c>
      <c r="AE24" s="54">
        <f t="shared" si="26"/>
        <v>292138</v>
      </c>
      <c r="AF24" s="54">
        <f t="shared" si="5"/>
        <v>100</v>
      </c>
      <c r="AG24" s="54">
        <v>200168.5</v>
      </c>
      <c r="AH24" s="54">
        <v>31748.25</v>
      </c>
      <c r="AI24" s="56">
        <f t="shared" si="9"/>
        <v>231916.75</v>
      </c>
      <c r="AJ24" s="54">
        <f t="shared" si="6"/>
        <v>79.386026466943704</v>
      </c>
    </row>
    <row r="25" spans="1:38" s="66" customFormat="1" ht="17.45" customHeight="1">
      <c r="A25" s="144" t="s">
        <v>144</v>
      </c>
      <c r="B25" s="53">
        <v>367890</v>
      </c>
      <c r="C25" s="53">
        <v>30600</v>
      </c>
      <c r="D25" s="53">
        <f t="shared" si="0"/>
        <v>8.3177036614205342</v>
      </c>
      <c r="E25" s="53">
        <v>30600</v>
      </c>
      <c r="F25" s="53">
        <f t="shared" si="10"/>
        <v>100</v>
      </c>
      <c r="G25" s="53">
        <f t="shared" si="21"/>
        <v>0</v>
      </c>
      <c r="H25" s="54">
        <v>384700</v>
      </c>
      <c r="I25" s="54">
        <v>157300</v>
      </c>
      <c r="J25" s="54">
        <v>0</v>
      </c>
      <c r="K25" s="54">
        <f t="shared" si="22"/>
        <v>157300</v>
      </c>
      <c r="L25" s="54">
        <f t="shared" si="13"/>
        <v>40.889004419027813</v>
      </c>
      <c r="M25" s="54">
        <v>157300</v>
      </c>
      <c r="N25" s="54">
        <f t="shared" si="14"/>
        <v>40.889004419027813</v>
      </c>
      <c r="O25" s="54">
        <v>157300</v>
      </c>
      <c r="P25" s="54">
        <f t="shared" si="23"/>
        <v>100</v>
      </c>
      <c r="Q25" s="54">
        <f t="shared" si="24"/>
        <v>0</v>
      </c>
      <c r="R25" s="54">
        <v>333480</v>
      </c>
      <c r="S25" s="54">
        <v>0</v>
      </c>
      <c r="T25" s="54">
        <v>0</v>
      </c>
      <c r="U25" s="54">
        <v>0</v>
      </c>
      <c r="V25" s="54">
        <v>11400</v>
      </c>
      <c r="W25" s="54">
        <v>0</v>
      </c>
      <c r="X25" s="54">
        <f t="shared" si="27"/>
        <v>11400</v>
      </c>
      <c r="Y25" s="54">
        <f t="shared" si="25"/>
        <v>0</v>
      </c>
      <c r="Z25" s="54">
        <f t="shared" si="18"/>
        <v>11400</v>
      </c>
      <c r="AA25" s="54">
        <f t="shared" si="2"/>
        <v>3.4184958618207988</v>
      </c>
      <c r="AB25" s="55"/>
      <c r="AC25" s="54">
        <f t="shared" si="32"/>
        <v>322080</v>
      </c>
      <c r="AD25" s="54">
        <f t="shared" si="4"/>
        <v>96.581504138179199</v>
      </c>
      <c r="AE25" s="54">
        <f t="shared" si="26"/>
        <v>11400</v>
      </c>
      <c r="AF25" s="54">
        <f t="shared" si="5"/>
        <v>100</v>
      </c>
      <c r="AG25" s="54">
        <v>0</v>
      </c>
      <c r="AH25" s="54"/>
      <c r="AI25" s="56">
        <f t="shared" si="9"/>
        <v>0</v>
      </c>
      <c r="AJ25" s="54">
        <f t="shared" si="6"/>
        <v>0</v>
      </c>
    </row>
    <row r="26" spans="1:38" s="66" customFormat="1" ht="17.45" customHeight="1">
      <c r="A26" s="144" t="s">
        <v>145</v>
      </c>
      <c r="B26" s="53">
        <v>122863.19</v>
      </c>
      <c r="C26" s="53">
        <v>57380.1</v>
      </c>
      <c r="D26" s="53">
        <f t="shared" si="0"/>
        <v>46.702433820902748</v>
      </c>
      <c r="E26" s="53">
        <v>57380.1</v>
      </c>
      <c r="F26" s="53">
        <f t="shared" si="10"/>
        <v>100</v>
      </c>
      <c r="G26" s="53">
        <f t="shared" si="21"/>
        <v>0</v>
      </c>
      <c r="H26" s="54">
        <v>120000</v>
      </c>
      <c r="I26" s="54">
        <v>146635.6</v>
      </c>
      <c r="J26" s="54">
        <v>0</v>
      </c>
      <c r="K26" s="54">
        <f t="shared" si="22"/>
        <v>146635.6</v>
      </c>
      <c r="L26" s="54">
        <f t="shared" si="13"/>
        <v>122.19633333333333</v>
      </c>
      <c r="M26" s="54">
        <v>146635.6</v>
      </c>
      <c r="N26" s="54">
        <f t="shared" si="14"/>
        <v>122.19633333333333</v>
      </c>
      <c r="O26" s="54">
        <v>146635.6</v>
      </c>
      <c r="P26" s="54">
        <f t="shared" si="23"/>
        <v>100</v>
      </c>
      <c r="Q26" s="54">
        <f t="shared" si="24"/>
        <v>0</v>
      </c>
      <c r="R26" s="54">
        <v>138940</v>
      </c>
      <c r="S26" s="54">
        <v>0</v>
      </c>
      <c r="T26" s="54">
        <v>26290</v>
      </c>
      <c r="U26" s="54">
        <v>0</v>
      </c>
      <c r="V26" s="54">
        <v>0</v>
      </c>
      <c r="W26" s="54">
        <v>0</v>
      </c>
      <c r="X26" s="54">
        <f t="shared" si="27"/>
        <v>26290</v>
      </c>
      <c r="Y26" s="54">
        <f t="shared" si="25"/>
        <v>0</v>
      </c>
      <c r="Z26" s="54">
        <f t="shared" si="18"/>
        <v>26290</v>
      </c>
      <c r="AA26" s="54">
        <f t="shared" si="2"/>
        <v>18.921836764070822</v>
      </c>
      <c r="AB26" s="55"/>
      <c r="AC26" s="54">
        <f t="shared" si="32"/>
        <v>112650</v>
      </c>
      <c r="AD26" s="54">
        <f t="shared" si="4"/>
        <v>81.078163235929182</v>
      </c>
      <c r="AE26" s="54">
        <f t="shared" si="26"/>
        <v>26290</v>
      </c>
      <c r="AF26" s="54">
        <f t="shared" si="5"/>
        <v>100</v>
      </c>
      <c r="AG26" s="54">
        <v>12750</v>
      </c>
      <c r="AH26" s="54">
        <v>13540</v>
      </c>
      <c r="AI26" s="56">
        <f t="shared" si="9"/>
        <v>26290</v>
      </c>
      <c r="AJ26" s="54">
        <f t="shared" si="6"/>
        <v>100</v>
      </c>
    </row>
    <row r="27" spans="1:38" s="66" customFormat="1" ht="17.45" customHeight="1">
      <c r="A27" s="144" t="s">
        <v>146</v>
      </c>
      <c r="B27" s="53">
        <v>21149.59</v>
      </c>
      <c r="C27" s="53">
        <v>0</v>
      </c>
      <c r="D27" s="53">
        <f t="shared" si="0"/>
        <v>0</v>
      </c>
      <c r="E27" s="53">
        <v>0</v>
      </c>
      <c r="F27" s="53" t="e">
        <f t="shared" si="10"/>
        <v>#DIV/0!</v>
      </c>
      <c r="G27" s="53">
        <f t="shared" si="21"/>
        <v>0</v>
      </c>
      <c r="H27" s="54">
        <v>2000</v>
      </c>
      <c r="I27" s="54">
        <v>2000</v>
      </c>
      <c r="J27" s="54">
        <v>650</v>
      </c>
      <c r="K27" s="54">
        <f t="shared" si="22"/>
        <v>2650</v>
      </c>
      <c r="L27" s="54">
        <f t="shared" si="13"/>
        <v>132.5</v>
      </c>
      <c r="M27" s="54">
        <v>2650</v>
      </c>
      <c r="N27" s="54">
        <f t="shared" si="14"/>
        <v>132.5</v>
      </c>
      <c r="O27" s="54">
        <v>2650</v>
      </c>
      <c r="P27" s="54">
        <f t="shared" si="23"/>
        <v>100</v>
      </c>
      <c r="Q27" s="54">
        <f t="shared" si="24"/>
        <v>0</v>
      </c>
      <c r="R27" s="54">
        <v>20000</v>
      </c>
      <c r="S27" s="54">
        <v>0</v>
      </c>
      <c r="T27" s="54">
        <v>20000</v>
      </c>
      <c r="U27" s="54">
        <v>15920</v>
      </c>
      <c r="V27" s="54">
        <v>0</v>
      </c>
      <c r="W27" s="54">
        <v>0</v>
      </c>
      <c r="X27" s="54">
        <f t="shared" si="27"/>
        <v>20000</v>
      </c>
      <c r="Y27" s="54">
        <f t="shared" si="25"/>
        <v>15920</v>
      </c>
      <c r="Z27" s="54">
        <f t="shared" si="18"/>
        <v>35920</v>
      </c>
      <c r="AA27" s="54">
        <f t="shared" si="2"/>
        <v>179.6</v>
      </c>
      <c r="AB27" s="55"/>
      <c r="AC27" s="184">
        <f t="shared" si="32"/>
        <v>-15920</v>
      </c>
      <c r="AD27" s="184">
        <f t="shared" si="4"/>
        <v>-79.599999999999994</v>
      </c>
      <c r="AE27" s="54">
        <f t="shared" si="26"/>
        <v>35920</v>
      </c>
      <c r="AF27" s="54">
        <f t="shared" si="5"/>
        <v>100</v>
      </c>
      <c r="AG27" s="54">
        <v>35920</v>
      </c>
      <c r="AH27" s="54"/>
      <c r="AI27" s="56">
        <f t="shared" si="9"/>
        <v>35920</v>
      </c>
      <c r="AJ27" s="54">
        <f t="shared" si="6"/>
        <v>100</v>
      </c>
    </row>
    <row r="28" spans="1:38" s="66" customFormat="1" ht="17.100000000000001" customHeight="1">
      <c r="A28" s="144" t="s">
        <v>147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10"/>
        <v>#DIV/0!</v>
      </c>
      <c r="G28" s="53">
        <f t="shared" si="21"/>
        <v>0</v>
      </c>
      <c r="H28" s="54">
        <v>152520</v>
      </c>
      <c r="I28" s="54">
        <v>152520</v>
      </c>
      <c r="J28" s="54">
        <v>155285</v>
      </c>
      <c r="K28" s="54">
        <f t="shared" si="22"/>
        <v>307805</v>
      </c>
      <c r="L28" s="54">
        <f t="shared" si="13"/>
        <v>201.81287699973774</v>
      </c>
      <c r="M28" s="54">
        <v>307805</v>
      </c>
      <c r="N28" s="54">
        <f t="shared" si="14"/>
        <v>201.81287699973774</v>
      </c>
      <c r="O28" s="54">
        <v>307805</v>
      </c>
      <c r="P28" s="54">
        <f t="shared" si="23"/>
        <v>100</v>
      </c>
      <c r="Q28" s="54">
        <f t="shared" si="24"/>
        <v>0</v>
      </c>
      <c r="R28" s="54">
        <v>697767.5</v>
      </c>
      <c r="S28" s="54">
        <v>0</v>
      </c>
      <c r="T28" s="54">
        <v>425467.8</v>
      </c>
      <c r="U28" s="54">
        <v>0</v>
      </c>
      <c r="V28" s="54">
        <v>0</v>
      </c>
      <c r="W28" s="54">
        <v>0</v>
      </c>
      <c r="X28" s="54">
        <f t="shared" si="27"/>
        <v>425467.8</v>
      </c>
      <c r="Y28" s="54">
        <f t="shared" si="25"/>
        <v>0</v>
      </c>
      <c r="Z28" s="54">
        <f t="shared" si="18"/>
        <v>425467.8</v>
      </c>
      <c r="AA28" s="54">
        <f t="shared" si="2"/>
        <v>60.975582840989297</v>
      </c>
      <c r="AB28" s="55"/>
      <c r="AC28" s="54">
        <f t="shared" si="32"/>
        <v>272299.7</v>
      </c>
      <c r="AD28" s="54">
        <f t="shared" si="4"/>
        <v>39.024417159010703</v>
      </c>
      <c r="AE28" s="54">
        <f t="shared" si="26"/>
        <v>425467.8</v>
      </c>
      <c r="AF28" s="54">
        <f t="shared" si="5"/>
        <v>100</v>
      </c>
      <c r="AG28" s="54">
        <v>274116</v>
      </c>
      <c r="AH28" s="54">
        <v>67902.8</v>
      </c>
      <c r="AI28" s="56">
        <f t="shared" si="9"/>
        <v>342018.8</v>
      </c>
      <c r="AJ28" s="54">
        <f t="shared" si="6"/>
        <v>80.386529838450755</v>
      </c>
    </row>
    <row r="29" spans="1:38" s="41" customFormat="1" ht="17.45" customHeight="1">
      <c r="A29" s="63" t="s">
        <v>33</v>
      </c>
      <c r="B29" s="47">
        <f>B9+B16</f>
        <v>24008038.030000001</v>
      </c>
      <c r="C29" s="47">
        <f>C9+C16</f>
        <v>13122979.829999998</v>
      </c>
      <c r="D29" s="47">
        <f t="shared" si="0"/>
        <v>54.660775751861792</v>
      </c>
      <c r="E29" s="47">
        <f>E9+E16</f>
        <v>13122979.829999998</v>
      </c>
      <c r="F29" s="47">
        <f t="shared" si="10"/>
        <v>100</v>
      </c>
      <c r="G29" s="49">
        <f>G9+G16</f>
        <v>0</v>
      </c>
      <c r="H29" s="49">
        <f>H9+H16</f>
        <v>28141375.189999998</v>
      </c>
      <c r="I29" s="49">
        <f>I9+I16</f>
        <v>26387207.049999997</v>
      </c>
      <c r="J29" s="49">
        <f>J9+J16</f>
        <v>1248396.08</v>
      </c>
      <c r="K29" s="49">
        <f>K9+K16</f>
        <v>27635603.129999995</v>
      </c>
      <c r="L29" s="49">
        <f t="shared" si="13"/>
        <v>98.202745755723669</v>
      </c>
      <c r="M29" s="49">
        <f>M9+M16</f>
        <v>27635603.129999995</v>
      </c>
      <c r="N29" s="49">
        <f t="shared" si="14"/>
        <v>98.202745755723669</v>
      </c>
      <c r="O29" s="49">
        <f>O9+O16</f>
        <v>27635603.130000003</v>
      </c>
      <c r="P29" s="49">
        <f t="shared" si="23"/>
        <v>100.00000000000003</v>
      </c>
      <c r="Q29" s="49">
        <f t="shared" ref="Q29:W29" si="33">Q9+Q16</f>
        <v>0</v>
      </c>
      <c r="R29" s="49">
        <f t="shared" si="33"/>
        <v>30925874.370000001</v>
      </c>
      <c r="S29" s="49">
        <f t="shared" si="33"/>
        <v>3526955.8199999994</v>
      </c>
      <c r="T29" s="49">
        <f t="shared" si="33"/>
        <v>9531206.4699999988</v>
      </c>
      <c r="U29" s="49">
        <f t="shared" si="33"/>
        <v>15920</v>
      </c>
      <c r="V29" s="49">
        <f t="shared" si="33"/>
        <v>1971415.15</v>
      </c>
      <c r="W29" s="49">
        <f t="shared" si="33"/>
        <v>0</v>
      </c>
      <c r="X29" s="49">
        <f>T29+V29</f>
        <v>11502621.619999999</v>
      </c>
      <c r="Y29" s="49">
        <f>U29+W29</f>
        <v>15920</v>
      </c>
      <c r="Z29" s="49">
        <f>X29+Y29</f>
        <v>11518541.619999999</v>
      </c>
      <c r="AA29" s="49">
        <f t="shared" si="2"/>
        <v>37.245645772827991</v>
      </c>
      <c r="AB29" s="60"/>
      <c r="AC29" s="49">
        <f t="shared" si="32"/>
        <v>19407332.75</v>
      </c>
      <c r="AD29" s="49">
        <f t="shared" si="4"/>
        <v>62.754354227172009</v>
      </c>
      <c r="AE29" s="49">
        <f>AE9+AE16</f>
        <v>11518541.619999999</v>
      </c>
      <c r="AF29" s="49">
        <f t="shared" si="5"/>
        <v>100.00000000000001</v>
      </c>
      <c r="AG29" s="49">
        <f>AG9+AG16</f>
        <v>2277125.27</v>
      </c>
      <c r="AH29" s="49">
        <f>AH9+AH16</f>
        <v>2581982</v>
      </c>
      <c r="AI29" s="48">
        <f t="shared" si="9"/>
        <v>4859107.2699999996</v>
      </c>
      <c r="AJ29" s="49">
        <f t="shared" si="6"/>
        <v>42.185091049746973</v>
      </c>
      <c r="AL29" s="191"/>
    </row>
    <row r="30" spans="1:38" s="66" customFormat="1" ht="17.45" customHeight="1">
      <c r="C30" s="67"/>
      <c r="D30" s="67"/>
      <c r="H30" s="153"/>
      <c r="I30" s="153"/>
      <c r="J30" s="153"/>
      <c r="K30" s="153"/>
      <c r="L30" s="153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2" spans="1:38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132"/>
      <c r="AC32" s="303" t="s">
        <v>37</v>
      </c>
      <c r="AD32" s="303"/>
      <c r="AE32" s="299" t="s">
        <v>38</v>
      </c>
      <c r="AF32" s="299"/>
    </row>
    <row r="33" spans="1:43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2"/>
      <c r="AM33" s="132"/>
      <c r="AN33" s="132"/>
      <c r="AO33" s="131"/>
      <c r="AP33" s="131"/>
    </row>
    <row r="34" spans="1:43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</row>
    <row r="35" spans="1:43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</row>
    <row r="36" spans="1:43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</row>
    <row r="37" spans="1:43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</row>
    <row r="38" spans="1:43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</row>
    <row r="39" spans="1:43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</row>
    <row r="40" spans="1:43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</row>
    <row r="41" spans="1:43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</row>
    <row r="42" spans="1:43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</row>
    <row r="43" spans="1:43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</row>
    <row r="44" spans="1:43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</row>
    <row r="45" spans="1:43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</row>
    <row r="46" spans="1:43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</row>
    <row r="47" spans="1:43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</row>
    <row r="48" spans="1:43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C32:D32"/>
    <mergeCell ref="C8:D8"/>
    <mergeCell ref="E8:F8"/>
    <mergeCell ref="T8:U8"/>
    <mergeCell ref="V8:W8"/>
    <mergeCell ref="M32:N32"/>
    <mergeCell ref="A4:A8"/>
    <mergeCell ref="B4:G4"/>
    <mergeCell ref="C5:D5"/>
    <mergeCell ref="E5:F5"/>
    <mergeCell ref="V5:W5"/>
    <mergeCell ref="C6:D6"/>
    <mergeCell ref="E6:F6"/>
    <mergeCell ref="T6:U6"/>
    <mergeCell ref="V6:W6"/>
    <mergeCell ref="K8:L8"/>
    <mergeCell ref="M8:N8"/>
    <mergeCell ref="O8:P8"/>
    <mergeCell ref="R4:AJ4"/>
    <mergeCell ref="T5:U5"/>
    <mergeCell ref="X5:AA5"/>
    <mergeCell ref="AB5:AB6"/>
    <mergeCell ref="AC5:AD5"/>
    <mergeCell ref="AE5:AF5"/>
    <mergeCell ref="AG5:AJ5"/>
    <mergeCell ref="X6:Y6"/>
    <mergeCell ref="Z6:Z7"/>
    <mergeCell ref="AE6:AF6"/>
    <mergeCell ref="AI6:AJ6"/>
    <mergeCell ref="H4:Q4"/>
    <mergeCell ref="I5:L5"/>
    <mergeCell ref="M5:N5"/>
    <mergeCell ref="O5:P5"/>
    <mergeCell ref="I6:J6"/>
    <mergeCell ref="K6:K7"/>
    <mergeCell ref="M6:N6"/>
    <mergeCell ref="O6:P6"/>
    <mergeCell ref="X8:AA8"/>
    <mergeCell ref="AC8:AD8"/>
    <mergeCell ref="AE8:AF8"/>
    <mergeCell ref="AG8:AJ8"/>
    <mergeCell ref="AC32:AD32"/>
    <mergeCell ref="AE32:AF32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W50"/>
  <sheetViews>
    <sheetView zoomScale="80" zoomScaleNormal="80" workbookViewId="0">
      <pane xSplit="1" ySplit="8" topLeftCell="V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28.625" style="57" bestFit="1" customWidth="1"/>
    <col min="2" max="2" width="18.125" style="57" hidden="1" customWidth="1"/>
    <col min="3" max="3" width="18.125" style="64" hidden="1" customWidth="1"/>
    <col min="4" max="4" width="9.375" style="64" hidden="1" customWidth="1"/>
    <col min="5" max="5" width="17.625" style="57" hidden="1" customWidth="1"/>
    <col min="6" max="6" width="9.125" style="57" hidden="1" customWidth="1"/>
    <col min="7" max="7" width="14.75" style="57" hidden="1" customWidth="1"/>
    <col min="8" max="8" width="20.5" style="57" customWidth="1"/>
    <col min="9" max="9" width="20.125" style="57" bestFit="1" customWidth="1"/>
    <col min="10" max="10" width="17" style="57" bestFit="1" customWidth="1"/>
    <col min="11" max="11" width="20.125" style="57" bestFit="1" customWidth="1"/>
    <col min="12" max="12" width="9.75" style="57" bestFit="1" customWidth="1"/>
    <col min="13" max="13" width="15.625" style="64" bestFit="1" customWidth="1"/>
    <col min="14" max="14" width="9.75" style="64" bestFit="1" customWidth="1"/>
    <col min="15" max="15" width="19.625" style="57" customWidth="1"/>
    <col min="16" max="16" width="9.7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15.625" style="66" bestFit="1" customWidth="1"/>
    <col min="21" max="21" width="9.25" style="66" bestFit="1" customWidth="1"/>
    <col min="22" max="22" width="19.625" style="66" customWidth="1"/>
    <col min="23" max="23" width="9.25" style="57" bestFit="1" customWidth="1"/>
    <col min="24" max="26" width="19.625" style="57" customWidth="1"/>
    <col min="27" max="27" width="10" style="64" bestFit="1" customWidth="1"/>
    <col min="28" max="28" width="16.875" style="44" bestFit="1" customWidth="1"/>
    <col min="29" max="29" width="19.75" style="57" bestFit="1" customWidth="1"/>
    <col min="30" max="30" width="10" style="64" bestFit="1" customWidth="1"/>
    <col min="31" max="32" width="19.125" style="64" customWidth="1"/>
    <col min="33" max="33" width="19.625" style="57" customWidth="1"/>
    <col min="34" max="34" width="16.25" style="57" bestFit="1" customWidth="1"/>
    <col min="35" max="35" width="18.875" style="57" customWidth="1"/>
    <col min="36" max="36" width="10.5" style="57" bestFit="1" customWidth="1"/>
    <col min="37" max="16384" width="9" style="57"/>
  </cols>
  <sheetData>
    <row r="1" spans="1:36" s="40" customFormat="1" ht="17.45" customHeight="1">
      <c r="A1" s="40" t="s">
        <v>104</v>
      </c>
      <c r="T1" s="41"/>
      <c r="U1" s="41"/>
      <c r="V1" s="41"/>
    </row>
    <row r="2" spans="1:36" s="40" customFormat="1" ht="17.45" customHeight="1">
      <c r="A2" s="40" t="s">
        <v>86</v>
      </c>
      <c r="T2" s="41"/>
      <c r="U2" s="41"/>
      <c r="V2" s="41"/>
    </row>
    <row r="3" spans="1:36" s="40" customFormat="1" ht="17.45" customHeight="1">
      <c r="A3" s="42" t="s">
        <v>166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318" t="s">
        <v>0</v>
      </c>
      <c r="B4" s="330" t="s">
        <v>56</v>
      </c>
      <c r="C4" s="330"/>
      <c r="D4" s="330"/>
      <c r="E4" s="330"/>
      <c r="F4" s="330"/>
      <c r="G4" s="162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6" s="51" customFormat="1" ht="17.45" customHeight="1">
      <c r="A5" s="318"/>
      <c r="B5" s="72" t="s">
        <v>1</v>
      </c>
      <c r="C5" s="331" t="s">
        <v>5</v>
      </c>
      <c r="D5" s="332"/>
      <c r="E5" s="332" t="s">
        <v>50</v>
      </c>
      <c r="F5" s="333"/>
      <c r="G5" s="107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6" s="81" customFormat="1" ht="17.45" customHeight="1">
      <c r="A6" s="318"/>
      <c r="B6" s="76" t="s">
        <v>6</v>
      </c>
      <c r="C6" s="300" t="s">
        <v>49</v>
      </c>
      <c r="D6" s="329"/>
      <c r="E6" s="300" t="s">
        <v>92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108</v>
      </c>
      <c r="N6" s="297"/>
      <c r="O6" s="296" t="s">
        <v>185</v>
      </c>
      <c r="P6" s="298"/>
      <c r="Q6" s="80" t="s">
        <v>93</v>
      </c>
      <c r="R6" s="95" t="s">
        <v>111</v>
      </c>
      <c r="S6" s="96" t="s">
        <v>112</v>
      </c>
      <c r="T6" s="306" t="s">
        <v>170</v>
      </c>
      <c r="U6" s="308"/>
      <c r="V6" s="306" t="s">
        <v>182</v>
      </c>
      <c r="W6" s="307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159</v>
      </c>
      <c r="AF6" s="307"/>
      <c r="AG6" s="98" t="s">
        <v>164</v>
      </c>
      <c r="AH6" s="192" t="s">
        <v>161</v>
      </c>
      <c r="AI6" s="317" t="s">
        <v>113</v>
      </c>
      <c r="AJ6" s="317"/>
    </row>
    <row r="7" spans="1:36" s="51" customFormat="1" ht="17.45" customHeight="1">
      <c r="A7" s="31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318"/>
      <c r="B8" s="162" t="s">
        <v>9</v>
      </c>
      <c r="C8" s="330" t="s">
        <v>10</v>
      </c>
      <c r="D8" s="330"/>
      <c r="E8" s="330" t="s">
        <v>11</v>
      </c>
      <c r="F8" s="330"/>
      <c r="G8" s="90" t="s">
        <v>43</v>
      </c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6" s="51" customFormat="1" ht="17.45" customHeight="1">
      <c r="A9" s="116" t="s">
        <v>14</v>
      </c>
      <c r="B9" s="117">
        <f>SUM(B10:B15)</f>
        <v>73437242.599999994</v>
      </c>
      <c r="C9" s="117">
        <f>SUM(C10:C15)</f>
        <v>72903388.88000001</v>
      </c>
      <c r="D9" s="120">
        <f t="shared" ref="D9:D29" si="0">C9*100/B9</f>
        <v>99.273047705633786</v>
      </c>
      <c r="E9" s="117">
        <f>SUM(E10:E15)</f>
        <v>72903388.879999995</v>
      </c>
      <c r="F9" s="120">
        <f t="shared" ref="F9:F29" si="1">E9*100/C9</f>
        <v>99.999999999999986</v>
      </c>
      <c r="G9" s="48">
        <f>SUM(G10:G15)</f>
        <v>0</v>
      </c>
      <c r="H9" s="48">
        <f>SUM(H10:H15)</f>
        <v>88144670.959999993</v>
      </c>
      <c r="I9" s="48">
        <f>SUM(I10:I15)</f>
        <v>77134146.999999985</v>
      </c>
      <c r="J9" s="48">
        <f>SUM(J10:J15)</f>
        <v>528020.77</v>
      </c>
      <c r="K9" s="48">
        <f>SUM(K10:K15)</f>
        <v>77662167.769999996</v>
      </c>
      <c r="L9" s="49">
        <f>K9*100/H9</f>
        <v>88.107615496395752</v>
      </c>
      <c r="M9" s="48">
        <f>SUM(M10:M15)</f>
        <v>77662167.769999996</v>
      </c>
      <c r="N9" s="49">
        <f>M9*100/H9</f>
        <v>88.107615496395752</v>
      </c>
      <c r="O9" s="48">
        <f>SUM(O10:O15)</f>
        <v>74548308.549999997</v>
      </c>
      <c r="P9" s="49">
        <f t="shared" ref="P9:P29" si="2">O9*100/M9</f>
        <v>95.990506948992419</v>
      </c>
      <c r="Q9" s="48">
        <f t="shared" ref="Q9:W9" si="3">SUM(Q10:Q15)</f>
        <v>3113859.2199999858</v>
      </c>
      <c r="R9" s="48">
        <f t="shared" si="3"/>
        <v>93635138.219999999</v>
      </c>
      <c r="S9" s="48">
        <f t="shared" si="3"/>
        <v>13546333.930000002</v>
      </c>
      <c r="T9" s="48">
        <f t="shared" si="3"/>
        <v>22123276.509999998</v>
      </c>
      <c r="U9" s="50">
        <f t="shared" si="3"/>
        <v>0</v>
      </c>
      <c r="V9" s="48">
        <f t="shared" si="3"/>
        <v>4712227.46</v>
      </c>
      <c r="W9" s="48">
        <f t="shared" si="3"/>
        <v>0</v>
      </c>
      <c r="X9" s="49">
        <f>T9+V9</f>
        <v>26835503.969999999</v>
      </c>
      <c r="Y9" s="49">
        <f>U9+W9</f>
        <v>0</v>
      </c>
      <c r="Z9" s="49">
        <f>X9+Y9</f>
        <v>26835503.969999999</v>
      </c>
      <c r="AA9" s="49">
        <f t="shared" ref="AA9:AA29" si="4">Z9*100/R9</f>
        <v>28.659651152485907</v>
      </c>
      <c r="AB9" s="48"/>
      <c r="AC9" s="49">
        <f>R9-Z9</f>
        <v>66799634.25</v>
      </c>
      <c r="AD9" s="49">
        <f t="shared" ref="AD9:AD29" si="5">AC9*100/R9</f>
        <v>71.340348847514093</v>
      </c>
      <c r="AE9" s="48">
        <f>SUM(AE10:AE15)</f>
        <v>26835503.969999999</v>
      </c>
      <c r="AF9" s="49">
        <f>AE9*100/Z9</f>
        <v>100</v>
      </c>
      <c r="AG9" s="48">
        <f>SUM(AG10:AG15)</f>
        <v>0</v>
      </c>
      <c r="AH9" s="48">
        <f>SUM(AH10:AH15)</f>
        <v>0</v>
      </c>
      <c r="AI9" s="48">
        <f>SUM(AI10:AI15)</f>
        <v>0</v>
      </c>
      <c r="AJ9" s="49">
        <f t="shared" ref="AJ9:AJ29" si="6">AI9*100/AE9</f>
        <v>0</v>
      </c>
    </row>
    <row r="10" spans="1:36" ht="17.45" customHeight="1">
      <c r="A10" s="52" t="s">
        <v>15</v>
      </c>
      <c r="B10" s="121">
        <v>42728807</v>
      </c>
      <c r="C10" s="121">
        <v>39986246.710000001</v>
      </c>
      <c r="D10" s="121">
        <f t="shared" si="0"/>
        <v>93.58147235423634</v>
      </c>
      <c r="E10" s="121">
        <v>39986246.710000001</v>
      </c>
      <c r="F10" s="121">
        <f t="shared" si="1"/>
        <v>100</v>
      </c>
      <c r="G10" s="54">
        <f t="shared" ref="G10:G15" si="7">C10-E10</f>
        <v>0</v>
      </c>
      <c r="H10" s="54">
        <v>49809842.950000003</v>
      </c>
      <c r="I10" s="54">
        <v>47807593.039999999</v>
      </c>
      <c r="J10" s="54">
        <v>0</v>
      </c>
      <c r="K10" s="54">
        <f>I10+J10</f>
        <v>47807593.039999999</v>
      </c>
      <c r="L10" s="54">
        <f>K10*100/H10</f>
        <v>95.980212360818129</v>
      </c>
      <c r="M10" s="54">
        <f>K10</f>
        <v>47807593.039999999</v>
      </c>
      <c r="N10" s="54">
        <f>M10*100/H10</f>
        <v>95.980212360818129</v>
      </c>
      <c r="O10" s="54">
        <v>46561694.020000011</v>
      </c>
      <c r="P10" s="54">
        <f t="shared" si="2"/>
        <v>97.393930669219088</v>
      </c>
      <c r="Q10" s="54">
        <f t="shared" ref="Q10:Q15" si="8">M10-O10</f>
        <v>1245899.0199999884</v>
      </c>
      <c r="R10" s="54">
        <v>55023088.270000003</v>
      </c>
      <c r="S10" s="54">
        <v>5456359.3300000001</v>
      </c>
      <c r="T10" s="54">
        <v>13223404.34</v>
      </c>
      <c r="U10" s="54">
        <v>0</v>
      </c>
      <c r="V10" s="54">
        <v>2638677.96</v>
      </c>
      <c r="W10" s="54">
        <v>0</v>
      </c>
      <c r="X10" s="54">
        <f>T10+V10</f>
        <v>15862082.300000001</v>
      </c>
      <c r="Y10" s="54">
        <f>U10+W10</f>
        <v>0</v>
      </c>
      <c r="Z10" s="54">
        <f>X10+Y10</f>
        <v>15862082.300000001</v>
      </c>
      <c r="AA10" s="54">
        <f t="shared" si="4"/>
        <v>28.828048004438191</v>
      </c>
      <c r="AB10" s="55"/>
      <c r="AC10" s="54">
        <f t="shared" ref="AC10:AC29" si="9">R10-Z10</f>
        <v>39161005.969999999</v>
      </c>
      <c r="AD10" s="54">
        <f t="shared" si="5"/>
        <v>71.171951995561798</v>
      </c>
      <c r="AE10" s="54">
        <f>Z10</f>
        <v>15862082.300000001</v>
      </c>
      <c r="AF10" s="54">
        <f t="shared" ref="AF10:AF29" si="10">AE10*100/Z10</f>
        <v>100</v>
      </c>
      <c r="AG10" s="54">
        <v>0</v>
      </c>
      <c r="AH10" s="54">
        <v>0</v>
      </c>
      <c r="AI10" s="56">
        <f t="shared" ref="AI10:AI29" si="11">AG10+AH10</f>
        <v>0</v>
      </c>
      <c r="AJ10" s="54">
        <f t="shared" si="6"/>
        <v>0</v>
      </c>
    </row>
    <row r="11" spans="1:36" ht="17.45" customHeight="1">
      <c r="A11" s="52" t="s">
        <v>16</v>
      </c>
      <c r="B11" s="121">
        <v>681133.3</v>
      </c>
      <c r="C11" s="121">
        <v>881910</v>
      </c>
      <c r="D11" s="121">
        <f t="shared" si="0"/>
        <v>129.47685864132615</v>
      </c>
      <c r="E11" s="121">
        <v>881910</v>
      </c>
      <c r="F11" s="121">
        <f t="shared" si="1"/>
        <v>100</v>
      </c>
      <c r="G11" s="54">
        <f t="shared" si="7"/>
        <v>0</v>
      </c>
      <c r="H11" s="54">
        <v>842330</v>
      </c>
      <c r="I11" s="54">
        <v>733692.4</v>
      </c>
      <c r="J11" s="54">
        <v>0</v>
      </c>
      <c r="K11" s="54">
        <f t="shared" ref="K11:K15" si="12">I11+J11</f>
        <v>733692.4</v>
      </c>
      <c r="L11" s="54">
        <f t="shared" ref="L11:L29" si="13">K11*100/H11</f>
        <v>87.102726959742625</v>
      </c>
      <c r="M11" s="54">
        <f t="shared" ref="M11:M15" si="14">K11</f>
        <v>733692.4</v>
      </c>
      <c r="N11" s="54">
        <f t="shared" ref="N11:N29" si="15">M11*100/H11</f>
        <v>87.102726959742625</v>
      </c>
      <c r="O11" s="54">
        <v>659292.4</v>
      </c>
      <c r="P11" s="54">
        <f t="shared" si="2"/>
        <v>89.859510606897388</v>
      </c>
      <c r="Q11" s="54">
        <f t="shared" si="8"/>
        <v>74400</v>
      </c>
      <c r="R11" s="54">
        <v>803357</v>
      </c>
      <c r="S11" s="54">
        <v>460687.4</v>
      </c>
      <c r="T11" s="54">
        <v>1600</v>
      </c>
      <c r="U11" s="54">
        <v>0</v>
      </c>
      <c r="V11" s="54">
        <v>0</v>
      </c>
      <c r="W11" s="54">
        <v>0</v>
      </c>
      <c r="X11" s="54">
        <f t="shared" ref="X11:Y15" si="16">T11+V11</f>
        <v>1600</v>
      </c>
      <c r="Y11" s="54">
        <f t="shared" si="16"/>
        <v>0</v>
      </c>
      <c r="Z11" s="54">
        <f t="shared" ref="Z11:Z28" si="17">X11+Y11</f>
        <v>1600</v>
      </c>
      <c r="AA11" s="54">
        <f t="shared" si="4"/>
        <v>0.19916425698661991</v>
      </c>
      <c r="AB11" s="55"/>
      <c r="AC11" s="54">
        <f t="shared" si="9"/>
        <v>801757</v>
      </c>
      <c r="AD11" s="54">
        <f t="shared" si="5"/>
        <v>99.80083574301338</v>
      </c>
      <c r="AE11" s="54">
        <f t="shared" ref="AE11:AE28" si="18">Z11</f>
        <v>1600</v>
      </c>
      <c r="AF11" s="54">
        <f t="shared" si="10"/>
        <v>100</v>
      </c>
      <c r="AG11" s="54">
        <v>0</v>
      </c>
      <c r="AH11" s="54">
        <v>0</v>
      </c>
      <c r="AI11" s="56">
        <f t="shared" si="11"/>
        <v>0</v>
      </c>
      <c r="AJ11" s="54">
        <f t="shared" si="6"/>
        <v>0</v>
      </c>
    </row>
    <row r="12" spans="1:36" ht="17.45" customHeight="1">
      <c r="A12" s="52" t="s">
        <v>17</v>
      </c>
      <c r="B12" s="121">
        <v>14557966.300000001</v>
      </c>
      <c r="C12" s="121">
        <v>16296845.82</v>
      </c>
      <c r="D12" s="121">
        <f t="shared" si="0"/>
        <v>111.94452222354711</v>
      </c>
      <c r="E12" s="121">
        <v>16296845.82</v>
      </c>
      <c r="F12" s="121">
        <f t="shared" si="1"/>
        <v>100</v>
      </c>
      <c r="G12" s="54">
        <f t="shared" si="7"/>
        <v>0</v>
      </c>
      <c r="H12" s="54">
        <v>22565627.41</v>
      </c>
      <c r="I12" s="54">
        <v>13921325.08</v>
      </c>
      <c r="J12" s="54">
        <v>0</v>
      </c>
      <c r="K12" s="54">
        <f t="shared" si="12"/>
        <v>13921325.08</v>
      </c>
      <c r="L12" s="54">
        <f t="shared" si="13"/>
        <v>61.692612516639969</v>
      </c>
      <c r="M12" s="54">
        <f t="shared" si="14"/>
        <v>13921325.08</v>
      </c>
      <c r="N12" s="54">
        <f t="shared" si="15"/>
        <v>61.692612516639969</v>
      </c>
      <c r="O12" s="54">
        <v>13907955.48</v>
      </c>
      <c r="P12" s="54">
        <f t="shared" si="2"/>
        <v>99.903963164977682</v>
      </c>
      <c r="Q12" s="54">
        <f t="shared" si="8"/>
        <v>13369.599999999627</v>
      </c>
      <c r="R12" s="54">
        <v>25545320.600000001</v>
      </c>
      <c r="S12" s="54">
        <v>2877469.98</v>
      </c>
      <c r="T12" s="54">
        <v>5714865.7699999996</v>
      </c>
      <c r="U12" s="54">
        <v>0</v>
      </c>
      <c r="V12" s="54">
        <v>1162224.7</v>
      </c>
      <c r="W12" s="54">
        <v>0</v>
      </c>
      <c r="X12" s="54">
        <f t="shared" si="16"/>
        <v>6877090.4699999997</v>
      </c>
      <c r="Y12" s="54">
        <f t="shared" si="16"/>
        <v>0</v>
      </c>
      <c r="Z12" s="54">
        <f t="shared" si="17"/>
        <v>6877090.4699999997</v>
      </c>
      <c r="AA12" s="54">
        <f t="shared" si="4"/>
        <v>26.921135881144508</v>
      </c>
      <c r="AB12" s="55"/>
      <c r="AC12" s="54">
        <f t="shared" si="9"/>
        <v>18668230.130000003</v>
      </c>
      <c r="AD12" s="54">
        <f t="shared" si="5"/>
        <v>73.078864118855492</v>
      </c>
      <c r="AE12" s="54">
        <f t="shared" si="18"/>
        <v>6877090.4699999997</v>
      </c>
      <c r="AF12" s="54">
        <f t="shared" si="10"/>
        <v>100</v>
      </c>
      <c r="AG12" s="54">
        <v>0</v>
      </c>
      <c r="AH12" s="54">
        <v>0</v>
      </c>
      <c r="AI12" s="56">
        <f t="shared" si="11"/>
        <v>0</v>
      </c>
      <c r="AJ12" s="54">
        <f t="shared" si="6"/>
        <v>0</v>
      </c>
    </row>
    <row r="13" spans="1:36" ht="31.5">
      <c r="A13" s="58" t="s">
        <v>18</v>
      </c>
      <c r="B13" s="121">
        <v>14969336</v>
      </c>
      <c r="C13" s="121">
        <v>15283950.350000003</v>
      </c>
      <c r="D13" s="121">
        <f t="shared" si="0"/>
        <v>102.1017254873563</v>
      </c>
      <c r="E13" s="121">
        <v>15283950.35</v>
      </c>
      <c r="F13" s="121">
        <f t="shared" si="1"/>
        <v>99.999999999999972</v>
      </c>
      <c r="G13" s="54">
        <f t="shared" si="7"/>
        <v>0</v>
      </c>
      <c r="H13" s="54">
        <v>14217415.6</v>
      </c>
      <c r="I13" s="54">
        <v>14217415.6</v>
      </c>
      <c r="J13" s="54">
        <v>528020.77</v>
      </c>
      <c r="K13" s="54">
        <f t="shared" si="12"/>
        <v>14745436.369999999</v>
      </c>
      <c r="L13" s="54">
        <f t="shared" si="13"/>
        <v>103.71390121000613</v>
      </c>
      <c r="M13" s="54">
        <f t="shared" si="14"/>
        <v>14745436.369999999</v>
      </c>
      <c r="N13" s="177">
        <f t="shared" si="15"/>
        <v>103.71390121000613</v>
      </c>
      <c r="O13" s="54">
        <v>12983365.770000001</v>
      </c>
      <c r="P13" s="54">
        <f t="shared" si="2"/>
        <v>88.050061349252587</v>
      </c>
      <c r="Q13" s="54">
        <f t="shared" si="8"/>
        <v>1762070.5999999978</v>
      </c>
      <c r="R13" s="54">
        <v>11503412.35</v>
      </c>
      <c r="S13" s="54">
        <v>4409062.5</v>
      </c>
      <c r="T13" s="54">
        <v>3100512.4</v>
      </c>
      <c r="U13" s="54">
        <v>0</v>
      </c>
      <c r="V13" s="54">
        <v>911324.8</v>
      </c>
      <c r="W13" s="54">
        <v>0</v>
      </c>
      <c r="X13" s="54">
        <f t="shared" si="16"/>
        <v>4011837.2</v>
      </c>
      <c r="Y13" s="54">
        <f t="shared" si="16"/>
        <v>0</v>
      </c>
      <c r="Z13" s="54">
        <f t="shared" si="17"/>
        <v>4011837.2</v>
      </c>
      <c r="AA13" s="54">
        <f t="shared" si="4"/>
        <v>34.875192490165759</v>
      </c>
      <c r="AB13" s="55"/>
      <c r="AC13" s="54">
        <f t="shared" si="9"/>
        <v>7491575.1499999994</v>
      </c>
      <c r="AD13" s="54">
        <f t="shared" si="5"/>
        <v>65.124807509834241</v>
      </c>
      <c r="AE13" s="54">
        <f t="shared" si="18"/>
        <v>4011837.2</v>
      </c>
      <c r="AF13" s="54">
        <f t="shared" si="10"/>
        <v>100</v>
      </c>
      <c r="AG13" s="54">
        <v>0</v>
      </c>
      <c r="AH13" s="54">
        <v>0</v>
      </c>
      <c r="AI13" s="56">
        <f t="shared" si="11"/>
        <v>0</v>
      </c>
      <c r="AJ13" s="54">
        <f t="shared" si="6"/>
        <v>0</v>
      </c>
    </row>
    <row r="14" spans="1:36" ht="17.45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121">
        <v>0</v>
      </c>
      <c r="F14" s="121" t="e">
        <f t="shared" si="1"/>
        <v>#DIV/0!</v>
      </c>
      <c r="G14" s="54">
        <f t="shared" si="7"/>
        <v>0</v>
      </c>
      <c r="H14" s="54">
        <v>0</v>
      </c>
      <c r="I14" s="54">
        <v>0</v>
      </c>
      <c r="J14" s="54">
        <v>0</v>
      </c>
      <c r="K14" s="54">
        <f t="shared" si="12"/>
        <v>0</v>
      </c>
      <c r="L14" s="54" t="e">
        <f t="shared" si="13"/>
        <v>#DIV/0!</v>
      </c>
      <c r="M14" s="54">
        <f t="shared" si="14"/>
        <v>0</v>
      </c>
      <c r="N14" s="54" t="e">
        <f t="shared" si="15"/>
        <v>#DIV/0!</v>
      </c>
      <c r="O14" s="54">
        <v>0</v>
      </c>
      <c r="P14" s="54" t="e">
        <f t="shared" si="2"/>
        <v>#DIV/0!</v>
      </c>
      <c r="Q14" s="54">
        <f t="shared" si="8"/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6"/>
        <v>0</v>
      </c>
      <c r="Y14" s="54">
        <f t="shared" si="16"/>
        <v>0</v>
      </c>
      <c r="Z14" s="54">
        <f t="shared" si="17"/>
        <v>0</v>
      </c>
      <c r="AA14" s="54" t="e">
        <f t="shared" si="4"/>
        <v>#DIV/0!</v>
      </c>
      <c r="AB14" s="55"/>
      <c r="AC14" s="54">
        <f t="shared" si="9"/>
        <v>0</v>
      </c>
      <c r="AD14" s="54" t="e">
        <f t="shared" si="5"/>
        <v>#DIV/0!</v>
      </c>
      <c r="AE14" s="54">
        <f t="shared" si="18"/>
        <v>0</v>
      </c>
      <c r="AF14" s="54" t="e">
        <f t="shared" si="10"/>
        <v>#DIV/0!</v>
      </c>
      <c r="AG14" s="54">
        <v>0</v>
      </c>
      <c r="AH14" s="54">
        <v>0</v>
      </c>
      <c r="AI14" s="56">
        <f t="shared" si="11"/>
        <v>0</v>
      </c>
      <c r="AJ14" s="54" t="e">
        <f t="shared" si="6"/>
        <v>#DIV/0!</v>
      </c>
    </row>
    <row r="15" spans="1:36" ht="17.45" customHeight="1">
      <c r="A15" s="52" t="s">
        <v>20</v>
      </c>
      <c r="B15" s="121">
        <v>500000</v>
      </c>
      <c r="C15" s="121">
        <v>454436</v>
      </c>
      <c r="D15" s="121">
        <f t="shared" si="0"/>
        <v>90.887200000000007</v>
      </c>
      <c r="E15" s="121">
        <v>454436</v>
      </c>
      <c r="F15" s="121">
        <f t="shared" si="1"/>
        <v>100</v>
      </c>
      <c r="G15" s="54">
        <f t="shared" si="7"/>
        <v>0</v>
      </c>
      <c r="H15" s="54">
        <v>709455</v>
      </c>
      <c r="I15" s="54">
        <v>454120.88</v>
      </c>
      <c r="J15" s="54">
        <v>0</v>
      </c>
      <c r="K15" s="54">
        <f t="shared" si="12"/>
        <v>454120.88</v>
      </c>
      <c r="L15" s="54">
        <f t="shared" si="13"/>
        <v>64.009821623640676</v>
      </c>
      <c r="M15" s="54">
        <f t="shared" si="14"/>
        <v>454120.88</v>
      </c>
      <c r="N15" s="54">
        <f t="shared" si="15"/>
        <v>64.009821623640676</v>
      </c>
      <c r="O15" s="54">
        <v>436000.88</v>
      </c>
      <c r="P15" s="54">
        <f t="shared" si="2"/>
        <v>96.009872965982098</v>
      </c>
      <c r="Q15" s="54">
        <f t="shared" si="8"/>
        <v>18120</v>
      </c>
      <c r="R15" s="54">
        <v>759960</v>
      </c>
      <c r="S15" s="54">
        <v>342754.72</v>
      </c>
      <c r="T15" s="54">
        <v>82894</v>
      </c>
      <c r="U15" s="54">
        <v>0</v>
      </c>
      <c r="V15" s="54">
        <v>0</v>
      </c>
      <c r="W15" s="54">
        <v>0</v>
      </c>
      <c r="X15" s="54">
        <f t="shared" si="16"/>
        <v>82894</v>
      </c>
      <c r="Y15" s="54">
        <f t="shared" si="16"/>
        <v>0</v>
      </c>
      <c r="Z15" s="54">
        <f t="shared" si="17"/>
        <v>82894</v>
      </c>
      <c r="AA15" s="54">
        <f t="shared" si="4"/>
        <v>10.907679351544818</v>
      </c>
      <c r="AB15" s="55"/>
      <c r="AC15" s="54">
        <f t="shared" si="9"/>
        <v>677066</v>
      </c>
      <c r="AD15" s="54">
        <f t="shared" si="5"/>
        <v>89.092320648455186</v>
      </c>
      <c r="AE15" s="54">
        <f t="shared" si="18"/>
        <v>82894</v>
      </c>
      <c r="AF15" s="54">
        <f t="shared" si="10"/>
        <v>100</v>
      </c>
      <c r="AG15" s="54">
        <v>0</v>
      </c>
      <c r="AH15" s="54">
        <v>0</v>
      </c>
      <c r="AI15" s="56">
        <f t="shared" si="11"/>
        <v>0</v>
      </c>
      <c r="AJ15" s="54">
        <f t="shared" si="6"/>
        <v>0</v>
      </c>
    </row>
    <row r="16" spans="1:36" s="40" customFormat="1" ht="17.45" customHeight="1">
      <c r="A16" s="59" t="s">
        <v>22</v>
      </c>
      <c r="B16" s="120">
        <f>SUM(B17:B28)</f>
        <v>10515000</v>
      </c>
      <c r="C16" s="120">
        <f>SUM(C17:C28)</f>
        <v>11111600.82</v>
      </c>
      <c r="D16" s="120">
        <f t="shared" si="0"/>
        <v>105.67380713266762</v>
      </c>
      <c r="E16" s="120">
        <f>SUM(E17:E28)</f>
        <v>11111600.82</v>
      </c>
      <c r="F16" s="120">
        <f t="shared" si="1"/>
        <v>100</v>
      </c>
      <c r="G16" s="49">
        <f>SUM(G17:G28)</f>
        <v>0</v>
      </c>
      <c r="H16" s="49">
        <f>SUM(H17:H28)</f>
        <v>13382936</v>
      </c>
      <c r="I16" s="49">
        <f>SUM(I17:I28)</f>
        <v>12126481.84</v>
      </c>
      <c r="J16" s="49">
        <f>SUM(J17:J28)</f>
        <v>848746.07000000007</v>
      </c>
      <c r="K16" s="49">
        <f>SUM(K17:K28)</f>
        <v>12975227.91</v>
      </c>
      <c r="L16" s="49">
        <f t="shared" si="13"/>
        <v>96.953522829370172</v>
      </c>
      <c r="M16" s="49">
        <f>SUM(M17:M28)</f>
        <v>12975227.91</v>
      </c>
      <c r="N16" s="49">
        <f t="shared" si="15"/>
        <v>96.953522829370172</v>
      </c>
      <c r="O16" s="49">
        <f>SUM(O17:O28)</f>
        <v>12973727.91</v>
      </c>
      <c r="P16" s="49">
        <f t="shared" si="2"/>
        <v>99.988439509422079</v>
      </c>
      <c r="Q16" s="49">
        <f>SUM(Q17:Q28)</f>
        <v>1500</v>
      </c>
      <c r="R16" s="49">
        <f>SUM(R17:R28)</f>
        <v>14008085</v>
      </c>
      <c r="S16" s="49">
        <f>SUM(S17:S28)</f>
        <v>743428.75</v>
      </c>
      <c r="T16" s="49">
        <f t="shared" ref="T16:V16" si="19">SUM(T17:T28)</f>
        <v>3074021.7</v>
      </c>
      <c r="U16" s="49">
        <f t="shared" si="19"/>
        <v>0</v>
      </c>
      <c r="V16" s="49">
        <f t="shared" si="19"/>
        <v>744325.46</v>
      </c>
      <c r="W16" s="49">
        <f>SUM(W17:W28)</f>
        <v>0</v>
      </c>
      <c r="X16" s="49">
        <f>T16+V16</f>
        <v>3818347.16</v>
      </c>
      <c r="Y16" s="49">
        <f>U16+W16</f>
        <v>0</v>
      </c>
      <c r="Z16" s="49">
        <f t="shared" si="17"/>
        <v>3818347.16</v>
      </c>
      <c r="AA16" s="49">
        <f t="shared" si="4"/>
        <v>27.258166694448242</v>
      </c>
      <c r="AB16" s="60"/>
      <c r="AC16" s="49">
        <f t="shared" si="9"/>
        <v>10189737.84</v>
      </c>
      <c r="AD16" s="49">
        <f t="shared" si="5"/>
        <v>72.741833305551765</v>
      </c>
      <c r="AE16" s="49">
        <f t="shared" ref="AE16" si="20">SUM(AE17:AE28)</f>
        <v>3818347.16</v>
      </c>
      <c r="AF16" s="49">
        <f t="shared" si="10"/>
        <v>100</v>
      </c>
      <c r="AG16" s="49">
        <f>SUM(AG17:AG28)</f>
        <v>904967.4</v>
      </c>
      <c r="AH16" s="49">
        <f>SUM(AH17:AH28)</f>
        <v>849010.4</v>
      </c>
      <c r="AI16" s="49">
        <f>SUM(AI17:AI28)</f>
        <v>1753977.8</v>
      </c>
      <c r="AJ16" s="49">
        <f t="shared" si="6"/>
        <v>45.935524626315015</v>
      </c>
    </row>
    <row r="17" spans="1:38" ht="17.45" customHeight="1">
      <c r="A17" s="144" t="s">
        <v>23</v>
      </c>
      <c r="B17" s="121">
        <v>600000</v>
      </c>
      <c r="C17" s="121">
        <v>1292707.5</v>
      </c>
      <c r="D17" s="121">
        <f t="shared" si="0"/>
        <v>215.45124999999999</v>
      </c>
      <c r="E17" s="121">
        <v>1292707.5</v>
      </c>
      <c r="F17" s="121">
        <f t="shared" si="1"/>
        <v>100</v>
      </c>
      <c r="G17" s="54">
        <f t="shared" ref="G17:G28" si="21">C17-E17</f>
        <v>0</v>
      </c>
      <c r="H17" s="54">
        <v>1360145</v>
      </c>
      <c r="I17" s="54">
        <v>1360145</v>
      </c>
      <c r="J17" s="54">
        <v>279674.59999999998</v>
      </c>
      <c r="K17" s="54">
        <f t="shared" ref="K17:K28" si="22">I17+J17</f>
        <v>1639819.6</v>
      </c>
      <c r="L17" s="54">
        <f t="shared" si="13"/>
        <v>120.56211653904548</v>
      </c>
      <c r="M17" s="54">
        <f t="shared" ref="M17:M28" si="23">K17</f>
        <v>1639819.6</v>
      </c>
      <c r="N17" s="177">
        <f t="shared" si="15"/>
        <v>120.56211653904548</v>
      </c>
      <c r="O17" s="54">
        <v>1639819.6</v>
      </c>
      <c r="P17" s="54">
        <f t="shared" si="2"/>
        <v>100</v>
      </c>
      <c r="Q17" s="54">
        <f t="shared" ref="Q17:Q28" si="24">M17-O17</f>
        <v>0</v>
      </c>
      <c r="R17" s="54">
        <v>988775</v>
      </c>
      <c r="S17" s="54">
        <v>269391.90000000002</v>
      </c>
      <c r="T17" s="54">
        <v>334262</v>
      </c>
      <c r="U17" s="54">
        <v>0</v>
      </c>
      <c r="V17" s="54">
        <v>89380</v>
      </c>
      <c r="W17" s="54">
        <v>0</v>
      </c>
      <c r="X17" s="54">
        <f t="shared" ref="X17:Y28" si="25">T17+V17</f>
        <v>423642</v>
      </c>
      <c r="Y17" s="54">
        <f t="shared" si="25"/>
        <v>0</v>
      </c>
      <c r="Z17" s="54">
        <f t="shared" si="17"/>
        <v>423642</v>
      </c>
      <c r="AA17" s="54">
        <f t="shared" si="4"/>
        <v>42.845136658997241</v>
      </c>
      <c r="AB17" s="55"/>
      <c r="AC17" s="54">
        <f t="shared" si="9"/>
        <v>565133</v>
      </c>
      <c r="AD17" s="54">
        <f t="shared" si="5"/>
        <v>57.154863341002759</v>
      </c>
      <c r="AE17" s="54">
        <f t="shared" si="18"/>
        <v>423642</v>
      </c>
      <c r="AF17" s="54">
        <f t="shared" si="10"/>
        <v>100</v>
      </c>
      <c r="AG17" s="54">
        <v>118290.4</v>
      </c>
      <c r="AH17" s="54">
        <v>48340</v>
      </c>
      <c r="AI17" s="56">
        <f t="shared" si="11"/>
        <v>166630.39999999999</v>
      </c>
      <c r="AJ17" s="54">
        <f t="shared" si="6"/>
        <v>39.332832910806765</v>
      </c>
    </row>
    <row r="18" spans="1:38" ht="17.45" customHeight="1">
      <c r="A18" s="144" t="s">
        <v>24</v>
      </c>
      <c r="B18" s="121">
        <v>30000</v>
      </c>
      <c r="C18" s="121">
        <v>11315</v>
      </c>
      <c r="D18" s="121">
        <f t="shared" si="0"/>
        <v>37.716666666666669</v>
      </c>
      <c r="E18" s="121">
        <v>11315</v>
      </c>
      <c r="F18" s="121">
        <f t="shared" si="1"/>
        <v>100</v>
      </c>
      <c r="G18" s="54">
        <f t="shared" si="21"/>
        <v>0</v>
      </c>
      <c r="H18" s="54">
        <v>27100</v>
      </c>
      <c r="I18" s="54">
        <v>19300</v>
      </c>
      <c r="J18" s="54">
        <v>0</v>
      </c>
      <c r="K18" s="54">
        <f t="shared" si="22"/>
        <v>19300</v>
      </c>
      <c r="L18" s="54">
        <f t="shared" si="13"/>
        <v>71.217712177121768</v>
      </c>
      <c r="M18" s="54">
        <f t="shared" si="23"/>
        <v>19300</v>
      </c>
      <c r="N18" s="54">
        <f t="shared" si="15"/>
        <v>71.217712177121768</v>
      </c>
      <c r="O18" s="54">
        <v>19300</v>
      </c>
      <c r="P18" s="54">
        <f t="shared" si="2"/>
        <v>100</v>
      </c>
      <c r="Q18" s="54">
        <f t="shared" si="24"/>
        <v>0</v>
      </c>
      <c r="R18" s="54">
        <v>28920</v>
      </c>
      <c r="S18" s="54">
        <v>0</v>
      </c>
      <c r="T18" s="54">
        <v>6690</v>
      </c>
      <c r="U18" s="54">
        <v>0</v>
      </c>
      <c r="V18" s="54">
        <v>4570</v>
      </c>
      <c r="W18" s="54">
        <v>0</v>
      </c>
      <c r="X18" s="54">
        <f t="shared" si="25"/>
        <v>11260</v>
      </c>
      <c r="Y18" s="54">
        <f t="shared" si="25"/>
        <v>0</v>
      </c>
      <c r="Z18" s="54">
        <f t="shared" si="17"/>
        <v>11260</v>
      </c>
      <c r="AA18" s="54">
        <f t="shared" si="4"/>
        <v>38.934993084370674</v>
      </c>
      <c r="AB18" s="55"/>
      <c r="AC18" s="54">
        <f t="shared" si="9"/>
        <v>17660</v>
      </c>
      <c r="AD18" s="54">
        <f t="shared" si="5"/>
        <v>61.065006915629326</v>
      </c>
      <c r="AE18" s="54">
        <f t="shared" si="18"/>
        <v>11260</v>
      </c>
      <c r="AF18" s="54">
        <f t="shared" si="10"/>
        <v>100</v>
      </c>
      <c r="AG18" s="54">
        <v>4560</v>
      </c>
      <c r="AH18" s="54">
        <v>1920</v>
      </c>
      <c r="AI18" s="56">
        <f t="shared" si="11"/>
        <v>6480</v>
      </c>
      <c r="AJ18" s="54">
        <f t="shared" si="6"/>
        <v>57.548845470692719</v>
      </c>
    </row>
    <row r="19" spans="1:38" s="140" customFormat="1" ht="17.45" customHeight="1">
      <c r="A19" s="174" t="s">
        <v>138</v>
      </c>
      <c r="B19" s="121">
        <v>1200000</v>
      </c>
      <c r="C19" s="121">
        <v>1360214</v>
      </c>
      <c r="D19" s="121">
        <f t="shared" ref="D19" si="26">C19*100/B19</f>
        <v>113.35116666666667</v>
      </c>
      <c r="E19" s="121">
        <v>1360214</v>
      </c>
      <c r="F19" s="121">
        <f t="shared" si="1"/>
        <v>100</v>
      </c>
      <c r="G19" s="54">
        <f t="shared" si="21"/>
        <v>0</v>
      </c>
      <c r="H19" s="54">
        <v>1924680</v>
      </c>
      <c r="I19" s="54">
        <v>1449302</v>
      </c>
      <c r="J19" s="54">
        <v>0</v>
      </c>
      <c r="K19" s="54">
        <f t="shared" si="22"/>
        <v>1449302</v>
      </c>
      <c r="L19" s="54">
        <f t="shared" ref="L19" si="27">K19*100/H19</f>
        <v>75.30093314213272</v>
      </c>
      <c r="M19" s="54">
        <f t="shared" si="23"/>
        <v>1449302</v>
      </c>
      <c r="N19" s="54">
        <f t="shared" ref="N19" si="28">M19*100/H19</f>
        <v>75.30093314213272</v>
      </c>
      <c r="O19" s="54">
        <v>1449302</v>
      </c>
      <c r="P19" s="54">
        <f t="shared" si="2"/>
        <v>100</v>
      </c>
      <c r="Q19" s="54">
        <f t="shared" si="24"/>
        <v>0</v>
      </c>
      <c r="R19" s="54">
        <v>1818360</v>
      </c>
      <c r="S19" s="54">
        <v>0</v>
      </c>
      <c r="T19" s="54">
        <v>358604</v>
      </c>
      <c r="U19" s="54">
        <v>0</v>
      </c>
      <c r="V19" s="54">
        <v>105159</v>
      </c>
      <c r="W19" s="54">
        <v>0</v>
      </c>
      <c r="X19" s="54">
        <f t="shared" si="25"/>
        <v>463763</v>
      </c>
      <c r="Y19" s="54">
        <f t="shared" si="25"/>
        <v>0</v>
      </c>
      <c r="Z19" s="54">
        <f t="shared" si="17"/>
        <v>463763</v>
      </c>
      <c r="AA19" s="54">
        <f t="shared" si="4"/>
        <v>25.504465562374886</v>
      </c>
      <c r="AB19" s="55"/>
      <c r="AC19" s="54">
        <v>0</v>
      </c>
      <c r="AD19" s="54">
        <f t="shared" si="5"/>
        <v>0</v>
      </c>
      <c r="AE19" s="54">
        <f t="shared" si="18"/>
        <v>463763</v>
      </c>
      <c r="AF19" s="54">
        <f t="shared" si="10"/>
        <v>100</v>
      </c>
      <c r="AG19" s="54">
        <v>239854</v>
      </c>
      <c r="AH19" s="54">
        <v>12000</v>
      </c>
      <c r="AI19" s="56">
        <f t="shared" si="11"/>
        <v>251854</v>
      </c>
      <c r="AJ19" s="54">
        <f t="shared" si="6"/>
        <v>54.306617819877829</v>
      </c>
      <c r="AL19" s="147"/>
    </row>
    <row r="20" spans="1:38" ht="17.45" customHeight="1">
      <c r="A20" s="144" t="s">
        <v>139</v>
      </c>
      <c r="B20" s="121">
        <v>700000</v>
      </c>
      <c r="C20" s="121">
        <v>619619</v>
      </c>
      <c r="D20" s="121">
        <f t="shared" si="0"/>
        <v>88.516999999999996</v>
      </c>
      <c r="E20" s="121">
        <v>619619</v>
      </c>
      <c r="F20" s="121">
        <f t="shared" si="1"/>
        <v>100</v>
      </c>
      <c r="G20" s="54">
        <f t="shared" si="21"/>
        <v>0</v>
      </c>
      <c r="H20" s="54">
        <v>855962</v>
      </c>
      <c r="I20" s="54">
        <v>855962</v>
      </c>
      <c r="J20" s="54">
        <v>96182</v>
      </c>
      <c r="K20" s="54">
        <f t="shared" si="22"/>
        <v>952144</v>
      </c>
      <c r="L20" s="54">
        <f t="shared" si="13"/>
        <v>111.23671377935001</v>
      </c>
      <c r="M20" s="54">
        <f t="shared" si="23"/>
        <v>952144</v>
      </c>
      <c r="N20" s="177">
        <f t="shared" si="15"/>
        <v>111.23671377935001</v>
      </c>
      <c r="O20" s="54">
        <v>952144</v>
      </c>
      <c r="P20" s="54">
        <f t="shared" si="2"/>
        <v>100</v>
      </c>
      <c r="Q20" s="54">
        <f t="shared" si="24"/>
        <v>0</v>
      </c>
      <c r="R20" s="54">
        <v>862634</v>
      </c>
      <c r="S20" s="54">
        <v>15922.27</v>
      </c>
      <c r="T20" s="54">
        <v>162127</v>
      </c>
      <c r="U20" s="54">
        <v>0</v>
      </c>
      <c r="V20" s="54">
        <v>18475</v>
      </c>
      <c r="W20" s="54">
        <v>0</v>
      </c>
      <c r="X20" s="54">
        <f t="shared" si="25"/>
        <v>180602</v>
      </c>
      <c r="Y20" s="54">
        <f t="shared" si="25"/>
        <v>0</v>
      </c>
      <c r="Z20" s="54">
        <f t="shared" si="17"/>
        <v>180602</v>
      </c>
      <c r="AA20" s="54">
        <f t="shared" si="4"/>
        <v>20.936109636299985</v>
      </c>
      <c r="AB20" s="55"/>
      <c r="AC20" s="54">
        <f t="shared" si="9"/>
        <v>682032</v>
      </c>
      <c r="AD20" s="54">
        <f t="shared" si="5"/>
        <v>79.063890363700011</v>
      </c>
      <c r="AE20" s="54">
        <f t="shared" si="18"/>
        <v>180602</v>
      </c>
      <c r="AF20" s="54">
        <f t="shared" si="10"/>
        <v>100</v>
      </c>
      <c r="AG20" s="54">
        <v>49403</v>
      </c>
      <c r="AH20" s="54">
        <v>26810</v>
      </c>
      <c r="AI20" s="56">
        <f t="shared" si="11"/>
        <v>76213</v>
      </c>
      <c r="AJ20" s="54">
        <f t="shared" si="6"/>
        <v>42.199421933311925</v>
      </c>
    </row>
    <row r="21" spans="1:38" ht="17.45" customHeight="1">
      <c r="A21" s="144" t="s">
        <v>140</v>
      </c>
      <c r="B21" s="121">
        <v>25000</v>
      </c>
      <c r="C21" s="121">
        <v>26800</v>
      </c>
      <c r="D21" s="121">
        <f t="shared" si="0"/>
        <v>107.2</v>
      </c>
      <c r="E21" s="121">
        <v>26800</v>
      </c>
      <c r="F21" s="121">
        <f t="shared" si="1"/>
        <v>100</v>
      </c>
      <c r="G21" s="54">
        <f t="shared" si="21"/>
        <v>0</v>
      </c>
      <c r="H21" s="54">
        <v>29690</v>
      </c>
      <c r="I21" s="54">
        <v>15115</v>
      </c>
      <c r="J21" s="54">
        <v>0</v>
      </c>
      <c r="K21" s="54">
        <f t="shared" si="22"/>
        <v>15115</v>
      </c>
      <c r="L21" s="54">
        <f t="shared" si="13"/>
        <v>50.909397103401815</v>
      </c>
      <c r="M21" s="54">
        <f t="shared" si="23"/>
        <v>15115</v>
      </c>
      <c r="N21" s="54">
        <f t="shared" si="15"/>
        <v>50.909397103401815</v>
      </c>
      <c r="O21" s="54">
        <v>15115</v>
      </c>
      <c r="P21" s="54">
        <f t="shared" si="2"/>
        <v>100</v>
      </c>
      <c r="Q21" s="54">
        <f t="shared" si="24"/>
        <v>0</v>
      </c>
      <c r="R21" s="54">
        <v>30290</v>
      </c>
      <c r="S21" s="54">
        <v>4073</v>
      </c>
      <c r="T21" s="54">
        <v>8640</v>
      </c>
      <c r="U21" s="54">
        <v>0</v>
      </c>
      <c r="V21" s="54">
        <v>0</v>
      </c>
      <c r="W21" s="54">
        <v>0</v>
      </c>
      <c r="X21" s="54">
        <f t="shared" si="25"/>
        <v>8640</v>
      </c>
      <c r="Y21" s="54">
        <f t="shared" si="25"/>
        <v>0</v>
      </c>
      <c r="Z21" s="54">
        <f t="shared" si="17"/>
        <v>8640</v>
      </c>
      <c r="AA21" s="54">
        <f>Z21*100/R21</f>
        <v>28.52426543413668</v>
      </c>
      <c r="AB21" s="55"/>
      <c r="AC21" s="54">
        <f t="shared" si="9"/>
        <v>21650</v>
      </c>
      <c r="AD21" s="54">
        <f t="shared" si="5"/>
        <v>71.47573456586332</v>
      </c>
      <c r="AE21" s="54">
        <f t="shared" si="18"/>
        <v>8640</v>
      </c>
      <c r="AF21" s="54">
        <f t="shared" si="10"/>
        <v>100</v>
      </c>
      <c r="AG21" s="54">
        <v>8640</v>
      </c>
      <c r="AH21" s="54">
        <v>0</v>
      </c>
      <c r="AI21" s="56">
        <f t="shared" si="11"/>
        <v>8640</v>
      </c>
      <c r="AJ21" s="54">
        <f t="shared" si="6"/>
        <v>100</v>
      </c>
    </row>
    <row r="22" spans="1:38" ht="17.45" customHeight="1">
      <c r="A22" s="144" t="s">
        <v>141</v>
      </c>
      <c r="B22" s="121">
        <v>500000</v>
      </c>
      <c r="C22" s="121">
        <v>618820</v>
      </c>
      <c r="D22" s="121">
        <f t="shared" si="0"/>
        <v>123.764</v>
      </c>
      <c r="E22" s="121">
        <v>618820</v>
      </c>
      <c r="F22" s="121">
        <f t="shared" si="1"/>
        <v>100</v>
      </c>
      <c r="G22" s="54">
        <f t="shared" si="21"/>
        <v>0</v>
      </c>
      <c r="H22" s="54">
        <v>637340</v>
      </c>
      <c r="I22" s="54">
        <v>637340</v>
      </c>
      <c r="J22" s="54">
        <v>227865</v>
      </c>
      <c r="K22" s="54">
        <f t="shared" si="22"/>
        <v>865205</v>
      </c>
      <c r="L22" s="54">
        <f t="shared" si="13"/>
        <v>135.75250258888505</v>
      </c>
      <c r="M22" s="54">
        <f t="shared" si="23"/>
        <v>865205</v>
      </c>
      <c r="N22" s="177">
        <f t="shared" si="15"/>
        <v>135.75250258888505</v>
      </c>
      <c r="O22" s="54">
        <v>865205</v>
      </c>
      <c r="P22" s="54">
        <f t="shared" si="2"/>
        <v>100</v>
      </c>
      <c r="Q22" s="54">
        <f t="shared" si="24"/>
        <v>0</v>
      </c>
      <c r="R22" s="54">
        <v>829200</v>
      </c>
      <c r="S22" s="54">
        <v>161037.5</v>
      </c>
      <c r="T22" s="54">
        <v>164020</v>
      </c>
      <c r="U22" s="54">
        <v>0</v>
      </c>
      <c r="V22" s="54">
        <v>66730</v>
      </c>
      <c r="W22" s="54">
        <v>0</v>
      </c>
      <c r="X22" s="54">
        <f t="shared" si="25"/>
        <v>230750</v>
      </c>
      <c r="Y22" s="54">
        <f t="shared" si="25"/>
        <v>0</v>
      </c>
      <c r="Z22" s="54">
        <f t="shared" si="17"/>
        <v>230750</v>
      </c>
      <c r="AA22" s="54">
        <f t="shared" si="4"/>
        <v>27.828027013989388</v>
      </c>
      <c r="AB22" s="55"/>
      <c r="AC22" s="54">
        <f t="shared" si="9"/>
        <v>598450</v>
      </c>
      <c r="AD22" s="54">
        <f t="shared" si="5"/>
        <v>72.171972986010616</v>
      </c>
      <c r="AE22" s="54">
        <f t="shared" si="18"/>
        <v>230750</v>
      </c>
      <c r="AF22" s="54">
        <f t="shared" si="10"/>
        <v>100</v>
      </c>
      <c r="AG22" s="54">
        <v>115376</v>
      </c>
      <c r="AH22" s="54">
        <v>9430</v>
      </c>
      <c r="AI22" s="56">
        <f t="shared" si="11"/>
        <v>124806</v>
      </c>
      <c r="AJ22" s="54">
        <f t="shared" si="6"/>
        <v>54.087107258938246</v>
      </c>
    </row>
    <row r="23" spans="1:38" ht="17.45" customHeight="1">
      <c r="A23" s="144" t="s">
        <v>142</v>
      </c>
      <c r="B23" s="121">
        <v>2400000</v>
      </c>
      <c r="C23" s="121">
        <v>2495551.3200000003</v>
      </c>
      <c r="D23" s="121">
        <f t="shared" si="0"/>
        <v>103.98130500000001</v>
      </c>
      <c r="E23" s="121">
        <v>2495551.3199999998</v>
      </c>
      <c r="F23" s="121">
        <f t="shared" si="1"/>
        <v>99.999999999999972</v>
      </c>
      <c r="G23" s="54">
        <f t="shared" si="21"/>
        <v>0</v>
      </c>
      <c r="H23" s="54">
        <v>2582031</v>
      </c>
      <c r="I23" s="54">
        <v>2460385.8400000003</v>
      </c>
      <c r="J23" s="54">
        <v>0</v>
      </c>
      <c r="K23" s="54">
        <f t="shared" si="22"/>
        <v>2460385.8400000003</v>
      </c>
      <c r="L23" s="54">
        <f t="shared" si="13"/>
        <v>95.288780034011992</v>
      </c>
      <c r="M23" s="54">
        <f t="shared" si="23"/>
        <v>2460385.8400000003</v>
      </c>
      <c r="N23" s="54">
        <f t="shared" si="15"/>
        <v>95.288780034011992</v>
      </c>
      <c r="O23" s="54">
        <v>2460385.8400000003</v>
      </c>
      <c r="P23" s="54">
        <f t="shared" si="2"/>
        <v>100</v>
      </c>
      <c r="Q23" s="54">
        <f t="shared" si="24"/>
        <v>0</v>
      </c>
      <c r="R23" s="54">
        <v>3870818</v>
      </c>
      <c r="S23" s="54">
        <v>262163.59999999998</v>
      </c>
      <c r="T23" s="54">
        <v>445547.7</v>
      </c>
      <c r="U23" s="54">
        <v>0</v>
      </c>
      <c r="V23" s="54">
        <v>158780</v>
      </c>
      <c r="W23" s="54">
        <v>0</v>
      </c>
      <c r="X23" s="54">
        <f t="shared" si="25"/>
        <v>604327.69999999995</v>
      </c>
      <c r="Y23" s="54">
        <f t="shared" si="25"/>
        <v>0</v>
      </c>
      <c r="Z23" s="54">
        <f>X23+Y23</f>
        <v>604327.69999999995</v>
      </c>
      <c r="AA23" s="54">
        <f t="shared" si="4"/>
        <v>15.612402856450496</v>
      </c>
      <c r="AB23" s="55"/>
      <c r="AC23" s="54">
        <f t="shared" si="9"/>
        <v>3266490.3</v>
      </c>
      <c r="AD23" s="54">
        <f t="shared" si="5"/>
        <v>84.387597143549499</v>
      </c>
      <c r="AE23" s="54">
        <f t="shared" si="18"/>
        <v>604327.69999999995</v>
      </c>
      <c r="AF23" s="54">
        <f t="shared" si="10"/>
        <v>100</v>
      </c>
      <c r="AG23" s="54">
        <v>0</v>
      </c>
      <c r="AH23" s="54">
        <v>172899.4</v>
      </c>
      <c r="AI23" s="56">
        <f t="shared" si="11"/>
        <v>172899.4</v>
      </c>
      <c r="AJ23" s="54">
        <f t="shared" si="6"/>
        <v>28.610206019019152</v>
      </c>
    </row>
    <row r="24" spans="1:38" ht="17.45" customHeight="1">
      <c r="A24" s="144" t="s">
        <v>143</v>
      </c>
      <c r="B24" s="121">
        <v>3500000</v>
      </c>
      <c r="C24" s="121">
        <v>3842350.5</v>
      </c>
      <c r="D24" s="121">
        <f t="shared" si="0"/>
        <v>109.78144285714286</v>
      </c>
      <c r="E24" s="121">
        <v>3842350.5</v>
      </c>
      <c r="F24" s="121">
        <f t="shared" si="1"/>
        <v>100</v>
      </c>
      <c r="G24" s="54">
        <f t="shared" si="21"/>
        <v>0</v>
      </c>
      <c r="H24" s="54">
        <v>3892653</v>
      </c>
      <c r="I24" s="54">
        <v>3892653</v>
      </c>
      <c r="J24" s="54">
        <v>68632.17</v>
      </c>
      <c r="K24" s="54">
        <f t="shared" si="22"/>
        <v>3961285.17</v>
      </c>
      <c r="L24" s="54">
        <f t="shared" si="13"/>
        <v>101.76312067887891</v>
      </c>
      <c r="M24" s="54">
        <f t="shared" si="23"/>
        <v>3961285.17</v>
      </c>
      <c r="N24" s="177">
        <f t="shared" si="15"/>
        <v>101.76312067887891</v>
      </c>
      <c r="O24" s="54">
        <v>3961285.17</v>
      </c>
      <c r="P24" s="54">
        <f t="shared" si="2"/>
        <v>100</v>
      </c>
      <c r="Q24" s="54">
        <f t="shared" si="24"/>
        <v>0</v>
      </c>
      <c r="R24" s="54">
        <v>3855018</v>
      </c>
      <c r="S24" s="54">
        <v>0</v>
      </c>
      <c r="T24" s="54">
        <v>1003460</v>
      </c>
      <c r="U24" s="54">
        <v>0</v>
      </c>
      <c r="V24" s="54">
        <v>232121.46</v>
      </c>
      <c r="W24" s="54">
        <v>0</v>
      </c>
      <c r="X24" s="54">
        <f t="shared" si="25"/>
        <v>1235581.46</v>
      </c>
      <c r="Y24" s="54">
        <f t="shared" si="25"/>
        <v>0</v>
      </c>
      <c r="Z24" s="54">
        <f t="shared" si="17"/>
        <v>1235581.46</v>
      </c>
      <c r="AA24" s="54">
        <f t="shared" si="4"/>
        <v>32.051250084954205</v>
      </c>
      <c r="AB24" s="55"/>
      <c r="AC24" s="54">
        <f t="shared" si="9"/>
        <v>2619436.54</v>
      </c>
      <c r="AD24" s="54">
        <f t="shared" si="5"/>
        <v>67.948749915045795</v>
      </c>
      <c r="AE24" s="54">
        <f t="shared" si="18"/>
        <v>1235581.46</v>
      </c>
      <c r="AF24" s="54">
        <f t="shared" si="10"/>
        <v>100</v>
      </c>
      <c r="AG24" s="54">
        <v>265938</v>
      </c>
      <c r="AH24" s="54">
        <v>336073</v>
      </c>
      <c r="AI24" s="56">
        <f t="shared" si="11"/>
        <v>602011</v>
      </c>
      <c r="AJ24" s="54">
        <f t="shared" si="6"/>
        <v>48.722890354797002</v>
      </c>
    </row>
    <row r="25" spans="1:38" ht="17.45" customHeight="1">
      <c r="A25" s="144" t="s">
        <v>144</v>
      </c>
      <c r="B25" s="121">
        <v>1160000</v>
      </c>
      <c r="C25" s="121">
        <v>147995</v>
      </c>
      <c r="D25" s="121">
        <f t="shared" si="0"/>
        <v>12.758189655172414</v>
      </c>
      <c r="E25" s="121">
        <v>147995</v>
      </c>
      <c r="F25" s="121">
        <f t="shared" si="1"/>
        <v>100</v>
      </c>
      <c r="G25" s="54">
        <f t="shared" si="21"/>
        <v>0</v>
      </c>
      <c r="H25" s="54">
        <v>1098710</v>
      </c>
      <c r="I25" s="54">
        <v>461654</v>
      </c>
      <c r="J25" s="54">
        <v>0</v>
      </c>
      <c r="K25" s="54">
        <f t="shared" si="22"/>
        <v>461654</v>
      </c>
      <c r="L25" s="54">
        <f t="shared" si="13"/>
        <v>42.017820899054342</v>
      </c>
      <c r="M25" s="54">
        <f t="shared" si="23"/>
        <v>461654</v>
      </c>
      <c r="N25" s="54">
        <f t="shared" si="15"/>
        <v>42.017820899054342</v>
      </c>
      <c r="O25" s="54">
        <v>460154</v>
      </c>
      <c r="P25" s="54">
        <f t="shared" si="2"/>
        <v>99.675081337971733</v>
      </c>
      <c r="Q25" s="54">
        <f t="shared" si="24"/>
        <v>1500</v>
      </c>
      <c r="R25" s="54">
        <v>741405</v>
      </c>
      <c r="S25" s="54">
        <v>30840.48</v>
      </c>
      <c r="T25" s="54">
        <v>22900</v>
      </c>
      <c r="U25" s="54">
        <v>0</v>
      </c>
      <c r="V25" s="54">
        <v>0</v>
      </c>
      <c r="W25" s="54">
        <v>0</v>
      </c>
      <c r="X25" s="54">
        <f t="shared" si="25"/>
        <v>22900</v>
      </c>
      <c r="Y25" s="54">
        <f t="shared" si="25"/>
        <v>0</v>
      </c>
      <c r="Z25" s="54">
        <f t="shared" si="17"/>
        <v>22900</v>
      </c>
      <c r="AA25" s="54">
        <f t="shared" si="4"/>
        <v>3.0887301812099999</v>
      </c>
      <c r="AB25" s="61"/>
      <c r="AC25" s="54">
        <f t="shared" si="9"/>
        <v>718505</v>
      </c>
      <c r="AD25" s="54">
        <f t="shared" si="5"/>
        <v>96.911269818790004</v>
      </c>
      <c r="AE25" s="54">
        <f t="shared" si="18"/>
        <v>22900</v>
      </c>
      <c r="AF25" s="54">
        <f t="shared" si="10"/>
        <v>100</v>
      </c>
      <c r="AG25" s="54">
        <v>0</v>
      </c>
      <c r="AH25" s="54">
        <v>5400</v>
      </c>
      <c r="AI25" s="56">
        <f t="shared" si="11"/>
        <v>5400</v>
      </c>
      <c r="AJ25" s="54">
        <f t="shared" si="6"/>
        <v>23.580786026200872</v>
      </c>
    </row>
    <row r="26" spans="1:38" ht="17.45" customHeight="1">
      <c r="A26" s="144" t="s">
        <v>145</v>
      </c>
      <c r="B26" s="121">
        <v>400000</v>
      </c>
      <c r="C26" s="121">
        <v>694028.5</v>
      </c>
      <c r="D26" s="121">
        <f t="shared" si="0"/>
        <v>173.507125</v>
      </c>
      <c r="E26" s="121">
        <v>694028.5</v>
      </c>
      <c r="F26" s="121">
        <f t="shared" si="1"/>
        <v>100</v>
      </c>
      <c r="G26" s="54">
        <f t="shared" si="21"/>
        <v>0</v>
      </c>
      <c r="H26" s="54">
        <v>972295</v>
      </c>
      <c r="I26" s="54">
        <v>972295</v>
      </c>
      <c r="J26" s="54">
        <v>172362.3</v>
      </c>
      <c r="K26" s="54">
        <f t="shared" si="22"/>
        <v>1144657.3</v>
      </c>
      <c r="L26" s="54">
        <f t="shared" si="13"/>
        <v>117.7273666942646</v>
      </c>
      <c r="M26" s="54">
        <f t="shared" si="23"/>
        <v>1144657.3</v>
      </c>
      <c r="N26" s="177">
        <f t="shared" si="15"/>
        <v>117.7273666942646</v>
      </c>
      <c r="O26" s="54">
        <v>1144657.3</v>
      </c>
      <c r="P26" s="54">
        <f t="shared" si="2"/>
        <v>100</v>
      </c>
      <c r="Q26" s="54">
        <f t="shared" si="24"/>
        <v>0</v>
      </c>
      <c r="R26" s="54">
        <v>974045</v>
      </c>
      <c r="S26" s="54">
        <v>0</v>
      </c>
      <c r="T26" s="54">
        <v>562771</v>
      </c>
      <c r="U26" s="54">
        <v>0</v>
      </c>
      <c r="V26" s="54">
        <v>69110</v>
      </c>
      <c r="W26" s="54">
        <v>0</v>
      </c>
      <c r="X26" s="54">
        <f t="shared" si="25"/>
        <v>631881</v>
      </c>
      <c r="Y26" s="54">
        <f t="shared" si="25"/>
        <v>0</v>
      </c>
      <c r="Z26" s="54">
        <f t="shared" si="17"/>
        <v>631881</v>
      </c>
      <c r="AA26" s="54">
        <f t="shared" si="4"/>
        <v>64.871848836552729</v>
      </c>
      <c r="AB26" s="55"/>
      <c r="AC26" s="54">
        <f t="shared" si="9"/>
        <v>342164</v>
      </c>
      <c r="AD26" s="54">
        <f t="shared" si="5"/>
        <v>35.128151163447271</v>
      </c>
      <c r="AE26" s="54">
        <f t="shared" si="18"/>
        <v>631881</v>
      </c>
      <c r="AF26" s="54">
        <f t="shared" si="10"/>
        <v>100</v>
      </c>
      <c r="AG26" s="54">
        <v>102906</v>
      </c>
      <c r="AH26" s="54">
        <v>236138</v>
      </c>
      <c r="AI26" s="56">
        <f t="shared" si="11"/>
        <v>339044</v>
      </c>
      <c r="AJ26" s="54">
        <f t="shared" si="6"/>
        <v>53.65630553854286</v>
      </c>
    </row>
    <row r="27" spans="1:38" ht="17.45" customHeight="1">
      <c r="A27" s="144" t="s">
        <v>146</v>
      </c>
      <c r="B27" s="121">
        <v>0</v>
      </c>
      <c r="C27" s="121">
        <v>2200</v>
      </c>
      <c r="D27" s="121" t="e">
        <f t="shared" si="0"/>
        <v>#DIV/0!</v>
      </c>
      <c r="E27" s="121">
        <v>2200</v>
      </c>
      <c r="F27" s="121">
        <f t="shared" si="1"/>
        <v>100</v>
      </c>
      <c r="G27" s="54">
        <f t="shared" si="21"/>
        <v>0</v>
      </c>
      <c r="H27" s="54">
        <v>2330</v>
      </c>
      <c r="I27" s="54">
        <v>2330</v>
      </c>
      <c r="J27" s="54">
        <v>4030</v>
      </c>
      <c r="K27" s="54">
        <f t="shared" si="22"/>
        <v>6360</v>
      </c>
      <c r="L27" s="54">
        <f t="shared" si="13"/>
        <v>272.96137339055792</v>
      </c>
      <c r="M27" s="54">
        <f t="shared" si="23"/>
        <v>6360</v>
      </c>
      <c r="N27" s="177">
        <f t="shared" si="15"/>
        <v>272.96137339055792</v>
      </c>
      <c r="O27" s="54">
        <v>6360</v>
      </c>
      <c r="P27" s="54">
        <f t="shared" si="2"/>
        <v>100</v>
      </c>
      <c r="Q27" s="54">
        <f t="shared" si="24"/>
        <v>0</v>
      </c>
      <c r="R27" s="54">
        <v>8620</v>
      </c>
      <c r="S27" s="54">
        <v>0</v>
      </c>
      <c r="T27" s="54">
        <v>5000</v>
      </c>
      <c r="U27" s="54">
        <v>0</v>
      </c>
      <c r="V27" s="54">
        <v>0</v>
      </c>
      <c r="W27" s="54">
        <v>0</v>
      </c>
      <c r="X27" s="54">
        <f t="shared" si="25"/>
        <v>5000</v>
      </c>
      <c r="Y27" s="54">
        <f t="shared" si="25"/>
        <v>0</v>
      </c>
      <c r="Z27" s="54">
        <f t="shared" si="17"/>
        <v>5000</v>
      </c>
      <c r="AA27" s="54">
        <f t="shared" si="4"/>
        <v>58.004640371229698</v>
      </c>
      <c r="AB27" s="55"/>
      <c r="AC27" s="54">
        <f t="shared" si="9"/>
        <v>3620</v>
      </c>
      <c r="AD27" s="54">
        <f t="shared" si="5"/>
        <v>41.995359628770302</v>
      </c>
      <c r="AE27" s="54">
        <f t="shared" si="18"/>
        <v>5000</v>
      </c>
      <c r="AF27" s="54">
        <f t="shared" si="10"/>
        <v>100</v>
      </c>
      <c r="AG27" s="54">
        <v>0</v>
      </c>
      <c r="AH27" s="183">
        <v>0</v>
      </c>
      <c r="AI27" s="56">
        <f t="shared" si="11"/>
        <v>0</v>
      </c>
      <c r="AJ27" s="54">
        <f t="shared" si="6"/>
        <v>0</v>
      </c>
    </row>
    <row r="28" spans="1:38" ht="17.45" customHeight="1">
      <c r="A28" s="14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1"/>
        <v>#DIV/0!</v>
      </c>
      <c r="G28" s="54">
        <f t="shared" si="21"/>
        <v>0</v>
      </c>
      <c r="H28" s="54">
        <v>0</v>
      </c>
      <c r="I28" s="54">
        <v>0</v>
      </c>
      <c r="J28" s="54">
        <v>0</v>
      </c>
      <c r="K28" s="54">
        <f t="shared" si="22"/>
        <v>0</v>
      </c>
      <c r="L28" s="54" t="e">
        <f t="shared" si="13"/>
        <v>#DIV/0!</v>
      </c>
      <c r="M28" s="54">
        <f t="shared" si="23"/>
        <v>0</v>
      </c>
      <c r="N28" s="54" t="e">
        <f t="shared" si="15"/>
        <v>#DIV/0!</v>
      </c>
      <c r="O28" s="54">
        <v>0</v>
      </c>
      <c r="P28" s="54" t="e">
        <f t="shared" si="2"/>
        <v>#DIV/0!</v>
      </c>
      <c r="Q28" s="54">
        <f t="shared" si="24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5"/>
        <v>0</v>
      </c>
      <c r="Y28" s="54">
        <f t="shared" si="25"/>
        <v>0</v>
      </c>
      <c r="Z28" s="54">
        <f t="shared" si="17"/>
        <v>0</v>
      </c>
      <c r="AA28" s="54" t="e">
        <f t="shared" si="4"/>
        <v>#DIV/0!</v>
      </c>
      <c r="AB28" s="55"/>
      <c r="AC28" s="54">
        <f t="shared" si="9"/>
        <v>0</v>
      </c>
      <c r="AD28" s="54" t="e">
        <f t="shared" si="5"/>
        <v>#DIV/0!</v>
      </c>
      <c r="AE28" s="54">
        <f t="shared" si="18"/>
        <v>0</v>
      </c>
      <c r="AF28" s="54" t="e">
        <f t="shared" si="10"/>
        <v>#DIV/0!</v>
      </c>
      <c r="AG28" s="54">
        <v>0</v>
      </c>
      <c r="AH28" s="54">
        <v>0</v>
      </c>
      <c r="AI28" s="56">
        <f t="shared" si="11"/>
        <v>0</v>
      </c>
      <c r="AJ28" s="54" t="e">
        <f t="shared" si="6"/>
        <v>#DIV/0!</v>
      </c>
    </row>
    <row r="29" spans="1:38" s="40" customFormat="1" ht="17.45" customHeight="1">
      <c r="A29" s="176" t="s">
        <v>33</v>
      </c>
      <c r="B29" s="120">
        <f>B9+B16</f>
        <v>83952242.599999994</v>
      </c>
      <c r="C29" s="120">
        <f>C9+C16</f>
        <v>84014989.700000018</v>
      </c>
      <c r="D29" s="120">
        <f t="shared" si="0"/>
        <v>100.07474142209517</v>
      </c>
      <c r="E29" s="120">
        <f>E9+E16</f>
        <v>84014989.699999988</v>
      </c>
      <c r="F29" s="120">
        <f t="shared" si="1"/>
        <v>99.999999999999972</v>
      </c>
      <c r="G29" s="49">
        <f>G9+G16</f>
        <v>0</v>
      </c>
      <c r="H29" s="49">
        <f>H9+H16</f>
        <v>101527606.95999999</v>
      </c>
      <c r="I29" s="49">
        <f>I9+I16</f>
        <v>89260628.839999989</v>
      </c>
      <c r="J29" s="49">
        <f>J9+J16</f>
        <v>1376766.84</v>
      </c>
      <c r="K29" s="49">
        <f>K9+K16</f>
        <v>90637395.679999992</v>
      </c>
      <c r="L29" s="49">
        <f t="shared" si="13"/>
        <v>89.273645261539031</v>
      </c>
      <c r="M29" s="49">
        <f>M9+M16</f>
        <v>90637395.679999992</v>
      </c>
      <c r="N29" s="49">
        <f t="shared" si="15"/>
        <v>89.273645261539031</v>
      </c>
      <c r="O29" s="49">
        <f>O9+O16</f>
        <v>87522036.459999993</v>
      </c>
      <c r="P29" s="49">
        <f t="shared" si="2"/>
        <v>96.562832375503234</v>
      </c>
      <c r="Q29" s="49">
        <f t="shared" ref="Q29:W29" si="29">Q9+Q16</f>
        <v>3115359.2199999858</v>
      </c>
      <c r="R29" s="49">
        <f t="shared" si="29"/>
        <v>107643223.22</v>
      </c>
      <c r="S29" s="49">
        <f t="shared" si="29"/>
        <v>14289762.680000002</v>
      </c>
      <c r="T29" s="49">
        <f t="shared" si="29"/>
        <v>25197298.209999997</v>
      </c>
      <c r="U29" s="49">
        <f t="shared" si="29"/>
        <v>0</v>
      </c>
      <c r="V29" s="49">
        <f t="shared" si="29"/>
        <v>5456552.9199999999</v>
      </c>
      <c r="W29" s="49">
        <f t="shared" si="29"/>
        <v>0</v>
      </c>
      <c r="X29" s="49">
        <f>T29+V29</f>
        <v>30653851.129999995</v>
      </c>
      <c r="Y29" s="49">
        <f>U29+W29</f>
        <v>0</v>
      </c>
      <c r="Z29" s="49">
        <f>X29+Y29</f>
        <v>30653851.129999995</v>
      </c>
      <c r="AA29" s="49">
        <f t="shared" si="4"/>
        <v>28.477269829936255</v>
      </c>
      <c r="AB29" s="60"/>
      <c r="AC29" s="49">
        <f t="shared" si="9"/>
        <v>76989372.090000004</v>
      </c>
      <c r="AD29" s="49">
        <f t="shared" si="5"/>
        <v>71.522730170063738</v>
      </c>
      <c r="AE29" s="49">
        <f>AE9+AE16</f>
        <v>30653851.129999999</v>
      </c>
      <c r="AF29" s="49">
        <f t="shared" si="10"/>
        <v>100.00000000000001</v>
      </c>
      <c r="AG29" s="49">
        <f>AG9+AG16</f>
        <v>904967.4</v>
      </c>
      <c r="AH29" s="49">
        <f>AH9+AH16</f>
        <v>849010.4</v>
      </c>
      <c r="AI29" s="48">
        <f t="shared" si="11"/>
        <v>1753977.8</v>
      </c>
      <c r="AJ29" s="49">
        <f t="shared" si="6"/>
        <v>5.7218839895892719</v>
      </c>
    </row>
    <row r="30" spans="1:38" ht="17.45" customHeight="1">
      <c r="H30" s="65"/>
      <c r="I30" s="65"/>
      <c r="J30" s="65"/>
      <c r="K30" s="65"/>
      <c r="L30" s="65"/>
      <c r="R30" s="65"/>
      <c r="AF30" s="67"/>
    </row>
    <row r="32" spans="1:38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132"/>
      <c r="AC32" s="303" t="s">
        <v>37</v>
      </c>
      <c r="AD32" s="303"/>
      <c r="AE32" s="299" t="s">
        <v>38</v>
      </c>
      <c r="AF32" s="299"/>
    </row>
    <row r="33" spans="1:49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L33" s="130"/>
      <c r="AQ33" s="131"/>
      <c r="AR33" s="132"/>
      <c r="AS33" s="132"/>
      <c r="AT33" s="132"/>
      <c r="AU33" s="131"/>
      <c r="AV33" s="131"/>
    </row>
    <row r="34" spans="1:49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49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</row>
    <row r="36" spans="1:49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</row>
    <row r="37" spans="1:49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</row>
    <row r="38" spans="1:49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</row>
    <row r="39" spans="1:49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</row>
    <row r="41" spans="1:49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</row>
    <row r="42" spans="1:49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  <row r="44" spans="1:49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</row>
    <row r="45" spans="1:49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</row>
    <row r="47" spans="1:49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</row>
    <row r="48" spans="1:49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70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C32:D32"/>
    <mergeCell ref="C8:D8"/>
    <mergeCell ref="E8:F8"/>
    <mergeCell ref="A4:A8"/>
    <mergeCell ref="B4:F4"/>
    <mergeCell ref="C5:D5"/>
    <mergeCell ref="E5:F5"/>
    <mergeCell ref="C6:D6"/>
    <mergeCell ref="E6:F6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M8:N8"/>
    <mergeCell ref="O8:P8"/>
    <mergeCell ref="T5:U5"/>
    <mergeCell ref="V5:W5"/>
    <mergeCell ref="X5:AA5"/>
    <mergeCell ref="AB5:AB6"/>
    <mergeCell ref="AC5:AD5"/>
    <mergeCell ref="V6:W6"/>
    <mergeCell ref="X6:Y6"/>
    <mergeCell ref="Z6:Z7"/>
    <mergeCell ref="AG8:AJ8"/>
    <mergeCell ref="AC32:AD32"/>
    <mergeCell ref="AE32:AF32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AV50"/>
  <sheetViews>
    <sheetView zoomScale="70" zoomScaleNormal="70" workbookViewId="0">
      <pane xSplit="1" ySplit="8" topLeftCell="W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7.125" style="57" customWidth="1"/>
    <col min="2" max="2" width="16.875" style="57" hidden="1" customWidth="1"/>
    <col min="3" max="3" width="16.375" style="64" hidden="1" customWidth="1"/>
    <col min="4" max="4" width="9.125" style="64" hidden="1" customWidth="1"/>
    <col min="5" max="5" width="16.625" style="57" hidden="1" customWidth="1"/>
    <col min="6" max="6" width="9.125" style="57" hidden="1" customWidth="1"/>
    <col min="7" max="7" width="14.5" style="57" hidden="1" customWidth="1"/>
    <col min="8" max="8" width="20.5" style="57" customWidth="1"/>
    <col min="9" max="9" width="19.875" style="57" bestFit="1" customWidth="1"/>
    <col min="10" max="10" width="16.75" style="57" bestFit="1" customWidth="1"/>
    <col min="11" max="11" width="19.875" style="57" bestFit="1" customWidth="1"/>
    <col min="12" max="12" width="9.5" style="57" bestFit="1" customWidth="1"/>
    <col min="13" max="13" width="22.875" style="64" customWidth="1"/>
    <col min="14" max="14" width="9.5" style="64" bestFit="1" customWidth="1"/>
    <col min="15" max="15" width="19.625" style="57" customWidth="1"/>
    <col min="16" max="16" width="9.5" style="57" bestFit="1" customWidth="1"/>
    <col min="17" max="17" width="22.625" style="57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3.5" style="44" bestFit="1" customWidth="1"/>
    <col min="29" max="29" width="18" style="57" bestFit="1" customWidth="1"/>
    <col min="30" max="30" width="9.875" style="64" bestFit="1" customWidth="1"/>
    <col min="31" max="32" width="19.12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57"/>
    <col min="38" max="38" width="16.25" style="57" bestFit="1" customWidth="1"/>
    <col min="39" max="16384" width="9" style="57"/>
  </cols>
  <sheetData>
    <row r="1" spans="1:38" s="40" customFormat="1" ht="17.45" customHeight="1">
      <c r="A1" s="40" t="s">
        <v>104</v>
      </c>
      <c r="T1" s="41"/>
      <c r="U1" s="41"/>
      <c r="V1" s="41"/>
    </row>
    <row r="2" spans="1:38" s="40" customFormat="1" ht="17.45" customHeight="1">
      <c r="A2" s="40" t="s">
        <v>87</v>
      </c>
      <c r="T2" s="41"/>
      <c r="U2" s="41"/>
      <c r="V2" s="41"/>
    </row>
    <row r="3" spans="1:38" s="40" customFormat="1" ht="17.45" customHeight="1">
      <c r="A3" s="42" t="s">
        <v>166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8" s="40" customFormat="1" ht="17.45" customHeight="1">
      <c r="A4" s="318" t="s">
        <v>0</v>
      </c>
      <c r="B4" s="330" t="s">
        <v>56</v>
      </c>
      <c r="C4" s="330"/>
      <c r="D4" s="330"/>
      <c r="E4" s="330"/>
      <c r="F4" s="330"/>
      <c r="G4" s="162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8" s="51" customFormat="1" ht="17.45" customHeight="1">
      <c r="A5" s="318"/>
      <c r="B5" s="72" t="s">
        <v>1</v>
      </c>
      <c r="C5" s="331" t="s">
        <v>5</v>
      </c>
      <c r="D5" s="332"/>
      <c r="E5" s="332" t="s">
        <v>50</v>
      </c>
      <c r="F5" s="333"/>
      <c r="G5" s="107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8" s="81" customFormat="1" ht="17.45" customHeight="1">
      <c r="A6" s="318"/>
      <c r="B6" s="76" t="s">
        <v>6</v>
      </c>
      <c r="C6" s="300" t="s">
        <v>49</v>
      </c>
      <c r="D6" s="329"/>
      <c r="E6" s="300" t="s">
        <v>101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156</v>
      </c>
      <c r="N6" s="297"/>
      <c r="O6" s="296" t="s">
        <v>186</v>
      </c>
      <c r="P6" s="298"/>
      <c r="Q6" s="80" t="s">
        <v>93</v>
      </c>
      <c r="R6" s="95" t="s">
        <v>111</v>
      </c>
      <c r="S6" s="96" t="s">
        <v>112</v>
      </c>
      <c r="T6" s="306" t="s">
        <v>188</v>
      </c>
      <c r="U6" s="308"/>
      <c r="V6" s="306" t="s">
        <v>187</v>
      </c>
      <c r="W6" s="307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189</v>
      </c>
      <c r="AF6" s="307"/>
      <c r="AG6" s="98" t="s">
        <v>157</v>
      </c>
      <c r="AH6" s="98" t="s">
        <v>190</v>
      </c>
      <c r="AI6" s="317" t="s">
        <v>113</v>
      </c>
      <c r="AJ6" s="317"/>
    </row>
    <row r="7" spans="1:38" s="51" customFormat="1" ht="17.45" customHeight="1">
      <c r="A7" s="318"/>
      <c r="B7" s="82"/>
      <c r="C7" s="83" t="s">
        <v>8</v>
      </c>
      <c r="D7" s="72" t="s">
        <v>44</v>
      </c>
      <c r="E7" s="83" t="s">
        <v>8</v>
      </c>
      <c r="F7" s="73" t="s">
        <v>44</v>
      </c>
      <c r="G7" s="84" t="s">
        <v>105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8" s="51" customFormat="1" ht="17.45" customHeight="1">
      <c r="A8" s="318"/>
      <c r="B8" s="162" t="s">
        <v>9</v>
      </c>
      <c r="C8" s="330" t="s">
        <v>10</v>
      </c>
      <c r="D8" s="330"/>
      <c r="E8" s="330" t="s">
        <v>11</v>
      </c>
      <c r="F8" s="330"/>
      <c r="G8" s="90" t="s">
        <v>43</v>
      </c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8" s="155" customFormat="1" ht="17.45" customHeight="1">
      <c r="A9" s="45" t="s">
        <v>14</v>
      </c>
      <c r="B9" s="46">
        <f>SUM(B10:B15)</f>
        <v>14763000</v>
      </c>
      <c r="C9" s="46">
        <f>SUM(C10:C15)</f>
        <v>15346613.559999999</v>
      </c>
      <c r="D9" s="47">
        <f t="shared" ref="D9:D29" si="0">C9*100/B9</f>
        <v>103.95321790963895</v>
      </c>
      <c r="E9" s="46">
        <f>SUM(E10:E15)</f>
        <v>15346613.559999999</v>
      </c>
      <c r="F9" s="47">
        <f>E9*100/C9</f>
        <v>100</v>
      </c>
      <c r="G9" s="48">
        <f>SUM(G10:G15)</f>
        <v>0</v>
      </c>
      <c r="H9" s="48">
        <f>SUM(H10:H15)</f>
        <v>16715257.48</v>
      </c>
      <c r="I9" s="48">
        <f>SUM(I10:I15)</f>
        <v>15844839.65</v>
      </c>
      <c r="J9" s="48">
        <f>SUM(J10:J15)</f>
        <v>1205009.26</v>
      </c>
      <c r="K9" s="48">
        <f>SUM(K10:K15)</f>
        <v>17049848.91</v>
      </c>
      <c r="L9" s="49">
        <f>K9*100/H9</f>
        <v>102.00171268914249</v>
      </c>
      <c r="M9" s="48">
        <f>SUM(M10:M15)</f>
        <v>17049848.91</v>
      </c>
      <c r="N9" s="49">
        <f>M9*100/H9</f>
        <v>102.00171268914249</v>
      </c>
      <c r="O9" s="48">
        <f>SUM(O10:O15)</f>
        <v>16675798.33</v>
      </c>
      <c r="P9" s="49">
        <f>O9*100/M9</f>
        <v>97.80613551489823</v>
      </c>
      <c r="Q9" s="48">
        <f t="shared" ref="Q9:W9" si="1">SUM(Q10:Q15)</f>
        <v>374050.58000000007</v>
      </c>
      <c r="R9" s="48">
        <f t="shared" si="1"/>
        <v>15073628.57</v>
      </c>
      <c r="S9" s="48">
        <f t="shared" si="1"/>
        <v>3035285.5500000003</v>
      </c>
      <c r="T9" s="48">
        <f t="shared" si="1"/>
        <v>5012630.1300000008</v>
      </c>
      <c r="U9" s="50">
        <f t="shared" si="1"/>
        <v>0</v>
      </c>
      <c r="V9" s="48">
        <f t="shared" si="1"/>
        <v>1366682.82</v>
      </c>
      <c r="W9" s="48">
        <f t="shared" si="1"/>
        <v>0</v>
      </c>
      <c r="X9" s="49">
        <f>T9+V9</f>
        <v>6379312.9500000011</v>
      </c>
      <c r="Y9" s="49">
        <f>U9+W9</f>
        <v>0</v>
      </c>
      <c r="Z9" s="49">
        <f>X9+Y9</f>
        <v>6379312.9500000011</v>
      </c>
      <c r="AA9" s="49">
        <f t="shared" ref="AA9:AA29" si="2">Z9*100/R9</f>
        <v>42.321017267841576</v>
      </c>
      <c r="AB9" s="218"/>
      <c r="AC9" s="49">
        <f>R9-Z9</f>
        <v>8694315.6199999992</v>
      </c>
      <c r="AD9" s="49">
        <f>AC9*100/R9</f>
        <v>57.678982732158424</v>
      </c>
      <c r="AE9" s="48">
        <f>SUM(AE10:AE15)</f>
        <v>6379312.9500000002</v>
      </c>
      <c r="AF9" s="49">
        <f t="shared" ref="AF9:AF29" si="3">AE9*100/Z9</f>
        <v>99.999999999999986</v>
      </c>
      <c r="AG9" s="48">
        <f>SUM(AG10:AG15)</f>
        <v>479882.48</v>
      </c>
      <c r="AH9" s="48">
        <f>SUM(AH10:AH15)</f>
        <v>174175.7</v>
      </c>
      <c r="AI9" s="48">
        <f>SUM(AI10:AI15)</f>
        <v>654058.17999999993</v>
      </c>
      <c r="AJ9" s="49">
        <f t="shared" ref="AJ9:AJ29" si="4">AI9*100/AE9</f>
        <v>10.252799715680979</v>
      </c>
      <c r="AL9" s="190"/>
    </row>
    <row r="10" spans="1:38" s="66" customFormat="1" ht="17.45" customHeight="1">
      <c r="A10" s="52" t="s">
        <v>15</v>
      </c>
      <c r="B10" s="53">
        <v>9700000</v>
      </c>
      <c r="C10" s="53">
        <v>9158487.5199999996</v>
      </c>
      <c r="D10" s="53">
        <f t="shared" si="0"/>
        <v>94.41739711340206</v>
      </c>
      <c r="E10" s="53">
        <v>9158487.5199999996</v>
      </c>
      <c r="F10" s="53">
        <f>E10*100/C10</f>
        <v>100</v>
      </c>
      <c r="G10" s="54">
        <f>C10-E10</f>
        <v>0</v>
      </c>
      <c r="H10" s="54">
        <v>9500000</v>
      </c>
      <c r="I10" s="54">
        <v>9500000</v>
      </c>
      <c r="J10" s="54">
        <v>957913.76</v>
      </c>
      <c r="K10" s="54">
        <f>I10+J10</f>
        <v>10457913.76</v>
      </c>
      <c r="L10" s="54">
        <f>K10*100/H10</f>
        <v>110.0833027368421</v>
      </c>
      <c r="M10" s="54">
        <v>10457913.76</v>
      </c>
      <c r="N10" s="54">
        <f>M10*100/H10</f>
        <v>110.0833027368421</v>
      </c>
      <c r="O10" s="54">
        <v>10116761.18</v>
      </c>
      <c r="P10" s="54">
        <f>O10*100/M10</f>
        <v>96.737852426122899</v>
      </c>
      <c r="Q10" s="54">
        <f t="shared" ref="Q10:Q15" si="5">M10-O10</f>
        <v>341152.58000000007</v>
      </c>
      <c r="R10" s="54">
        <v>10599540</v>
      </c>
      <c r="S10" s="54">
        <v>1180715.6000000001</v>
      </c>
      <c r="T10" s="54">
        <v>3036325.74</v>
      </c>
      <c r="U10" s="54">
        <v>0</v>
      </c>
      <c r="V10" s="54">
        <v>548083.52</v>
      </c>
      <c r="W10" s="54">
        <v>0</v>
      </c>
      <c r="X10" s="54">
        <f>T10+V10</f>
        <v>3584409.2600000002</v>
      </c>
      <c r="Y10" s="54">
        <f>U10+W10</f>
        <v>0</v>
      </c>
      <c r="Z10" s="54">
        <f>X10+Y10</f>
        <v>3584409.2600000002</v>
      </c>
      <c r="AA10" s="54">
        <f t="shared" si="2"/>
        <v>33.81664921307906</v>
      </c>
      <c r="AB10" s="219"/>
      <c r="AC10" s="54">
        <f>R10-Z10</f>
        <v>7015130.7400000002</v>
      </c>
      <c r="AD10" s="54">
        <f>AC10*100/R10</f>
        <v>66.18335078692094</v>
      </c>
      <c r="AE10" s="54">
        <f t="shared" ref="AE10:AE15" si="6">Z10</f>
        <v>3584409.2600000002</v>
      </c>
      <c r="AF10" s="54">
        <f t="shared" si="3"/>
        <v>100</v>
      </c>
      <c r="AG10" s="54">
        <v>18010</v>
      </c>
      <c r="AH10" s="183">
        <v>35566</v>
      </c>
      <c r="AI10" s="56">
        <f t="shared" ref="AI10:AI29" si="7">AG10+AH10</f>
        <v>53576</v>
      </c>
      <c r="AJ10" s="54">
        <f t="shared" si="4"/>
        <v>1.4946953908940632</v>
      </c>
      <c r="AL10" s="185"/>
    </row>
    <row r="11" spans="1:38" s="66" customFormat="1" ht="17.45" customHeight="1">
      <c r="A11" s="52" t="s">
        <v>16</v>
      </c>
      <c r="B11" s="53">
        <v>125000</v>
      </c>
      <c r="C11" s="53">
        <v>349300</v>
      </c>
      <c r="D11" s="53">
        <f t="shared" si="0"/>
        <v>279.44</v>
      </c>
      <c r="E11" s="53">
        <v>349300</v>
      </c>
      <c r="F11" s="53">
        <f t="shared" ref="F11:F29" si="8">E11*100/C11</f>
        <v>100</v>
      </c>
      <c r="G11" s="54">
        <f t="shared" ref="G11:G15" si="9">C11-E11</f>
        <v>0</v>
      </c>
      <c r="H11" s="54">
        <v>363000</v>
      </c>
      <c r="I11" s="54">
        <v>381984.5</v>
      </c>
      <c r="J11" s="54">
        <v>0</v>
      </c>
      <c r="K11" s="54">
        <f t="shared" ref="K11:K15" si="10">I11+J11</f>
        <v>381984.5</v>
      </c>
      <c r="L11" s="54">
        <f t="shared" ref="L11:L29" si="11">K11*100/H11</f>
        <v>105.22988980716254</v>
      </c>
      <c r="M11" s="54">
        <v>381984.5</v>
      </c>
      <c r="N11" s="54">
        <f t="shared" ref="N11:N29" si="12">M11*100/H11</f>
        <v>105.22988980716254</v>
      </c>
      <c r="O11" s="54">
        <v>381984.5</v>
      </c>
      <c r="P11" s="54">
        <f t="shared" ref="P11:P15" si="13">O11*100/M11</f>
        <v>100</v>
      </c>
      <c r="Q11" s="54">
        <f t="shared" si="5"/>
        <v>0</v>
      </c>
      <c r="R11" s="54">
        <v>400000</v>
      </c>
      <c r="S11" s="54">
        <v>164808</v>
      </c>
      <c r="T11" s="54">
        <v>0</v>
      </c>
      <c r="U11" s="54">
        <v>0</v>
      </c>
      <c r="V11" s="54">
        <v>36000</v>
      </c>
      <c r="W11" s="54">
        <v>0</v>
      </c>
      <c r="X11" s="54">
        <f t="shared" ref="X11:Y15" si="14">T11+V11</f>
        <v>36000</v>
      </c>
      <c r="Y11" s="54">
        <f t="shared" si="14"/>
        <v>0</v>
      </c>
      <c r="Z11" s="54">
        <f t="shared" ref="Z11:Z28" si="15">X11+Y11</f>
        <v>36000</v>
      </c>
      <c r="AA11" s="54">
        <f t="shared" si="2"/>
        <v>9</v>
      </c>
      <c r="AB11" s="219"/>
      <c r="AC11" s="54">
        <f>R11-Z11</f>
        <v>364000</v>
      </c>
      <c r="AD11" s="54">
        <f>AC11*100/R11</f>
        <v>91</v>
      </c>
      <c r="AE11" s="54">
        <f t="shared" si="6"/>
        <v>36000</v>
      </c>
      <c r="AF11" s="54">
        <f t="shared" si="3"/>
        <v>100</v>
      </c>
      <c r="AG11" s="54">
        <v>0</v>
      </c>
      <c r="AH11" s="183"/>
      <c r="AI11" s="56">
        <f t="shared" si="7"/>
        <v>0</v>
      </c>
      <c r="AJ11" s="54">
        <f t="shared" si="4"/>
        <v>0</v>
      </c>
      <c r="AL11" s="185"/>
    </row>
    <row r="12" spans="1:38" s="66" customFormat="1" ht="17.45" customHeight="1">
      <c r="A12" s="52" t="s">
        <v>17</v>
      </c>
      <c r="B12" s="53">
        <v>2050000</v>
      </c>
      <c r="C12" s="53">
        <v>2249271.9500000002</v>
      </c>
      <c r="D12" s="53">
        <f t="shared" si="0"/>
        <v>109.72058292682928</v>
      </c>
      <c r="E12" s="53">
        <v>2249271.9499999997</v>
      </c>
      <c r="F12" s="53">
        <f t="shared" si="8"/>
        <v>99.999999999999972</v>
      </c>
      <c r="G12" s="54">
        <f t="shared" si="9"/>
        <v>0</v>
      </c>
      <c r="H12" s="54">
        <v>3247016.09</v>
      </c>
      <c r="I12" s="54">
        <v>2618220.2699999996</v>
      </c>
      <c r="J12" s="54">
        <v>0</v>
      </c>
      <c r="K12" s="54">
        <f t="shared" si="10"/>
        <v>2618220.2699999996</v>
      </c>
      <c r="L12" s="54">
        <f t="shared" si="11"/>
        <v>80.634656479327745</v>
      </c>
      <c r="M12" s="54">
        <v>2618220.2699999996</v>
      </c>
      <c r="N12" s="54">
        <f t="shared" si="12"/>
        <v>80.634656479327745</v>
      </c>
      <c r="O12" s="54">
        <v>2602080.2699999996</v>
      </c>
      <c r="P12" s="54">
        <f t="shared" si="13"/>
        <v>99.383550720123324</v>
      </c>
      <c r="Q12" s="54">
        <f t="shared" si="5"/>
        <v>16140</v>
      </c>
      <c r="R12" s="66">
        <v>2300000</v>
      </c>
      <c r="S12" s="54">
        <v>1199023.23</v>
      </c>
      <c r="T12" s="54">
        <v>1013768.07</v>
      </c>
      <c r="U12" s="54">
        <v>0</v>
      </c>
      <c r="V12" s="54">
        <v>521251.3</v>
      </c>
      <c r="W12" s="54">
        <v>0</v>
      </c>
      <c r="X12" s="54">
        <f t="shared" si="14"/>
        <v>1535019.3699999999</v>
      </c>
      <c r="Y12" s="54">
        <f t="shared" si="14"/>
        <v>0</v>
      </c>
      <c r="Z12" s="54">
        <f t="shared" si="15"/>
        <v>1535019.3699999999</v>
      </c>
      <c r="AA12" s="54">
        <f>Z12*100/R13</f>
        <v>121.51831618112729</v>
      </c>
      <c r="AB12" s="219"/>
      <c r="AC12" s="54">
        <f>R13-Z12</f>
        <v>-271819.36999999988</v>
      </c>
      <c r="AD12" s="54">
        <f>AC12*100/R13</f>
        <v>-21.518316181127286</v>
      </c>
      <c r="AE12" s="54">
        <f t="shared" si="6"/>
        <v>1535019.3699999999</v>
      </c>
      <c r="AF12" s="54">
        <f t="shared" si="3"/>
        <v>100.00000000000001</v>
      </c>
      <c r="AG12" s="54">
        <v>40860</v>
      </c>
      <c r="AH12" s="183">
        <v>9640.7000000000007</v>
      </c>
      <c r="AI12" s="56">
        <f t="shared" si="7"/>
        <v>50500.7</v>
      </c>
      <c r="AJ12" s="54">
        <f t="shared" si="4"/>
        <v>3.2899063677613398</v>
      </c>
      <c r="AL12" s="185"/>
    </row>
    <row r="13" spans="1:38" s="66" customFormat="1" ht="18.399999999999999" customHeight="1">
      <c r="A13" s="58" t="s">
        <v>18</v>
      </c>
      <c r="B13" s="53">
        <v>2263000</v>
      </c>
      <c r="C13" s="53">
        <v>3041144.5</v>
      </c>
      <c r="D13" s="53">
        <f t="shared" si="0"/>
        <v>134.38552806009722</v>
      </c>
      <c r="E13" s="53">
        <v>3041144.5</v>
      </c>
      <c r="F13" s="53">
        <f t="shared" si="8"/>
        <v>100</v>
      </c>
      <c r="G13" s="54">
        <f t="shared" si="9"/>
        <v>0</v>
      </c>
      <c r="H13" s="54">
        <v>3063012</v>
      </c>
      <c r="I13" s="54">
        <v>3063012</v>
      </c>
      <c r="J13" s="54">
        <v>241144.5</v>
      </c>
      <c r="K13" s="54">
        <f t="shared" si="10"/>
        <v>3304156.5</v>
      </c>
      <c r="L13" s="54">
        <f t="shared" si="11"/>
        <v>107.87278992050962</v>
      </c>
      <c r="M13" s="54">
        <v>3304156.5</v>
      </c>
      <c r="N13" s="54">
        <f t="shared" si="12"/>
        <v>107.87278992050962</v>
      </c>
      <c r="O13" s="54">
        <v>3304156.5</v>
      </c>
      <c r="P13" s="54">
        <f t="shared" si="13"/>
        <v>100</v>
      </c>
      <c r="Q13" s="54">
        <f t="shared" si="5"/>
        <v>0</v>
      </c>
      <c r="R13" s="54">
        <v>1263200</v>
      </c>
      <c r="S13" s="54">
        <v>374138.1</v>
      </c>
      <c r="T13" s="54">
        <v>880602.38</v>
      </c>
      <c r="U13" s="54">
        <v>0</v>
      </c>
      <c r="V13" s="54">
        <v>217378</v>
      </c>
      <c r="W13" s="54">
        <v>0</v>
      </c>
      <c r="X13" s="54">
        <f t="shared" si="14"/>
        <v>1097980.3799999999</v>
      </c>
      <c r="Y13" s="54">
        <f t="shared" si="14"/>
        <v>0</v>
      </c>
      <c r="Z13" s="54">
        <f t="shared" si="15"/>
        <v>1097980.3799999999</v>
      </c>
      <c r="AA13" s="54">
        <f>Z13*100/R14</f>
        <v>221.41675497783703</v>
      </c>
      <c r="AB13" s="219"/>
      <c r="AC13" s="54">
        <f>R14-Z13</f>
        <v>-602091.80999999982</v>
      </c>
      <c r="AD13" s="54">
        <f>AC13*100/R14</f>
        <v>-121.41675497783703</v>
      </c>
      <c r="AE13" s="54">
        <f t="shared" si="6"/>
        <v>1097980.3799999999</v>
      </c>
      <c r="AF13" s="54">
        <f t="shared" si="3"/>
        <v>100</v>
      </c>
      <c r="AG13" s="54">
        <v>421012.47999999998</v>
      </c>
      <c r="AH13" s="183">
        <v>128969</v>
      </c>
      <c r="AI13" s="56">
        <f t="shared" si="7"/>
        <v>549981.48</v>
      </c>
      <c r="AJ13" s="54">
        <f t="shared" si="4"/>
        <v>50.090283034019244</v>
      </c>
      <c r="AL13" s="185"/>
    </row>
    <row r="14" spans="1:38" s="66" customFormat="1" ht="17.45" customHeight="1">
      <c r="A14" s="52" t="s">
        <v>19</v>
      </c>
      <c r="B14" s="53">
        <v>25000</v>
      </c>
      <c r="C14" s="53">
        <v>15240</v>
      </c>
      <c r="D14" s="53">
        <f t="shared" si="0"/>
        <v>60.96</v>
      </c>
      <c r="E14" s="53">
        <v>15240</v>
      </c>
      <c r="F14" s="53">
        <f t="shared" si="8"/>
        <v>100</v>
      </c>
      <c r="G14" s="54">
        <f t="shared" si="9"/>
        <v>0</v>
      </c>
      <c r="H14" s="54">
        <v>5779</v>
      </c>
      <c r="I14" s="54">
        <v>5779</v>
      </c>
      <c r="J14" s="54">
        <v>5951</v>
      </c>
      <c r="K14" s="54">
        <f t="shared" si="10"/>
        <v>11730</v>
      </c>
      <c r="L14" s="54">
        <f t="shared" si="11"/>
        <v>202.97629347637999</v>
      </c>
      <c r="M14" s="54">
        <v>11730</v>
      </c>
      <c r="N14" s="54">
        <f t="shared" si="12"/>
        <v>202.97629347637999</v>
      </c>
      <c r="O14" s="54">
        <v>11730</v>
      </c>
      <c r="P14" s="54">
        <f t="shared" si="13"/>
        <v>100</v>
      </c>
      <c r="Q14" s="54">
        <f t="shared" si="5"/>
        <v>0</v>
      </c>
      <c r="R14" s="54">
        <v>495888.57</v>
      </c>
      <c r="S14" s="54">
        <v>2430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4"/>
        <v>0</v>
      </c>
      <c r="Y14" s="54">
        <f t="shared" si="14"/>
        <v>0</v>
      </c>
      <c r="Z14" s="54">
        <f t="shared" si="15"/>
        <v>0</v>
      </c>
      <c r="AA14" s="54">
        <f t="shared" si="2"/>
        <v>0</v>
      </c>
      <c r="AB14" s="219"/>
      <c r="AC14" s="54">
        <f>R14-Z14</f>
        <v>495888.57</v>
      </c>
      <c r="AD14" s="54">
        <f t="shared" ref="AD14:AD29" si="16">AC14*100/R14</f>
        <v>100</v>
      </c>
      <c r="AE14" s="54">
        <f t="shared" si="6"/>
        <v>0</v>
      </c>
      <c r="AF14" s="54" t="e">
        <f t="shared" si="3"/>
        <v>#DIV/0!</v>
      </c>
      <c r="AG14" s="54">
        <v>0</v>
      </c>
      <c r="AH14" s="183"/>
      <c r="AI14" s="56">
        <f t="shared" si="7"/>
        <v>0</v>
      </c>
      <c r="AJ14" s="54" t="e">
        <f t="shared" si="4"/>
        <v>#DIV/0!</v>
      </c>
      <c r="AL14" s="185"/>
    </row>
    <row r="15" spans="1:38" s="66" customFormat="1" ht="17.45" customHeight="1">
      <c r="A15" s="52" t="s">
        <v>20</v>
      </c>
      <c r="B15" s="53">
        <v>600000</v>
      </c>
      <c r="C15" s="53">
        <v>533169.59</v>
      </c>
      <c r="D15" s="53">
        <f t="shared" si="0"/>
        <v>88.861598333333333</v>
      </c>
      <c r="E15" s="53">
        <v>533169.59</v>
      </c>
      <c r="F15" s="53">
        <f t="shared" si="8"/>
        <v>100</v>
      </c>
      <c r="G15" s="54">
        <f t="shared" si="9"/>
        <v>0</v>
      </c>
      <c r="H15" s="54">
        <v>536450.39</v>
      </c>
      <c r="I15" s="54">
        <v>275843.88</v>
      </c>
      <c r="J15" s="54">
        <v>0</v>
      </c>
      <c r="K15" s="54">
        <f t="shared" si="10"/>
        <v>275843.88</v>
      </c>
      <c r="L15" s="54">
        <f t="shared" si="11"/>
        <v>51.420203087185747</v>
      </c>
      <c r="M15" s="54">
        <v>275843.88</v>
      </c>
      <c r="N15" s="54">
        <f t="shared" si="12"/>
        <v>51.420203087185747</v>
      </c>
      <c r="O15" s="54">
        <v>259085.88</v>
      </c>
      <c r="P15" s="54">
        <f t="shared" si="13"/>
        <v>93.924824433299008</v>
      </c>
      <c r="Q15" s="54">
        <f t="shared" si="5"/>
        <v>16758</v>
      </c>
      <c r="R15" s="54">
        <v>15000</v>
      </c>
      <c r="S15" s="54">
        <v>114170.62</v>
      </c>
      <c r="T15" s="54">
        <v>81933.94</v>
      </c>
      <c r="U15" s="54">
        <v>0</v>
      </c>
      <c r="V15" s="54">
        <v>43970</v>
      </c>
      <c r="W15" s="54">
        <v>0</v>
      </c>
      <c r="X15" s="54">
        <f t="shared" si="14"/>
        <v>125903.94</v>
      </c>
      <c r="Y15" s="54">
        <f t="shared" si="14"/>
        <v>0</v>
      </c>
      <c r="Z15" s="54">
        <f t="shared" si="15"/>
        <v>125903.94</v>
      </c>
      <c r="AA15" s="54">
        <f t="shared" si="2"/>
        <v>839.3596</v>
      </c>
      <c r="AB15" s="219"/>
      <c r="AC15" s="54">
        <f>R15-Z15</f>
        <v>-110903.94</v>
      </c>
      <c r="AD15" s="54">
        <f t="shared" si="16"/>
        <v>-739.3596</v>
      </c>
      <c r="AE15" s="54">
        <f t="shared" si="6"/>
        <v>125903.94</v>
      </c>
      <c r="AF15" s="54">
        <f t="shared" si="3"/>
        <v>100</v>
      </c>
      <c r="AG15" s="54">
        <v>0</v>
      </c>
      <c r="AH15" s="183"/>
      <c r="AI15" s="56">
        <f t="shared" si="7"/>
        <v>0</v>
      </c>
      <c r="AJ15" s="54">
        <f t="shared" si="4"/>
        <v>0</v>
      </c>
      <c r="AL15" s="185"/>
    </row>
    <row r="16" spans="1:38" s="41" customFormat="1" ht="17.45" customHeight="1">
      <c r="A16" s="59" t="s">
        <v>22</v>
      </c>
      <c r="B16" s="47">
        <f>SUM(B17:B28)</f>
        <v>2574000</v>
      </c>
      <c r="C16" s="47">
        <f>SUM(C17:C28)</f>
        <v>1750576.19</v>
      </c>
      <c r="D16" s="47">
        <f t="shared" si="0"/>
        <v>68.009952991452991</v>
      </c>
      <c r="E16" s="47">
        <f>SUM(E17:E28)</f>
        <v>1750576.19</v>
      </c>
      <c r="F16" s="47">
        <f>E16*100/C16</f>
        <v>100</v>
      </c>
      <c r="G16" s="49">
        <f>SUM(G17:G28)</f>
        <v>0</v>
      </c>
      <c r="H16" s="49">
        <f>SUM(H17:H28)</f>
        <v>1900000</v>
      </c>
      <c r="I16" s="49">
        <f>SUM(I17:I28)</f>
        <v>1742979</v>
      </c>
      <c r="J16" s="49">
        <f>SUM(J17:J28)</f>
        <v>298101.31</v>
      </c>
      <c r="K16" s="49">
        <f>SUM(K17:K28)</f>
        <v>2041080.31</v>
      </c>
      <c r="L16" s="49">
        <f t="shared" si="11"/>
        <v>107.42527947368421</v>
      </c>
      <c r="M16" s="49">
        <f>SUM(M17:M28)</f>
        <v>2041080.31</v>
      </c>
      <c r="N16" s="49">
        <f t="shared" si="12"/>
        <v>107.42527947368421</v>
      </c>
      <c r="O16" s="49">
        <f>SUM(O17:O28)</f>
        <v>2041080.31</v>
      </c>
      <c r="P16" s="49">
        <f>O16*100/M16</f>
        <v>100</v>
      </c>
      <c r="Q16" s="49">
        <f>SUM(Q17:Q28)</f>
        <v>0</v>
      </c>
      <c r="R16" s="49">
        <f>SUM(R17:R28)</f>
        <v>1900000</v>
      </c>
      <c r="S16" s="49">
        <f>SUM(S17:S28)</f>
        <v>445139.27999999997</v>
      </c>
      <c r="T16" s="49">
        <f t="shared" ref="T16:V16" si="17">SUM(T17:T28)</f>
        <v>594729.80000000005</v>
      </c>
      <c r="U16" s="49">
        <f t="shared" si="17"/>
        <v>0</v>
      </c>
      <c r="V16" s="49">
        <f t="shared" si="17"/>
        <v>137329.60000000001</v>
      </c>
      <c r="W16" s="49">
        <f>SUM(W17:W28)</f>
        <v>0</v>
      </c>
      <c r="X16" s="49">
        <f>T16+V16</f>
        <v>732059.4</v>
      </c>
      <c r="Y16" s="49">
        <f>U16+W16</f>
        <v>0</v>
      </c>
      <c r="Z16" s="49">
        <f t="shared" si="15"/>
        <v>732059.4</v>
      </c>
      <c r="AA16" s="49">
        <f t="shared" si="2"/>
        <v>38.529442105263158</v>
      </c>
      <c r="AB16" s="220"/>
      <c r="AC16" s="49">
        <f>R16-Z16</f>
        <v>1167940.6000000001</v>
      </c>
      <c r="AD16" s="49">
        <f t="shared" si="16"/>
        <v>61.470557894736849</v>
      </c>
      <c r="AE16" s="49">
        <f t="shared" ref="AE16" si="18">SUM(AE17:AE28)</f>
        <v>732059.4</v>
      </c>
      <c r="AF16" s="49">
        <f t="shared" si="3"/>
        <v>100</v>
      </c>
      <c r="AG16" s="49">
        <f>SUM(AG17:AG28)</f>
        <v>449562.8</v>
      </c>
      <c r="AH16" s="49">
        <f>SUM(AH17:AH28)</f>
        <v>179798</v>
      </c>
      <c r="AI16" s="49">
        <f>SUM(AI17:AI28)</f>
        <v>629360.80000000005</v>
      </c>
      <c r="AJ16" s="49">
        <f t="shared" si="4"/>
        <v>85.971275008558052</v>
      </c>
      <c r="AL16" s="191"/>
    </row>
    <row r="17" spans="1:38" s="66" customFormat="1" ht="17.45" customHeight="1">
      <c r="A17" s="144" t="s">
        <v>23</v>
      </c>
      <c r="B17" s="53">
        <v>438000</v>
      </c>
      <c r="C17" s="53">
        <v>304428</v>
      </c>
      <c r="D17" s="53">
        <f t="shared" si="0"/>
        <v>69.504109589041093</v>
      </c>
      <c r="E17" s="53">
        <v>304428</v>
      </c>
      <c r="F17" s="53">
        <f t="shared" si="8"/>
        <v>100</v>
      </c>
      <c r="G17" s="54">
        <f t="shared" ref="G17:G28" si="19">C17-E17</f>
        <v>0</v>
      </c>
      <c r="H17" s="54">
        <v>390000</v>
      </c>
      <c r="I17" s="54">
        <v>390000</v>
      </c>
      <c r="J17" s="54">
        <v>39049.4</v>
      </c>
      <c r="K17" s="54">
        <f t="shared" ref="K17:K28" si="20">I17+J17</f>
        <v>429049.4</v>
      </c>
      <c r="L17" s="54">
        <f t="shared" si="11"/>
        <v>110.01266666666666</v>
      </c>
      <c r="M17" s="54">
        <v>429049.4</v>
      </c>
      <c r="N17" s="54">
        <f t="shared" si="12"/>
        <v>110.01266666666666</v>
      </c>
      <c r="O17" s="54">
        <v>429049.4</v>
      </c>
      <c r="P17" s="54">
        <f t="shared" ref="P17:P29" si="21">O17*100/M17</f>
        <v>100</v>
      </c>
      <c r="Q17" s="54">
        <f t="shared" ref="Q17:Q28" si="22">M17-O17</f>
        <v>0</v>
      </c>
      <c r="R17" s="54">
        <v>360000</v>
      </c>
      <c r="S17" s="54">
        <v>67648.460000000006</v>
      </c>
      <c r="T17" s="54">
        <v>141238</v>
      </c>
      <c r="U17" s="54">
        <v>0</v>
      </c>
      <c r="V17" s="54">
        <v>22150</v>
      </c>
      <c r="W17" s="54">
        <v>0</v>
      </c>
      <c r="X17" s="54">
        <f t="shared" ref="X17:Y28" si="23">T17+V17</f>
        <v>163388</v>
      </c>
      <c r="Y17" s="54">
        <f t="shared" si="23"/>
        <v>0</v>
      </c>
      <c r="Z17" s="54">
        <f t="shared" si="15"/>
        <v>163388</v>
      </c>
      <c r="AA17" s="54">
        <f t="shared" si="2"/>
        <v>45.385555555555555</v>
      </c>
      <c r="AB17" s="219"/>
      <c r="AC17" s="54">
        <f>R17-Z17</f>
        <v>196612</v>
      </c>
      <c r="AD17" s="54">
        <f t="shared" si="16"/>
        <v>54.614444444444445</v>
      </c>
      <c r="AE17" s="54">
        <f t="shared" ref="AE17:AE28" si="24">Z17</f>
        <v>163388</v>
      </c>
      <c r="AF17" s="54">
        <f t="shared" si="3"/>
        <v>100</v>
      </c>
      <c r="AG17" s="54">
        <v>107961</v>
      </c>
      <c r="AH17" s="183">
        <v>33368</v>
      </c>
      <c r="AI17" s="56">
        <f t="shared" si="7"/>
        <v>141329</v>
      </c>
      <c r="AJ17" s="54">
        <f t="shared" si="4"/>
        <v>86.499008495115916</v>
      </c>
      <c r="AL17" s="185"/>
    </row>
    <row r="18" spans="1:38" s="66" customFormat="1" ht="17.45" customHeight="1">
      <c r="A18" s="144" t="s">
        <v>24</v>
      </c>
      <c r="B18" s="53">
        <v>10000</v>
      </c>
      <c r="C18" s="53">
        <v>5000</v>
      </c>
      <c r="D18" s="53">
        <f t="shared" si="0"/>
        <v>50</v>
      </c>
      <c r="E18" s="53">
        <v>5000</v>
      </c>
      <c r="F18" s="53">
        <f t="shared" si="8"/>
        <v>100</v>
      </c>
      <c r="G18" s="54">
        <f t="shared" si="19"/>
        <v>0</v>
      </c>
      <c r="H18" s="54">
        <v>10000</v>
      </c>
      <c r="I18" s="54">
        <v>680</v>
      </c>
      <c r="J18" s="54">
        <v>0</v>
      </c>
      <c r="K18" s="54">
        <f t="shared" si="20"/>
        <v>680</v>
      </c>
      <c r="L18" s="54">
        <f t="shared" si="11"/>
        <v>6.8</v>
      </c>
      <c r="M18" s="54">
        <v>680</v>
      </c>
      <c r="N18" s="54">
        <f t="shared" si="12"/>
        <v>6.8</v>
      </c>
      <c r="O18" s="54">
        <v>680</v>
      </c>
      <c r="P18" s="54">
        <f t="shared" si="21"/>
        <v>100</v>
      </c>
      <c r="Q18" s="54">
        <f t="shared" si="22"/>
        <v>0</v>
      </c>
      <c r="R18" s="54">
        <v>10000</v>
      </c>
      <c r="S18" s="54">
        <v>0</v>
      </c>
      <c r="T18" s="54">
        <v>8400</v>
      </c>
      <c r="U18" s="54">
        <v>0</v>
      </c>
      <c r="V18" s="54">
        <v>0</v>
      </c>
      <c r="W18" s="54">
        <v>0</v>
      </c>
      <c r="X18" s="54">
        <f t="shared" si="23"/>
        <v>8400</v>
      </c>
      <c r="Y18" s="54">
        <f t="shared" si="23"/>
        <v>0</v>
      </c>
      <c r="Z18" s="54">
        <f t="shared" si="15"/>
        <v>8400</v>
      </c>
      <c r="AA18" s="54">
        <f t="shared" si="2"/>
        <v>84</v>
      </c>
      <c r="AB18" s="219"/>
      <c r="AC18" s="54">
        <f>R18-Z18</f>
        <v>1600</v>
      </c>
      <c r="AD18" s="54">
        <f t="shared" si="16"/>
        <v>16</v>
      </c>
      <c r="AE18" s="54">
        <f t="shared" si="24"/>
        <v>8400</v>
      </c>
      <c r="AF18" s="54">
        <f t="shared" si="3"/>
        <v>100</v>
      </c>
      <c r="AG18" s="54">
        <v>0</v>
      </c>
      <c r="AH18" s="183"/>
      <c r="AI18" s="56">
        <f t="shared" si="7"/>
        <v>0</v>
      </c>
      <c r="AJ18" s="54">
        <f t="shared" si="4"/>
        <v>0</v>
      </c>
      <c r="AL18" s="185"/>
    </row>
    <row r="19" spans="1:38" s="140" customFormat="1" ht="17.45" customHeight="1">
      <c r="A19" s="174" t="s">
        <v>138</v>
      </c>
      <c r="B19" s="53">
        <v>390000</v>
      </c>
      <c r="C19" s="53">
        <v>379595.1</v>
      </c>
      <c r="D19" s="53">
        <f t="shared" ref="D19" si="25">C19*100/B19</f>
        <v>97.332076923076926</v>
      </c>
      <c r="E19" s="53">
        <v>379595.1</v>
      </c>
      <c r="F19" s="53">
        <f t="shared" ref="F19" si="26">E19*100/C19</f>
        <v>100</v>
      </c>
      <c r="G19" s="54">
        <f t="shared" si="19"/>
        <v>0</v>
      </c>
      <c r="H19" s="54">
        <v>450000</v>
      </c>
      <c r="I19" s="54">
        <v>343567</v>
      </c>
      <c r="J19" s="54">
        <v>0</v>
      </c>
      <c r="K19" s="54">
        <f t="shared" si="20"/>
        <v>343567</v>
      </c>
      <c r="L19" s="54">
        <f t="shared" ref="L19" si="27">K19*100/H19</f>
        <v>76.348222222222219</v>
      </c>
      <c r="M19" s="54">
        <v>343567</v>
      </c>
      <c r="N19" s="54">
        <f t="shared" ref="N19" si="28">M19*100/H19</f>
        <v>76.348222222222219</v>
      </c>
      <c r="O19" s="54">
        <v>343567</v>
      </c>
      <c r="P19" s="54">
        <f t="shared" si="21"/>
        <v>100</v>
      </c>
      <c r="Q19" s="54">
        <f t="shared" si="22"/>
        <v>0</v>
      </c>
      <c r="R19" s="54">
        <v>420000</v>
      </c>
      <c r="S19" s="54">
        <v>436.8</v>
      </c>
      <c r="T19" s="54">
        <v>113800</v>
      </c>
      <c r="U19" s="54">
        <v>0</v>
      </c>
      <c r="V19" s="54">
        <v>34810</v>
      </c>
      <c r="W19" s="54">
        <v>0</v>
      </c>
      <c r="X19" s="54">
        <f t="shared" si="23"/>
        <v>148610</v>
      </c>
      <c r="Y19" s="54">
        <f t="shared" si="23"/>
        <v>0</v>
      </c>
      <c r="Z19" s="54">
        <f t="shared" si="15"/>
        <v>148610</v>
      </c>
      <c r="AA19" s="54">
        <f t="shared" si="2"/>
        <v>35.383333333333333</v>
      </c>
      <c r="AB19" s="219"/>
      <c r="AC19" s="54">
        <v>0</v>
      </c>
      <c r="AD19" s="54">
        <f t="shared" si="16"/>
        <v>0</v>
      </c>
      <c r="AE19" s="54">
        <f t="shared" si="24"/>
        <v>148610</v>
      </c>
      <c r="AF19" s="54">
        <f t="shared" si="3"/>
        <v>100</v>
      </c>
      <c r="AG19" s="54">
        <v>102700</v>
      </c>
      <c r="AH19" s="183">
        <v>36040</v>
      </c>
      <c r="AI19" s="56">
        <f t="shared" si="7"/>
        <v>138740</v>
      </c>
      <c r="AJ19" s="54">
        <f t="shared" si="4"/>
        <v>93.358455016486104</v>
      </c>
      <c r="AL19" s="222"/>
    </row>
    <row r="20" spans="1:38" s="66" customFormat="1" ht="17.45" customHeight="1">
      <c r="A20" s="144" t="s">
        <v>139</v>
      </c>
      <c r="B20" s="53">
        <v>100000</v>
      </c>
      <c r="C20" s="53">
        <v>76140</v>
      </c>
      <c r="D20" s="53">
        <f t="shared" si="0"/>
        <v>76.14</v>
      </c>
      <c r="E20" s="53">
        <v>76140</v>
      </c>
      <c r="F20" s="53">
        <f t="shared" si="8"/>
        <v>100</v>
      </c>
      <c r="G20" s="54">
        <f t="shared" si="19"/>
        <v>0</v>
      </c>
      <c r="H20" s="54">
        <v>30000</v>
      </c>
      <c r="I20" s="54">
        <v>30000</v>
      </c>
      <c r="J20" s="54">
        <v>21710</v>
      </c>
      <c r="K20" s="54">
        <f t="shared" si="20"/>
        <v>51710</v>
      </c>
      <c r="L20" s="54">
        <f t="shared" si="11"/>
        <v>172.36666666666667</v>
      </c>
      <c r="M20" s="54">
        <v>51710</v>
      </c>
      <c r="N20" s="54">
        <f t="shared" si="12"/>
        <v>172.36666666666667</v>
      </c>
      <c r="O20" s="54">
        <v>51710</v>
      </c>
      <c r="P20" s="54">
        <f t="shared" si="21"/>
        <v>100</v>
      </c>
      <c r="Q20" s="54">
        <f t="shared" si="22"/>
        <v>0</v>
      </c>
      <c r="R20" s="54">
        <v>80000</v>
      </c>
      <c r="S20" s="54">
        <v>81965</v>
      </c>
      <c r="T20" s="54">
        <v>47535</v>
      </c>
      <c r="U20" s="54">
        <v>0</v>
      </c>
      <c r="V20" s="54">
        <v>8320</v>
      </c>
      <c r="W20" s="54">
        <v>0</v>
      </c>
      <c r="X20" s="54">
        <f t="shared" si="23"/>
        <v>55855</v>
      </c>
      <c r="Y20" s="54">
        <f t="shared" si="23"/>
        <v>0</v>
      </c>
      <c r="Z20" s="54">
        <f t="shared" si="15"/>
        <v>55855</v>
      </c>
      <c r="AA20" s="54">
        <f t="shared" si="2"/>
        <v>69.818749999999994</v>
      </c>
      <c r="AB20" s="219"/>
      <c r="AC20" s="54">
        <f t="shared" ref="AC20:AC29" si="29">R20-Z20</f>
        <v>24145</v>
      </c>
      <c r="AD20" s="54">
        <f t="shared" si="16"/>
        <v>30.181249999999999</v>
      </c>
      <c r="AE20" s="54">
        <f t="shared" si="24"/>
        <v>55855</v>
      </c>
      <c r="AF20" s="54">
        <f t="shared" si="3"/>
        <v>100</v>
      </c>
      <c r="AG20" s="54">
        <v>44555</v>
      </c>
      <c r="AH20" s="183">
        <v>2980</v>
      </c>
      <c r="AI20" s="56">
        <f t="shared" si="7"/>
        <v>47535</v>
      </c>
      <c r="AJ20" s="54">
        <f t="shared" si="4"/>
        <v>85.104287888282158</v>
      </c>
      <c r="AL20" s="185"/>
    </row>
    <row r="21" spans="1:38" s="66" customFormat="1" ht="17.45" customHeight="1">
      <c r="A21" s="144" t="s">
        <v>140</v>
      </c>
      <c r="B21" s="53">
        <v>10000</v>
      </c>
      <c r="C21" s="53">
        <v>31530</v>
      </c>
      <c r="D21" s="53">
        <f t="shared" si="0"/>
        <v>315.3</v>
      </c>
      <c r="E21" s="53">
        <v>31530</v>
      </c>
      <c r="F21" s="53">
        <f t="shared" si="8"/>
        <v>100</v>
      </c>
      <c r="G21" s="54">
        <f t="shared" si="19"/>
        <v>0</v>
      </c>
      <c r="H21" s="54">
        <v>30000</v>
      </c>
      <c r="I21" s="54">
        <v>30000</v>
      </c>
      <c r="J21" s="54">
        <v>17640</v>
      </c>
      <c r="K21" s="54">
        <f t="shared" si="20"/>
        <v>47640</v>
      </c>
      <c r="L21" s="54">
        <f t="shared" si="11"/>
        <v>158.80000000000001</v>
      </c>
      <c r="M21" s="54">
        <v>47640</v>
      </c>
      <c r="N21" s="54">
        <f t="shared" si="12"/>
        <v>158.80000000000001</v>
      </c>
      <c r="O21" s="54">
        <v>47640</v>
      </c>
      <c r="P21" s="54">
        <f t="shared" si="21"/>
        <v>100</v>
      </c>
      <c r="Q21" s="54">
        <f t="shared" si="22"/>
        <v>0</v>
      </c>
      <c r="R21" s="54">
        <v>40000</v>
      </c>
      <c r="S21" s="54">
        <v>22906.67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3"/>
        <v>0</v>
      </c>
      <c r="Y21" s="54">
        <f t="shared" si="23"/>
        <v>0</v>
      </c>
      <c r="Z21" s="54">
        <f t="shared" si="15"/>
        <v>0</v>
      </c>
      <c r="AA21" s="54">
        <f>Z21*100/R21</f>
        <v>0</v>
      </c>
      <c r="AB21" s="219"/>
      <c r="AC21" s="54">
        <f t="shared" si="29"/>
        <v>40000</v>
      </c>
      <c r="AD21" s="54">
        <f t="shared" si="16"/>
        <v>100</v>
      </c>
      <c r="AE21" s="54">
        <f t="shared" si="24"/>
        <v>0</v>
      </c>
      <c r="AF21" s="54" t="e">
        <f t="shared" si="3"/>
        <v>#DIV/0!</v>
      </c>
      <c r="AG21" s="54">
        <v>0</v>
      </c>
      <c r="AH21" s="183"/>
      <c r="AI21" s="56">
        <f t="shared" si="7"/>
        <v>0</v>
      </c>
      <c r="AJ21" s="54" t="e">
        <f t="shared" si="4"/>
        <v>#DIV/0!</v>
      </c>
      <c r="AL21" s="185"/>
    </row>
    <row r="22" spans="1:38" s="66" customFormat="1" ht="17.45" customHeight="1">
      <c r="A22" s="144" t="s">
        <v>141</v>
      </c>
      <c r="B22" s="53">
        <v>1060000</v>
      </c>
      <c r="C22" s="53">
        <v>552616.49</v>
      </c>
      <c r="D22" s="53">
        <f t="shared" si="0"/>
        <v>52.133631132075472</v>
      </c>
      <c r="E22" s="53">
        <v>552616.49</v>
      </c>
      <c r="F22" s="53">
        <f t="shared" si="8"/>
        <v>100</v>
      </c>
      <c r="G22" s="54">
        <f t="shared" si="19"/>
        <v>0</v>
      </c>
      <c r="H22" s="54">
        <v>500000</v>
      </c>
      <c r="I22" s="54">
        <v>493895</v>
      </c>
      <c r="J22" s="54">
        <v>0</v>
      </c>
      <c r="K22" s="54">
        <f t="shared" si="20"/>
        <v>493895</v>
      </c>
      <c r="L22" s="54">
        <f t="shared" si="11"/>
        <v>98.778999999999996</v>
      </c>
      <c r="M22" s="54">
        <v>493895</v>
      </c>
      <c r="N22" s="54">
        <f t="shared" si="12"/>
        <v>98.778999999999996</v>
      </c>
      <c r="O22" s="54">
        <v>493895</v>
      </c>
      <c r="P22" s="54">
        <f t="shared" si="21"/>
        <v>100</v>
      </c>
      <c r="Q22" s="54">
        <f t="shared" si="22"/>
        <v>0</v>
      </c>
      <c r="R22" s="54">
        <v>500000</v>
      </c>
      <c r="S22" s="54">
        <v>155870</v>
      </c>
      <c r="T22" s="54">
        <v>170860</v>
      </c>
      <c r="U22" s="54">
        <v>0</v>
      </c>
      <c r="V22" s="54">
        <v>21000</v>
      </c>
      <c r="W22" s="54">
        <v>0</v>
      </c>
      <c r="X22" s="54">
        <f t="shared" si="23"/>
        <v>191860</v>
      </c>
      <c r="Y22" s="54">
        <f t="shared" si="23"/>
        <v>0</v>
      </c>
      <c r="Z22" s="54">
        <f t="shared" si="15"/>
        <v>191860</v>
      </c>
      <c r="AA22" s="54">
        <f t="shared" si="2"/>
        <v>38.372</v>
      </c>
      <c r="AB22" s="219"/>
      <c r="AC22" s="54">
        <f t="shared" si="29"/>
        <v>308140</v>
      </c>
      <c r="AD22" s="54">
        <f t="shared" si="16"/>
        <v>61.628</v>
      </c>
      <c r="AE22" s="54">
        <f t="shared" si="24"/>
        <v>191860</v>
      </c>
      <c r="AF22" s="54">
        <f t="shared" si="3"/>
        <v>100</v>
      </c>
      <c r="AG22" s="54">
        <v>99810</v>
      </c>
      <c r="AH22" s="183">
        <v>92050</v>
      </c>
      <c r="AI22" s="56">
        <f t="shared" si="7"/>
        <v>191860</v>
      </c>
      <c r="AJ22" s="54">
        <f t="shared" si="4"/>
        <v>100</v>
      </c>
      <c r="AL22" s="185"/>
    </row>
    <row r="23" spans="1:38" s="66" customFormat="1" ht="17.45" customHeight="1">
      <c r="A23" s="144" t="s">
        <v>142</v>
      </c>
      <c r="B23" s="53">
        <v>350000</v>
      </c>
      <c r="C23" s="53">
        <v>288041.59999999998</v>
      </c>
      <c r="D23" s="53">
        <f t="shared" si="0"/>
        <v>82.297599999999989</v>
      </c>
      <c r="E23" s="53">
        <v>288041.59999999998</v>
      </c>
      <c r="F23" s="53">
        <f t="shared" si="8"/>
        <v>100</v>
      </c>
      <c r="G23" s="54">
        <f t="shared" si="19"/>
        <v>0</v>
      </c>
      <c r="H23" s="54">
        <v>350000</v>
      </c>
      <c r="I23" s="54">
        <v>350000</v>
      </c>
      <c r="J23" s="54">
        <v>205661.91</v>
      </c>
      <c r="K23" s="54">
        <f t="shared" si="20"/>
        <v>555661.91</v>
      </c>
      <c r="L23" s="54">
        <f t="shared" si="11"/>
        <v>158.76054571428571</v>
      </c>
      <c r="M23" s="54">
        <v>555661.91</v>
      </c>
      <c r="N23" s="54">
        <f t="shared" si="12"/>
        <v>158.76054571428571</v>
      </c>
      <c r="O23" s="54">
        <v>555661.91</v>
      </c>
      <c r="P23" s="54">
        <f t="shared" si="21"/>
        <v>100</v>
      </c>
      <c r="Q23" s="54">
        <f t="shared" si="22"/>
        <v>0</v>
      </c>
      <c r="R23" s="54">
        <v>250000</v>
      </c>
      <c r="S23" s="54">
        <v>59689.35</v>
      </c>
      <c r="T23" s="54">
        <v>80106.8</v>
      </c>
      <c r="U23" s="54">
        <v>0</v>
      </c>
      <c r="V23" s="54">
        <v>27924.6</v>
      </c>
      <c r="W23" s="54">
        <v>0</v>
      </c>
      <c r="X23" s="54">
        <f t="shared" si="23"/>
        <v>108031.4</v>
      </c>
      <c r="Y23" s="54">
        <f t="shared" si="23"/>
        <v>0</v>
      </c>
      <c r="Z23" s="54">
        <f>X23+Y23</f>
        <v>108031.4</v>
      </c>
      <c r="AA23" s="54">
        <f t="shared" si="2"/>
        <v>43.212560000000003</v>
      </c>
      <c r="AB23" s="219"/>
      <c r="AC23" s="54">
        <f t="shared" si="29"/>
        <v>141968.6</v>
      </c>
      <c r="AD23" s="54">
        <f t="shared" si="16"/>
        <v>56.787439999999997</v>
      </c>
      <c r="AE23" s="54">
        <f t="shared" si="24"/>
        <v>108031.4</v>
      </c>
      <c r="AF23" s="54">
        <f t="shared" si="3"/>
        <v>100</v>
      </c>
      <c r="AG23" s="54">
        <v>65656.800000000003</v>
      </c>
      <c r="AH23" s="183">
        <v>14450</v>
      </c>
      <c r="AI23" s="56">
        <f t="shared" si="7"/>
        <v>80106.8</v>
      </c>
      <c r="AJ23" s="54">
        <f t="shared" si="4"/>
        <v>74.151404128799598</v>
      </c>
      <c r="AL23" s="185"/>
    </row>
    <row r="24" spans="1:38" s="66" customFormat="1" ht="17.45" customHeight="1">
      <c r="A24" s="144" t="s">
        <v>143</v>
      </c>
      <c r="B24" s="53">
        <v>0</v>
      </c>
      <c r="C24" s="53">
        <v>0</v>
      </c>
      <c r="D24" s="53" t="e">
        <f t="shared" si="0"/>
        <v>#DIV/0!</v>
      </c>
      <c r="E24" s="53">
        <v>0</v>
      </c>
      <c r="F24" s="53" t="e">
        <f t="shared" si="8"/>
        <v>#DIV/0!</v>
      </c>
      <c r="G24" s="54">
        <f t="shared" si="19"/>
        <v>0</v>
      </c>
      <c r="H24" s="54">
        <v>0</v>
      </c>
      <c r="I24" s="54">
        <v>0</v>
      </c>
      <c r="J24" s="54">
        <v>0</v>
      </c>
      <c r="K24" s="54">
        <f t="shared" si="20"/>
        <v>0</v>
      </c>
      <c r="L24" s="54" t="e">
        <f t="shared" si="11"/>
        <v>#DIV/0!</v>
      </c>
      <c r="M24" s="54">
        <v>0</v>
      </c>
      <c r="N24" s="54" t="e">
        <f t="shared" si="12"/>
        <v>#DIV/0!</v>
      </c>
      <c r="O24" s="54">
        <v>0</v>
      </c>
      <c r="P24" s="54" t="e">
        <f t="shared" si="21"/>
        <v>#DIV/0!</v>
      </c>
      <c r="Q24" s="54">
        <f t="shared" si="22"/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f t="shared" si="23"/>
        <v>0</v>
      </c>
      <c r="Y24" s="54">
        <f t="shared" si="23"/>
        <v>0</v>
      </c>
      <c r="Z24" s="54">
        <f t="shared" si="15"/>
        <v>0</v>
      </c>
      <c r="AA24" s="54" t="e">
        <f t="shared" si="2"/>
        <v>#DIV/0!</v>
      </c>
      <c r="AB24" s="219"/>
      <c r="AC24" s="54">
        <f t="shared" si="29"/>
        <v>0</v>
      </c>
      <c r="AD24" s="54" t="e">
        <f t="shared" si="16"/>
        <v>#DIV/0!</v>
      </c>
      <c r="AE24" s="54">
        <f t="shared" si="24"/>
        <v>0</v>
      </c>
      <c r="AF24" s="54" t="e">
        <f t="shared" si="3"/>
        <v>#DIV/0!</v>
      </c>
      <c r="AG24" s="54">
        <v>0</v>
      </c>
      <c r="AH24" s="183"/>
      <c r="AI24" s="56">
        <f t="shared" si="7"/>
        <v>0</v>
      </c>
      <c r="AJ24" s="54" t="e">
        <f t="shared" si="4"/>
        <v>#DIV/0!</v>
      </c>
      <c r="AL24" s="185"/>
    </row>
    <row r="25" spans="1:38" s="66" customFormat="1" ht="17.45" customHeight="1">
      <c r="A25" s="144" t="s">
        <v>144</v>
      </c>
      <c r="B25" s="53">
        <v>10000</v>
      </c>
      <c r="C25" s="53">
        <v>360</v>
      </c>
      <c r="D25" s="53">
        <f t="shared" si="0"/>
        <v>3.6</v>
      </c>
      <c r="E25" s="53">
        <v>360</v>
      </c>
      <c r="F25" s="53">
        <f t="shared" si="8"/>
        <v>100</v>
      </c>
      <c r="G25" s="54">
        <f t="shared" si="19"/>
        <v>0</v>
      </c>
      <c r="H25" s="54">
        <v>10000</v>
      </c>
      <c r="I25" s="54">
        <v>10000</v>
      </c>
      <c r="J25" s="54">
        <v>14040</v>
      </c>
      <c r="K25" s="54">
        <f t="shared" si="20"/>
        <v>24040</v>
      </c>
      <c r="L25" s="54">
        <f t="shared" si="11"/>
        <v>240.4</v>
      </c>
      <c r="M25" s="54">
        <v>24040</v>
      </c>
      <c r="N25" s="54">
        <f t="shared" si="12"/>
        <v>240.4</v>
      </c>
      <c r="O25" s="54">
        <v>24040</v>
      </c>
      <c r="P25" s="54">
        <f t="shared" si="21"/>
        <v>100</v>
      </c>
      <c r="Q25" s="54">
        <f t="shared" si="22"/>
        <v>0</v>
      </c>
      <c r="R25" s="54">
        <v>30000</v>
      </c>
      <c r="S25" s="54">
        <v>0</v>
      </c>
      <c r="T25" s="54">
        <v>3000</v>
      </c>
      <c r="U25" s="54">
        <v>0</v>
      </c>
      <c r="V25" s="54">
        <v>1670</v>
      </c>
      <c r="W25" s="54">
        <v>0</v>
      </c>
      <c r="X25" s="54">
        <f t="shared" si="23"/>
        <v>4670</v>
      </c>
      <c r="Y25" s="54">
        <f t="shared" si="23"/>
        <v>0</v>
      </c>
      <c r="Z25" s="54">
        <f t="shared" si="15"/>
        <v>4670</v>
      </c>
      <c r="AA25" s="54">
        <f t="shared" si="2"/>
        <v>15.566666666666666</v>
      </c>
      <c r="AB25" s="221"/>
      <c r="AC25" s="54">
        <f t="shared" si="29"/>
        <v>25330</v>
      </c>
      <c r="AD25" s="54">
        <f t="shared" si="16"/>
        <v>84.433333333333337</v>
      </c>
      <c r="AE25" s="54">
        <f t="shared" si="24"/>
        <v>4670</v>
      </c>
      <c r="AF25" s="54">
        <f t="shared" si="3"/>
        <v>100</v>
      </c>
      <c r="AG25" s="54">
        <v>0</v>
      </c>
      <c r="AH25" s="183"/>
      <c r="AI25" s="56">
        <f t="shared" si="7"/>
        <v>0</v>
      </c>
      <c r="AJ25" s="54">
        <f t="shared" si="4"/>
        <v>0</v>
      </c>
      <c r="AL25" s="185"/>
    </row>
    <row r="26" spans="1:38" s="66" customFormat="1" ht="17.45" customHeight="1">
      <c r="A26" s="144" t="s">
        <v>145</v>
      </c>
      <c r="B26" s="53">
        <v>180000</v>
      </c>
      <c r="C26" s="53">
        <v>86335</v>
      </c>
      <c r="D26" s="53">
        <f t="shared" si="0"/>
        <v>47.963888888888889</v>
      </c>
      <c r="E26" s="53">
        <v>86335</v>
      </c>
      <c r="F26" s="53">
        <f t="shared" si="8"/>
        <v>100</v>
      </c>
      <c r="G26" s="54">
        <f t="shared" si="19"/>
        <v>0</v>
      </c>
      <c r="H26" s="54">
        <v>100000</v>
      </c>
      <c r="I26" s="54">
        <v>68908</v>
      </c>
      <c r="J26" s="54">
        <v>0</v>
      </c>
      <c r="K26" s="54">
        <f t="shared" si="20"/>
        <v>68908</v>
      </c>
      <c r="L26" s="54">
        <f t="shared" si="11"/>
        <v>68.908000000000001</v>
      </c>
      <c r="M26" s="54">
        <v>68908</v>
      </c>
      <c r="N26" s="54">
        <f t="shared" si="12"/>
        <v>68.908000000000001</v>
      </c>
      <c r="O26" s="54">
        <v>68908</v>
      </c>
      <c r="P26" s="54">
        <f t="shared" si="21"/>
        <v>100</v>
      </c>
      <c r="Q26" s="54">
        <f t="shared" si="22"/>
        <v>0</v>
      </c>
      <c r="R26" s="54">
        <v>60000</v>
      </c>
      <c r="S26" s="54">
        <v>55023</v>
      </c>
      <c r="T26" s="54">
        <v>18700</v>
      </c>
      <c r="U26" s="54">
        <v>0</v>
      </c>
      <c r="V26" s="54">
        <v>20855</v>
      </c>
      <c r="W26" s="54">
        <v>0</v>
      </c>
      <c r="X26" s="54">
        <f t="shared" si="23"/>
        <v>39555</v>
      </c>
      <c r="Y26" s="54">
        <f t="shared" si="23"/>
        <v>0</v>
      </c>
      <c r="Z26" s="54">
        <f t="shared" si="15"/>
        <v>39555</v>
      </c>
      <c r="AA26" s="54">
        <f t="shared" si="2"/>
        <v>65.924999999999997</v>
      </c>
      <c r="AB26" s="219"/>
      <c r="AC26" s="54">
        <f t="shared" si="29"/>
        <v>20445</v>
      </c>
      <c r="AD26" s="54">
        <f t="shared" si="16"/>
        <v>34.075000000000003</v>
      </c>
      <c r="AE26" s="54">
        <f t="shared" si="24"/>
        <v>39555</v>
      </c>
      <c r="AF26" s="54">
        <f t="shared" si="3"/>
        <v>100</v>
      </c>
      <c r="AG26" s="54">
        <v>17790</v>
      </c>
      <c r="AH26" s="183">
        <v>910</v>
      </c>
      <c r="AI26" s="56">
        <f t="shared" si="7"/>
        <v>18700</v>
      </c>
      <c r="AJ26" s="54">
        <f t="shared" si="4"/>
        <v>47.275944886866391</v>
      </c>
      <c r="AL26" s="185"/>
    </row>
    <row r="27" spans="1:38" s="66" customFormat="1" ht="17.45" customHeight="1">
      <c r="A27" s="144" t="s">
        <v>146</v>
      </c>
      <c r="B27" s="53">
        <v>26000</v>
      </c>
      <c r="C27" s="53">
        <v>26530</v>
      </c>
      <c r="D27" s="53">
        <f t="shared" si="0"/>
        <v>102.03846153846153</v>
      </c>
      <c r="E27" s="53">
        <v>26530</v>
      </c>
      <c r="F27" s="53">
        <f t="shared" si="8"/>
        <v>100</v>
      </c>
      <c r="G27" s="54">
        <f t="shared" si="19"/>
        <v>0</v>
      </c>
      <c r="H27" s="54">
        <v>30000</v>
      </c>
      <c r="I27" s="54">
        <v>25929</v>
      </c>
      <c r="J27" s="54">
        <v>0</v>
      </c>
      <c r="K27" s="54">
        <f t="shared" si="20"/>
        <v>25929</v>
      </c>
      <c r="L27" s="54">
        <f t="shared" si="11"/>
        <v>86.43</v>
      </c>
      <c r="M27" s="54">
        <v>25929</v>
      </c>
      <c r="N27" s="54">
        <f t="shared" si="12"/>
        <v>86.43</v>
      </c>
      <c r="O27" s="54">
        <v>25929</v>
      </c>
      <c r="P27" s="54">
        <f t="shared" si="21"/>
        <v>100</v>
      </c>
      <c r="Q27" s="54">
        <f t="shared" si="22"/>
        <v>0</v>
      </c>
      <c r="R27" s="54">
        <v>50000</v>
      </c>
      <c r="S27" s="54">
        <v>1600</v>
      </c>
      <c r="T27" s="54">
        <v>11090</v>
      </c>
      <c r="U27" s="54">
        <v>0</v>
      </c>
      <c r="V27" s="54">
        <v>600</v>
      </c>
      <c r="W27" s="54">
        <v>0</v>
      </c>
      <c r="X27" s="54">
        <f t="shared" si="23"/>
        <v>11690</v>
      </c>
      <c r="Y27" s="54">
        <f t="shared" si="23"/>
        <v>0</v>
      </c>
      <c r="Z27" s="54">
        <f t="shared" si="15"/>
        <v>11690</v>
      </c>
      <c r="AA27" s="54">
        <f t="shared" si="2"/>
        <v>23.38</v>
      </c>
      <c r="AB27" s="219"/>
      <c r="AC27" s="54">
        <f t="shared" si="29"/>
        <v>38310</v>
      </c>
      <c r="AD27" s="54">
        <f t="shared" si="16"/>
        <v>76.62</v>
      </c>
      <c r="AE27" s="54">
        <f t="shared" si="24"/>
        <v>11690</v>
      </c>
      <c r="AF27" s="54">
        <f t="shared" si="3"/>
        <v>100</v>
      </c>
      <c r="AG27" s="54">
        <v>11090</v>
      </c>
      <c r="AH27" s="183"/>
      <c r="AI27" s="56">
        <f t="shared" si="7"/>
        <v>11090</v>
      </c>
      <c r="AJ27" s="54">
        <f t="shared" si="4"/>
        <v>94.867408041060742</v>
      </c>
      <c r="AL27" s="185"/>
    </row>
    <row r="28" spans="1:38" s="66" customFormat="1" ht="17.45" customHeight="1">
      <c r="A28" s="144" t="s">
        <v>147</v>
      </c>
      <c r="B28" s="53">
        <v>0</v>
      </c>
      <c r="C28" s="53">
        <v>0</v>
      </c>
      <c r="D28" s="53" t="e">
        <f t="shared" si="0"/>
        <v>#DIV/0!</v>
      </c>
      <c r="E28" s="53">
        <v>0</v>
      </c>
      <c r="F28" s="53" t="e">
        <f t="shared" si="8"/>
        <v>#DIV/0!</v>
      </c>
      <c r="G28" s="54">
        <f t="shared" si="19"/>
        <v>0</v>
      </c>
      <c r="H28" s="54">
        <v>0</v>
      </c>
      <c r="I28" s="54">
        <v>0</v>
      </c>
      <c r="J28" s="54">
        <v>0</v>
      </c>
      <c r="K28" s="54">
        <f t="shared" si="20"/>
        <v>0</v>
      </c>
      <c r="L28" s="54" t="e">
        <f t="shared" si="11"/>
        <v>#DIV/0!</v>
      </c>
      <c r="M28" s="54">
        <v>0</v>
      </c>
      <c r="N28" s="54" t="e">
        <f t="shared" si="12"/>
        <v>#DIV/0!</v>
      </c>
      <c r="O28" s="54">
        <v>0</v>
      </c>
      <c r="P28" s="54" t="e">
        <f t="shared" si="21"/>
        <v>#DIV/0!</v>
      </c>
      <c r="Q28" s="54">
        <f t="shared" si="22"/>
        <v>0</v>
      </c>
      <c r="R28" s="54">
        <v>100000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3"/>
        <v>0</v>
      </c>
      <c r="Y28" s="54">
        <f t="shared" si="23"/>
        <v>0</v>
      </c>
      <c r="Z28" s="54">
        <f t="shared" si="15"/>
        <v>0</v>
      </c>
      <c r="AA28" s="54">
        <f t="shared" si="2"/>
        <v>0</v>
      </c>
      <c r="AB28" s="219"/>
      <c r="AC28" s="54">
        <f t="shared" si="29"/>
        <v>100000</v>
      </c>
      <c r="AD28" s="54">
        <f t="shared" si="16"/>
        <v>100</v>
      </c>
      <c r="AE28" s="54">
        <f t="shared" si="24"/>
        <v>0</v>
      </c>
      <c r="AF28" s="54" t="e">
        <f t="shared" si="3"/>
        <v>#DIV/0!</v>
      </c>
      <c r="AG28" s="54">
        <v>0</v>
      </c>
      <c r="AH28" s="183"/>
      <c r="AI28" s="56">
        <f t="shared" si="7"/>
        <v>0</v>
      </c>
      <c r="AJ28" s="54" t="e">
        <f t="shared" si="4"/>
        <v>#DIV/0!</v>
      </c>
      <c r="AL28" s="185"/>
    </row>
    <row r="29" spans="1:38" s="41" customFormat="1" ht="17.45" customHeight="1">
      <c r="A29" s="63" t="s">
        <v>33</v>
      </c>
      <c r="B29" s="47">
        <f>B9+B16</f>
        <v>17337000</v>
      </c>
      <c r="C29" s="47">
        <f>C9+C16</f>
        <v>17097189.75</v>
      </c>
      <c r="D29" s="47">
        <f t="shared" si="0"/>
        <v>98.61677193286036</v>
      </c>
      <c r="E29" s="47">
        <f>E9+E16</f>
        <v>17097189.75</v>
      </c>
      <c r="F29" s="47">
        <f t="shared" si="8"/>
        <v>100</v>
      </c>
      <c r="G29" s="49">
        <f>G9+G16</f>
        <v>0</v>
      </c>
      <c r="H29" s="49">
        <f>H9+H16</f>
        <v>18615257.48</v>
      </c>
      <c r="I29" s="49">
        <f>I9+I16</f>
        <v>17587818.649999999</v>
      </c>
      <c r="J29" s="49">
        <f>J9+J16</f>
        <v>1503110.57</v>
      </c>
      <c r="K29" s="49">
        <f>K9+K16</f>
        <v>19090929.219999999</v>
      </c>
      <c r="L29" s="49">
        <f t="shared" si="11"/>
        <v>102.55527886472188</v>
      </c>
      <c r="M29" s="49">
        <f>M9+M16</f>
        <v>19090929.219999999</v>
      </c>
      <c r="N29" s="49">
        <f t="shared" si="12"/>
        <v>102.55527886472188</v>
      </c>
      <c r="O29" s="49">
        <f>O9+O16</f>
        <v>18716878.640000001</v>
      </c>
      <c r="P29" s="49">
        <f t="shared" si="21"/>
        <v>98.040689503954908</v>
      </c>
      <c r="Q29" s="49">
        <f t="shared" ref="Q29:W29" si="30">Q9+Q16</f>
        <v>374050.58000000007</v>
      </c>
      <c r="R29" s="49">
        <f t="shared" si="30"/>
        <v>16973628.57</v>
      </c>
      <c r="S29" s="49">
        <f t="shared" si="30"/>
        <v>3480424.83</v>
      </c>
      <c r="T29" s="49">
        <f t="shared" si="30"/>
        <v>5607359.9300000006</v>
      </c>
      <c r="U29" s="49">
        <f t="shared" si="30"/>
        <v>0</v>
      </c>
      <c r="V29" s="49">
        <f t="shared" si="30"/>
        <v>1504012.4200000002</v>
      </c>
      <c r="W29" s="49">
        <f t="shared" si="30"/>
        <v>0</v>
      </c>
      <c r="X29" s="49">
        <f>T29+V29</f>
        <v>7111372.3500000006</v>
      </c>
      <c r="Y29" s="49">
        <f>U29+W29</f>
        <v>0</v>
      </c>
      <c r="Z29" s="49">
        <f>X29+Y29</f>
        <v>7111372.3500000006</v>
      </c>
      <c r="AA29" s="49">
        <f t="shared" si="2"/>
        <v>41.896594594799716</v>
      </c>
      <c r="AB29" s="220"/>
      <c r="AC29" s="49">
        <f t="shared" si="29"/>
        <v>9862256.2199999988</v>
      </c>
      <c r="AD29" s="49">
        <f t="shared" si="16"/>
        <v>58.103405405200277</v>
      </c>
      <c r="AE29" s="49">
        <f>AE9+AE16</f>
        <v>7111372.3500000006</v>
      </c>
      <c r="AF29" s="49">
        <f t="shared" si="3"/>
        <v>99.999999999999986</v>
      </c>
      <c r="AG29" s="49">
        <f>AG9+AG16</f>
        <v>929445.28</v>
      </c>
      <c r="AH29" s="49">
        <f>AH9+AH16</f>
        <v>353973.7</v>
      </c>
      <c r="AI29" s="48">
        <f t="shared" si="7"/>
        <v>1283418.98</v>
      </c>
      <c r="AJ29" s="49">
        <f t="shared" si="4"/>
        <v>18.047416403389423</v>
      </c>
      <c r="AL29" s="191"/>
    </row>
    <row r="30" spans="1:38" s="66" customFormat="1" ht="17.45" customHeight="1">
      <c r="C30" s="67"/>
      <c r="D30" s="67"/>
      <c r="H30" s="153"/>
      <c r="I30" s="153"/>
      <c r="J30" s="153"/>
      <c r="K30" s="153"/>
      <c r="L30" s="153"/>
      <c r="M30" s="67"/>
      <c r="N30" s="67"/>
      <c r="R30" s="65"/>
      <c r="S30" s="57"/>
      <c r="W30" s="57"/>
      <c r="X30" s="57"/>
      <c r="Y30" s="57"/>
      <c r="Z30" s="57"/>
      <c r="AA30" s="64"/>
      <c r="AB30" s="44"/>
      <c r="AC30" s="57"/>
      <c r="AD30" s="64"/>
      <c r="AE30" s="64"/>
      <c r="AF30" s="67"/>
      <c r="AG30" s="57"/>
      <c r="AH30" s="57"/>
      <c r="AI30" s="57"/>
      <c r="AJ30" s="57"/>
    </row>
    <row r="31" spans="1:38" s="66" customFormat="1" ht="17.45" customHeight="1">
      <c r="C31" s="67"/>
      <c r="D31" s="67"/>
      <c r="M31" s="67"/>
      <c r="N31" s="67"/>
      <c r="R31" s="57"/>
      <c r="S31" s="57"/>
      <c r="W31" s="57"/>
      <c r="X31" s="57"/>
      <c r="Y31" s="57"/>
      <c r="Z31" s="57"/>
      <c r="AA31" s="64"/>
      <c r="AB31" s="44"/>
      <c r="AC31" s="57"/>
      <c r="AD31" s="64"/>
      <c r="AE31" s="64"/>
      <c r="AF31" s="64"/>
      <c r="AG31" s="57"/>
      <c r="AH31" s="57"/>
      <c r="AI31" s="57"/>
      <c r="AJ31" s="57"/>
    </row>
    <row r="32" spans="1:38" s="130" customFormat="1" ht="17.45" customHeight="1">
      <c r="A32" s="166" t="s">
        <v>58</v>
      </c>
      <c r="C32" s="342"/>
      <c r="D32" s="342"/>
      <c r="M32" s="342"/>
      <c r="N32" s="342"/>
      <c r="R32" s="129"/>
      <c r="S32" s="129"/>
      <c r="W32" s="129"/>
      <c r="X32" s="129"/>
      <c r="Y32" s="129"/>
      <c r="Z32" s="129"/>
      <c r="AA32" s="131"/>
      <c r="AB32" s="132"/>
      <c r="AC32" s="303" t="s">
        <v>37</v>
      </c>
      <c r="AD32" s="303"/>
      <c r="AE32" s="299" t="s">
        <v>38</v>
      </c>
      <c r="AF32" s="299"/>
      <c r="AG32" s="129"/>
      <c r="AH32" s="129"/>
      <c r="AI32" s="129"/>
      <c r="AJ32" s="129"/>
    </row>
    <row r="33" spans="1:48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K33" s="130"/>
      <c r="AP33" s="131"/>
      <c r="AQ33" s="132"/>
      <c r="AR33" s="132"/>
      <c r="AS33" s="132"/>
      <c r="AT33" s="131"/>
      <c r="AU33" s="131"/>
    </row>
    <row r="34" spans="1:48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</row>
    <row r="35" spans="1:48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</row>
    <row r="36" spans="1:48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</row>
    <row r="37" spans="1:48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</row>
    <row r="38" spans="1:48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</row>
    <row r="39" spans="1:48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</row>
    <row r="40" spans="1:48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</row>
    <row r="41" spans="1:48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</row>
    <row r="42" spans="1:48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</row>
    <row r="43" spans="1:48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</row>
    <row r="44" spans="1:48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</row>
    <row r="45" spans="1:48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</row>
    <row r="46" spans="1:48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</row>
    <row r="47" spans="1:48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</row>
    <row r="48" spans="1:48" ht="21" customHeight="1">
      <c r="A48" s="112" t="s">
        <v>76</v>
      </c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70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7:36" ht="17.45" customHeight="1"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7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4:A8"/>
    <mergeCell ref="B4:F4"/>
    <mergeCell ref="C5:D5"/>
    <mergeCell ref="E5:F5"/>
    <mergeCell ref="C6:D6"/>
    <mergeCell ref="E6:F6"/>
    <mergeCell ref="AG5:AJ5"/>
    <mergeCell ref="T6:U6"/>
    <mergeCell ref="AI6:AJ6"/>
    <mergeCell ref="C32:D32"/>
    <mergeCell ref="C8:D8"/>
    <mergeCell ref="E8:F8"/>
    <mergeCell ref="K8:L8"/>
    <mergeCell ref="M8:N8"/>
    <mergeCell ref="O8:P8"/>
    <mergeCell ref="M32:N32"/>
    <mergeCell ref="V5:W5"/>
    <mergeCell ref="V6:W6"/>
    <mergeCell ref="O6:P6"/>
    <mergeCell ref="AG8:AJ8"/>
    <mergeCell ref="AC32:AD32"/>
    <mergeCell ref="AE32:AF32"/>
    <mergeCell ref="R4:AJ4"/>
    <mergeCell ref="T5:U5"/>
    <mergeCell ref="H4:Q4"/>
    <mergeCell ref="I5:L5"/>
    <mergeCell ref="M5:N5"/>
    <mergeCell ref="O5:P5"/>
    <mergeCell ref="X5:AA5"/>
    <mergeCell ref="AB5:AB6"/>
    <mergeCell ref="AC5:AD5"/>
    <mergeCell ref="AE5:AF5"/>
    <mergeCell ref="X6:Y6"/>
    <mergeCell ref="Z6:Z7"/>
    <mergeCell ref="AE6:AF6"/>
    <mergeCell ref="I6:J6"/>
    <mergeCell ref="K6:K7"/>
    <mergeCell ref="M6:N6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AS50"/>
  <sheetViews>
    <sheetView zoomScale="80" zoomScaleNormal="80" workbookViewId="0">
      <pane xSplit="7" ySplit="8" topLeftCell="Q9" activePane="bottomRight" state="frozen"/>
      <selection pane="topRight" activeCell="H1" sqref="H1"/>
      <selection pane="bottomLeft" activeCell="A9" sqref="A9"/>
      <selection pane="bottomRight" activeCell="AE19" sqref="AE19"/>
    </sheetView>
  </sheetViews>
  <sheetFormatPr defaultColWidth="9" defaultRowHeight="17.45" customHeight="1"/>
  <cols>
    <col min="1" max="1" width="28.625" style="62" bestFit="1" customWidth="1"/>
    <col min="2" max="2" width="16.875" style="62" hidden="1" customWidth="1"/>
    <col min="3" max="3" width="16.375" style="158" hidden="1" customWidth="1"/>
    <col min="4" max="4" width="9.125" style="158" hidden="1" customWidth="1"/>
    <col min="5" max="5" width="16.625" style="62" hidden="1" customWidth="1"/>
    <col min="6" max="6" width="9.125" style="62" hidden="1" customWidth="1"/>
    <col min="7" max="7" width="12.25" style="57" hidden="1" customWidth="1"/>
    <col min="8" max="8" width="20.5" style="57" customWidth="1"/>
    <col min="9" max="9" width="20" style="57" bestFit="1" customWidth="1"/>
    <col min="10" max="10" width="16.875" style="57" bestFit="1" customWidth="1"/>
    <col min="11" max="11" width="20" style="57" bestFit="1" customWidth="1"/>
    <col min="12" max="12" width="9.625" style="57" bestFit="1" customWidth="1"/>
    <col min="13" max="13" width="22.875" style="64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9.375" style="57" customWidth="1"/>
    <col min="18" max="18" width="20.5" style="57" customWidth="1"/>
    <col min="19" max="19" width="17.125" style="57" customWidth="1"/>
    <col min="20" max="22" width="16.625" style="66" customWidth="1"/>
    <col min="23" max="23" width="16.625" style="57" customWidth="1"/>
    <col min="24" max="26" width="17.875" style="57" customWidth="1"/>
    <col min="27" max="27" width="9.875" style="64" bestFit="1" customWidth="1"/>
    <col min="28" max="28" width="16.875" style="44" bestFit="1" customWidth="1"/>
    <col min="29" max="29" width="15.75" style="57" bestFit="1" customWidth="1"/>
    <col min="30" max="30" width="9.875" style="64" bestFit="1" customWidth="1"/>
    <col min="31" max="31" width="19.125" style="64" customWidth="1"/>
    <col min="32" max="32" width="10.875" style="64" customWidth="1"/>
    <col min="33" max="33" width="19.625" style="57" customWidth="1"/>
    <col min="34" max="34" width="16.125" style="57" bestFit="1" customWidth="1"/>
    <col min="35" max="35" width="18.875" style="57" customWidth="1"/>
    <col min="36" max="36" width="9.875" style="57" bestFit="1" customWidth="1"/>
    <col min="37" max="37" width="9" style="62"/>
    <col min="38" max="38" width="14.375" style="62" bestFit="1" customWidth="1"/>
    <col min="39" max="16384" width="9" style="62"/>
  </cols>
  <sheetData>
    <row r="1" spans="1:36" s="125" customFormat="1" ht="17.45" customHeight="1">
      <c r="A1" s="40" t="s">
        <v>104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s="125" customFormat="1" ht="17.45" customHeight="1">
      <c r="A2" s="125" t="s">
        <v>88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s="125" customFormat="1" ht="17.45" customHeight="1">
      <c r="A3" s="42" t="s">
        <v>166</v>
      </c>
      <c r="B3" s="156"/>
      <c r="C3" s="156"/>
      <c r="D3" s="156"/>
      <c r="E3" s="156"/>
      <c r="F3" s="156"/>
      <c r="G3" s="40"/>
      <c r="H3" s="42"/>
      <c r="I3" s="42"/>
      <c r="J3" s="42"/>
      <c r="K3" s="42"/>
      <c r="L3" s="42"/>
      <c r="M3" s="43"/>
      <c r="N3" s="42"/>
      <c r="O3" s="43"/>
      <c r="P3" s="42"/>
      <c r="Q3" s="40"/>
      <c r="R3" s="40"/>
      <c r="S3" s="40"/>
      <c r="T3" s="41"/>
      <c r="U3" s="41"/>
      <c r="V3" s="41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s="125" customFormat="1" ht="17.45" customHeight="1">
      <c r="A4" s="343" t="s">
        <v>0</v>
      </c>
      <c r="B4" s="343" t="s">
        <v>56</v>
      </c>
      <c r="C4" s="343"/>
      <c r="D4" s="343"/>
      <c r="E4" s="343"/>
      <c r="F4" s="343"/>
      <c r="G4" s="167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6" s="157" customFormat="1" ht="17.45" customHeight="1">
      <c r="A5" s="343"/>
      <c r="B5" s="168" t="s">
        <v>1</v>
      </c>
      <c r="C5" s="344" t="s">
        <v>5</v>
      </c>
      <c r="D5" s="345"/>
      <c r="E5" s="345" t="s">
        <v>50</v>
      </c>
      <c r="F5" s="346"/>
      <c r="G5" s="73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6" s="163" customFormat="1" ht="17.45" customHeight="1">
      <c r="A6" s="343"/>
      <c r="B6" s="169" t="s">
        <v>6</v>
      </c>
      <c r="C6" s="347" t="s">
        <v>49</v>
      </c>
      <c r="D6" s="348"/>
      <c r="E6" s="347" t="s">
        <v>100</v>
      </c>
      <c r="F6" s="349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158</v>
      </c>
      <c r="N6" s="297"/>
      <c r="O6" s="296" t="s">
        <v>191</v>
      </c>
      <c r="P6" s="298"/>
      <c r="Q6" s="80" t="s">
        <v>93</v>
      </c>
      <c r="R6" s="95" t="s">
        <v>111</v>
      </c>
      <c r="S6" s="96" t="s">
        <v>112</v>
      </c>
      <c r="T6" s="306" t="s">
        <v>170</v>
      </c>
      <c r="U6" s="308"/>
      <c r="V6" s="309" t="s">
        <v>192</v>
      </c>
      <c r="W6" s="310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171</v>
      </c>
      <c r="AF6" s="307"/>
      <c r="AG6" s="98" t="s">
        <v>163</v>
      </c>
      <c r="AH6" s="98" t="s">
        <v>193</v>
      </c>
      <c r="AI6" s="317" t="s">
        <v>113</v>
      </c>
      <c r="AJ6" s="317"/>
    </row>
    <row r="7" spans="1:36" s="157" customFormat="1" ht="17.45" customHeight="1">
      <c r="A7" s="343"/>
      <c r="B7" s="170"/>
      <c r="C7" s="171" t="s">
        <v>8</v>
      </c>
      <c r="D7" s="168" t="s">
        <v>44</v>
      </c>
      <c r="E7" s="171" t="s">
        <v>8</v>
      </c>
      <c r="F7" s="172" t="s">
        <v>44</v>
      </c>
      <c r="G7" s="84" t="s">
        <v>96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157" customFormat="1" ht="17.45" customHeight="1">
      <c r="A8" s="343"/>
      <c r="B8" s="167" t="s">
        <v>9</v>
      </c>
      <c r="C8" s="343" t="s">
        <v>10</v>
      </c>
      <c r="D8" s="343"/>
      <c r="E8" s="343" t="s">
        <v>11</v>
      </c>
      <c r="F8" s="343"/>
      <c r="G8" s="162"/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6" s="51" customFormat="1" ht="17.45" customHeight="1">
      <c r="A9" s="116" t="s">
        <v>14</v>
      </c>
      <c r="B9" s="117">
        <f>SUM(B10:B15)</f>
        <v>9694832.2200000007</v>
      </c>
      <c r="C9" s="117">
        <f>SUM(C10:C15)</f>
        <v>8966628.1899999995</v>
      </c>
      <c r="D9" s="120">
        <f t="shared" ref="D9:D29" si="0">C9*100/B9</f>
        <v>92.488740253825654</v>
      </c>
      <c r="E9" s="117">
        <f>SUM(E10:E15)</f>
        <v>8966628.1899999995</v>
      </c>
      <c r="F9" s="120">
        <f>E9*100/C9</f>
        <v>100</v>
      </c>
      <c r="G9" s="118">
        <f>SUM(G10:G15)</f>
        <v>0</v>
      </c>
      <c r="H9" s="48">
        <f>SUM(H10:H15)</f>
        <v>9609634.1766666658</v>
      </c>
      <c r="I9" s="48">
        <f>SUM(I10:I15)</f>
        <v>9222464.879999999</v>
      </c>
      <c r="J9" s="48">
        <f>SUM(J10:J15)</f>
        <v>338291.27</v>
      </c>
      <c r="K9" s="48">
        <f>SUM(K10:K15)</f>
        <v>9560756.1499999985</v>
      </c>
      <c r="L9" s="49">
        <f>K9*100/H9</f>
        <v>99.491364335331838</v>
      </c>
      <c r="M9" s="48">
        <f>SUM(M10:M15)</f>
        <v>8932772.0600000005</v>
      </c>
      <c r="N9" s="49">
        <f>M9*100/H9</f>
        <v>92.956421605411705</v>
      </c>
      <c r="O9" s="48">
        <f>SUM(O10:O15)</f>
        <v>8760775.959999999</v>
      </c>
      <c r="P9" s="49">
        <f>O9*100/M9</f>
        <v>98.074549548060432</v>
      </c>
      <c r="Q9" s="48">
        <f t="shared" ref="Q9:W9" si="1">SUM(Q10:Q15)</f>
        <v>171996.10000000015</v>
      </c>
      <c r="R9" s="48">
        <f t="shared" si="1"/>
        <v>8512618.3300000001</v>
      </c>
      <c r="S9" s="48">
        <f t="shared" si="1"/>
        <v>2526973.14</v>
      </c>
      <c r="T9" s="48">
        <f t="shared" si="1"/>
        <v>4210839.33</v>
      </c>
      <c r="U9" s="50">
        <f t="shared" si="1"/>
        <v>0</v>
      </c>
      <c r="V9" s="48">
        <f t="shared" si="1"/>
        <v>1151361.3799999999</v>
      </c>
      <c r="W9" s="48">
        <f t="shared" si="1"/>
        <v>0</v>
      </c>
      <c r="X9" s="49">
        <f>T9+V9</f>
        <v>5362200.71</v>
      </c>
      <c r="Y9" s="49">
        <f>U9+W9</f>
        <v>0</v>
      </c>
      <c r="Z9" s="49">
        <f>X9+Y9</f>
        <v>5362200.71</v>
      </c>
      <c r="AA9" s="49">
        <f t="shared" ref="AA9:AA29" si="2">Z9*100/R9</f>
        <v>62.991203201283426</v>
      </c>
      <c r="AB9" s="48"/>
      <c r="AC9" s="49">
        <f t="shared" ref="AC9:AC18" si="3">R9-Z9</f>
        <v>3150417.62</v>
      </c>
      <c r="AD9" s="49">
        <f t="shared" ref="AD9:AD29" si="4">AC9*100/R9</f>
        <v>37.008796798716567</v>
      </c>
      <c r="AE9" s="48">
        <f>SUM(AE10:AE15)</f>
        <v>4594976.8100000005</v>
      </c>
      <c r="AF9" s="49">
        <f t="shared" ref="AF9:AF29" si="5">AE9*100/Z9</f>
        <v>85.691995852203021</v>
      </c>
      <c r="AG9" s="48">
        <f>SUM(AG10:AG15)</f>
        <v>171699.4</v>
      </c>
      <c r="AH9" s="48">
        <f>SUM(AH10:AH15)</f>
        <v>516504.72</v>
      </c>
      <c r="AI9" s="48">
        <f>SUM(AI10:AI15)</f>
        <v>688204.12</v>
      </c>
      <c r="AJ9" s="49">
        <f t="shared" ref="AJ9:AJ29" si="6">AI9*100/AE9</f>
        <v>14.977314325118432</v>
      </c>
    </row>
    <row r="10" spans="1:36" s="57" customFormat="1" ht="17.45" customHeight="1">
      <c r="A10" s="52" t="s">
        <v>15</v>
      </c>
      <c r="B10" s="121">
        <v>4996688.6100000003</v>
      </c>
      <c r="C10" s="121">
        <v>5258117.2300000004</v>
      </c>
      <c r="D10" s="121">
        <f t="shared" si="0"/>
        <v>105.23203746330712</v>
      </c>
      <c r="E10" s="121">
        <v>5258117.2299999995</v>
      </c>
      <c r="F10" s="121">
        <f>E10*100/C10</f>
        <v>99.999999999999986</v>
      </c>
      <c r="G10" s="121">
        <f>C10-E10</f>
        <v>0</v>
      </c>
      <c r="H10" s="54">
        <v>5539565.1966666663</v>
      </c>
      <c r="I10" s="54">
        <v>5326300.3</v>
      </c>
      <c r="J10" s="54">
        <v>0</v>
      </c>
      <c r="K10" s="54">
        <f>I10+J10</f>
        <v>5326300.3</v>
      </c>
      <c r="L10" s="54">
        <f>K10*100/H10</f>
        <v>96.150150975838415</v>
      </c>
      <c r="M10" s="54">
        <v>4676323.58</v>
      </c>
      <c r="N10" s="54">
        <f>M10*100/H10</f>
        <v>84.416798322256298</v>
      </c>
      <c r="O10" s="54">
        <v>4676323.5799999991</v>
      </c>
      <c r="P10" s="54">
        <f>O10*100/M10</f>
        <v>99.999999999999986</v>
      </c>
      <c r="Q10" s="54">
        <f t="shared" ref="Q10:Q15" si="7">M10-O10</f>
        <v>0</v>
      </c>
      <c r="R10" s="54">
        <v>4713483.5199999996</v>
      </c>
      <c r="S10" s="54">
        <v>1255187.7</v>
      </c>
      <c r="T10" s="54">
        <v>2343996.35</v>
      </c>
      <c r="U10" s="54">
        <v>0</v>
      </c>
      <c r="V10" s="54">
        <v>726804.98</v>
      </c>
      <c r="W10" s="54">
        <v>0</v>
      </c>
      <c r="X10" s="54">
        <f>T10+V10</f>
        <v>3070801.33</v>
      </c>
      <c r="Y10" s="54">
        <f>U10+W10</f>
        <v>0</v>
      </c>
      <c r="Z10" s="54">
        <f>X10+Y10</f>
        <v>3070801.33</v>
      </c>
      <c r="AA10" s="54">
        <f t="shared" si="2"/>
        <v>65.149295992446795</v>
      </c>
      <c r="AB10" s="55"/>
      <c r="AC10" s="54">
        <f t="shared" si="3"/>
        <v>1642682.1899999995</v>
      </c>
      <c r="AD10" s="54">
        <f t="shared" si="4"/>
        <v>34.850704007553198</v>
      </c>
      <c r="AE10" s="54">
        <v>2579421.0300000003</v>
      </c>
      <c r="AF10" s="54">
        <f t="shared" si="5"/>
        <v>83.998303791277834</v>
      </c>
      <c r="AG10" s="54">
        <v>40415</v>
      </c>
      <c r="AH10" s="54">
        <v>153333.20000000001</v>
      </c>
      <c r="AI10" s="56">
        <f t="shared" ref="AI10:AI29" si="8">AG10+AH10</f>
        <v>193748.2</v>
      </c>
      <c r="AJ10" s="54">
        <f t="shared" si="6"/>
        <v>7.5113057444522724</v>
      </c>
    </row>
    <row r="11" spans="1:36" s="57" customFormat="1" ht="17.45" customHeight="1">
      <c r="A11" s="52" t="s">
        <v>16</v>
      </c>
      <c r="B11" s="121">
        <v>840</v>
      </c>
      <c r="C11" s="121">
        <v>1600</v>
      </c>
      <c r="D11" s="121">
        <f t="shared" si="0"/>
        <v>190.47619047619048</v>
      </c>
      <c r="E11" s="121">
        <v>1600</v>
      </c>
      <c r="F11" s="121">
        <f t="shared" ref="F11:F29" si="9">E11*100/C11</f>
        <v>100</v>
      </c>
      <c r="G11" s="121">
        <f t="shared" ref="G11:G28" si="10">C11-E11</f>
        <v>0</v>
      </c>
      <c r="H11" s="54">
        <v>1575</v>
      </c>
      <c r="I11" s="54">
        <v>0</v>
      </c>
      <c r="J11" s="54">
        <v>0</v>
      </c>
      <c r="K11" s="54">
        <f t="shared" ref="K11:K15" si="11">I11+J11</f>
        <v>0</v>
      </c>
      <c r="L11" s="54">
        <f t="shared" ref="L11:L29" si="12">K11*100/H11</f>
        <v>0</v>
      </c>
      <c r="M11" s="54">
        <v>0</v>
      </c>
      <c r="N11" s="54">
        <f t="shared" ref="N11:N29" si="13">M11*100/H11</f>
        <v>0</v>
      </c>
      <c r="O11" s="54">
        <v>0</v>
      </c>
      <c r="P11" s="54" t="e">
        <f t="shared" ref="P11:P15" si="14">O11*100/M11</f>
        <v>#DIV/0!</v>
      </c>
      <c r="Q11" s="54">
        <f t="shared" si="7"/>
        <v>0</v>
      </c>
      <c r="R11" s="177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f t="shared" ref="X11:Y15" si="15">T11+V11</f>
        <v>0</v>
      </c>
      <c r="Y11" s="54">
        <f t="shared" si="15"/>
        <v>0</v>
      </c>
      <c r="Z11" s="54">
        <f t="shared" ref="Z11:Z28" si="16">X11+Y11</f>
        <v>0</v>
      </c>
      <c r="AA11" s="54" t="e">
        <f t="shared" si="2"/>
        <v>#DIV/0!</v>
      </c>
      <c r="AB11" s="55"/>
      <c r="AC11" s="54">
        <f t="shared" si="3"/>
        <v>0</v>
      </c>
      <c r="AD11" s="54" t="e">
        <f t="shared" si="4"/>
        <v>#DIV/0!</v>
      </c>
      <c r="AE11" s="54">
        <v>0</v>
      </c>
      <c r="AF11" s="54" t="e">
        <f t="shared" si="5"/>
        <v>#DIV/0!</v>
      </c>
      <c r="AG11" s="54">
        <v>0</v>
      </c>
      <c r="AH11" s="54">
        <v>0</v>
      </c>
      <c r="AI11" s="56">
        <f t="shared" si="8"/>
        <v>0</v>
      </c>
      <c r="AJ11" s="54" t="e">
        <f t="shared" si="6"/>
        <v>#DIV/0!</v>
      </c>
    </row>
    <row r="12" spans="1:36" s="57" customFormat="1" ht="17.45" customHeight="1">
      <c r="A12" s="52" t="s">
        <v>17</v>
      </c>
      <c r="B12" s="121">
        <v>1729128.89</v>
      </c>
      <c r="C12" s="121">
        <v>1469938.35</v>
      </c>
      <c r="D12" s="121">
        <f t="shared" si="0"/>
        <v>85.010340090957598</v>
      </c>
      <c r="E12" s="121">
        <v>1469938.35</v>
      </c>
      <c r="F12" s="121">
        <f t="shared" si="9"/>
        <v>100</v>
      </c>
      <c r="G12" s="121">
        <f t="shared" si="10"/>
        <v>0</v>
      </c>
      <c r="H12" s="54">
        <v>1765428.2</v>
      </c>
      <c r="I12" s="54">
        <v>1765428.2</v>
      </c>
      <c r="J12" s="54">
        <v>243314.63</v>
      </c>
      <c r="K12" s="54">
        <f t="shared" si="11"/>
        <v>2008742.83</v>
      </c>
      <c r="L12" s="54">
        <f t="shared" si="12"/>
        <v>113.78218780010425</v>
      </c>
      <c r="M12" s="54">
        <v>2031969.92</v>
      </c>
      <c r="N12" s="54">
        <f t="shared" si="13"/>
        <v>115.09785104826126</v>
      </c>
      <c r="O12" s="54">
        <v>1989982.52</v>
      </c>
      <c r="P12" s="54">
        <f t="shared" si="14"/>
        <v>97.933660356547009</v>
      </c>
      <c r="Q12" s="54">
        <f t="shared" si="7"/>
        <v>41987.399999999907</v>
      </c>
      <c r="R12" s="54">
        <v>1905737.9</v>
      </c>
      <c r="S12" s="54">
        <v>559325.49</v>
      </c>
      <c r="T12" s="54">
        <v>995890.78</v>
      </c>
      <c r="U12" s="54">
        <v>0</v>
      </c>
      <c r="V12" s="54">
        <v>223531</v>
      </c>
      <c r="W12" s="54">
        <v>0</v>
      </c>
      <c r="X12" s="54">
        <f t="shared" si="15"/>
        <v>1219421.78</v>
      </c>
      <c r="Y12" s="54">
        <f t="shared" si="15"/>
        <v>0</v>
      </c>
      <c r="Z12" s="54">
        <f t="shared" si="16"/>
        <v>1219421.78</v>
      </c>
      <c r="AA12" s="54">
        <f t="shared" si="2"/>
        <v>63.986856744571227</v>
      </c>
      <c r="AB12" s="55"/>
      <c r="AC12" s="54">
        <f t="shared" si="3"/>
        <v>686316.11999999988</v>
      </c>
      <c r="AD12" s="54">
        <f t="shared" si="4"/>
        <v>36.013143255428773</v>
      </c>
      <c r="AE12" s="54">
        <v>1086694.78</v>
      </c>
      <c r="AF12" s="54">
        <f t="shared" si="5"/>
        <v>89.115579024675114</v>
      </c>
      <c r="AG12" s="54">
        <v>61968.4</v>
      </c>
      <c r="AH12" s="54">
        <v>132334.92000000001</v>
      </c>
      <c r="AI12" s="56">
        <f t="shared" si="8"/>
        <v>194303.32</v>
      </c>
      <c r="AJ12" s="54">
        <f t="shared" si="6"/>
        <v>17.88021103773039</v>
      </c>
    </row>
    <row r="13" spans="1:36" s="57" customFormat="1" ht="31.5">
      <c r="A13" s="58" t="s">
        <v>18</v>
      </c>
      <c r="B13" s="121">
        <v>2199145</v>
      </c>
      <c r="C13" s="121">
        <v>1739124.58</v>
      </c>
      <c r="D13" s="121">
        <f t="shared" si="0"/>
        <v>79.081851355867855</v>
      </c>
      <c r="E13" s="121">
        <v>1739124.58</v>
      </c>
      <c r="F13" s="121">
        <f t="shared" si="9"/>
        <v>100</v>
      </c>
      <c r="G13" s="121">
        <f t="shared" si="10"/>
        <v>0</v>
      </c>
      <c r="H13" s="54">
        <v>1803962.2</v>
      </c>
      <c r="I13" s="54">
        <v>1803962.2</v>
      </c>
      <c r="J13" s="54">
        <v>94976.639999999999</v>
      </c>
      <c r="K13" s="54">
        <f t="shared" si="11"/>
        <v>1898938.8399999999</v>
      </c>
      <c r="L13" s="54">
        <f t="shared" si="12"/>
        <v>105.26489080536167</v>
      </c>
      <c r="M13" s="54">
        <v>1897704.3800000001</v>
      </c>
      <c r="N13" s="54">
        <f t="shared" si="13"/>
        <v>105.19646032494472</v>
      </c>
      <c r="O13" s="54">
        <v>1773695.68</v>
      </c>
      <c r="P13" s="54">
        <f t="shared" si="14"/>
        <v>93.465330991120965</v>
      </c>
      <c r="Q13" s="54">
        <f t="shared" si="7"/>
        <v>124008.70000000019</v>
      </c>
      <c r="R13" s="54">
        <v>1485949.8</v>
      </c>
      <c r="S13" s="54">
        <v>377025</v>
      </c>
      <c r="T13" s="54">
        <v>786071.6</v>
      </c>
      <c r="U13" s="54">
        <v>0</v>
      </c>
      <c r="V13" s="54">
        <v>201025.4</v>
      </c>
      <c r="W13" s="54">
        <v>0</v>
      </c>
      <c r="X13" s="54">
        <f t="shared" si="15"/>
        <v>987097</v>
      </c>
      <c r="Y13" s="54">
        <f t="shared" si="15"/>
        <v>0</v>
      </c>
      <c r="Z13" s="54">
        <f t="shared" si="16"/>
        <v>987097</v>
      </c>
      <c r="AA13" s="54">
        <f t="shared" si="2"/>
        <v>66.428690928859098</v>
      </c>
      <c r="AB13" s="55"/>
      <c r="AC13" s="54">
        <f t="shared" si="3"/>
        <v>498852.80000000005</v>
      </c>
      <c r="AD13" s="54">
        <f t="shared" si="4"/>
        <v>33.571309071140902</v>
      </c>
      <c r="AE13" s="54">
        <v>843980.4</v>
      </c>
      <c r="AF13" s="54">
        <f t="shared" si="5"/>
        <v>85.501262793828772</v>
      </c>
      <c r="AG13" s="54">
        <v>56546</v>
      </c>
      <c r="AH13" s="54">
        <v>230836.6</v>
      </c>
      <c r="AI13" s="56">
        <f t="shared" si="8"/>
        <v>287382.59999999998</v>
      </c>
      <c r="AJ13" s="54">
        <f t="shared" si="6"/>
        <v>34.050861844658947</v>
      </c>
    </row>
    <row r="14" spans="1:36" s="57" customFormat="1" ht="17.45" customHeight="1">
      <c r="A14" s="52" t="s">
        <v>19</v>
      </c>
      <c r="B14" s="121">
        <v>117805</v>
      </c>
      <c r="C14" s="121">
        <v>0</v>
      </c>
      <c r="D14" s="121">
        <f t="shared" si="0"/>
        <v>0</v>
      </c>
      <c r="E14" s="121">
        <v>0</v>
      </c>
      <c r="F14" s="121" t="e">
        <f t="shared" si="9"/>
        <v>#DIV/0!</v>
      </c>
      <c r="G14" s="121">
        <f t="shared" si="10"/>
        <v>0</v>
      </c>
      <c r="H14" s="54">
        <v>0</v>
      </c>
      <c r="I14" s="54">
        <v>0</v>
      </c>
      <c r="J14" s="54">
        <v>0</v>
      </c>
      <c r="K14" s="54">
        <f t="shared" si="11"/>
        <v>0</v>
      </c>
      <c r="L14" s="54" t="e">
        <f t="shared" si="12"/>
        <v>#DIV/0!</v>
      </c>
      <c r="M14" s="54"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7"/>
        <v>0</v>
      </c>
      <c r="R14" s="54">
        <v>0</v>
      </c>
      <c r="S14" s="54">
        <v>410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6"/>
        <v>#DIV/0!</v>
      </c>
    </row>
    <row r="15" spans="1:36" s="57" customFormat="1" ht="17.45" customHeight="1">
      <c r="A15" s="52" t="s">
        <v>20</v>
      </c>
      <c r="B15" s="121">
        <v>651224.72</v>
      </c>
      <c r="C15" s="121">
        <v>497848.03</v>
      </c>
      <c r="D15" s="121">
        <f t="shared" si="0"/>
        <v>76.447962540488334</v>
      </c>
      <c r="E15" s="121">
        <v>497848.03</v>
      </c>
      <c r="F15" s="121">
        <f t="shared" si="9"/>
        <v>100</v>
      </c>
      <c r="G15" s="121">
        <f t="shared" si="10"/>
        <v>0</v>
      </c>
      <c r="H15" s="54">
        <v>499103.58</v>
      </c>
      <c r="I15" s="54">
        <v>326774.18</v>
      </c>
      <c r="J15" s="54">
        <v>0</v>
      </c>
      <c r="K15" s="54">
        <f t="shared" si="11"/>
        <v>326774.18</v>
      </c>
      <c r="L15" s="54">
        <f t="shared" si="12"/>
        <v>65.472217209902595</v>
      </c>
      <c r="M15" s="54">
        <v>326774.18000000005</v>
      </c>
      <c r="N15" s="54">
        <f t="shared" si="13"/>
        <v>65.47221720990261</v>
      </c>
      <c r="O15" s="54">
        <v>320774.18</v>
      </c>
      <c r="P15" s="54">
        <f t="shared" si="14"/>
        <v>98.163869617850452</v>
      </c>
      <c r="Q15" s="54">
        <f t="shared" si="7"/>
        <v>6000.0000000000582</v>
      </c>
      <c r="R15" s="54">
        <v>407447.11</v>
      </c>
      <c r="S15" s="54">
        <v>335024.95</v>
      </c>
      <c r="T15" s="54">
        <v>84880.6</v>
      </c>
      <c r="U15" s="54">
        <v>0</v>
      </c>
      <c r="V15" s="54">
        <v>0</v>
      </c>
      <c r="W15" s="54">
        <v>0</v>
      </c>
      <c r="X15" s="54">
        <f t="shared" si="15"/>
        <v>84880.6</v>
      </c>
      <c r="Y15" s="54">
        <f t="shared" si="15"/>
        <v>0</v>
      </c>
      <c r="Z15" s="54">
        <f t="shared" si="16"/>
        <v>84880.6</v>
      </c>
      <c r="AA15" s="54">
        <f t="shared" si="2"/>
        <v>20.832298945499947</v>
      </c>
      <c r="AB15" s="55"/>
      <c r="AC15" s="54">
        <f t="shared" si="3"/>
        <v>322566.51</v>
      </c>
      <c r="AD15" s="54">
        <f t="shared" si="4"/>
        <v>79.167701054500057</v>
      </c>
      <c r="AE15" s="54">
        <v>84880.6</v>
      </c>
      <c r="AF15" s="54">
        <f t="shared" si="5"/>
        <v>100</v>
      </c>
      <c r="AG15" s="54">
        <v>12770</v>
      </c>
      <c r="AH15" s="54">
        <v>0</v>
      </c>
      <c r="AI15" s="56">
        <f t="shared" si="8"/>
        <v>12770</v>
      </c>
      <c r="AJ15" s="54">
        <f t="shared" si="6"/>
        <v>15.044662738010805</v>
      </c>
    </row>
    <row r="16" spans="1:36" s="40" customFormat="1" ht="17.45" customHeight="1">
      <c r="A16" s="59" t="s">
        <v>22</v>
      </c>
      <c r="B16" s="120">
        <f>SUM(B17:B28)</f>
        <v>1790908.6</v>
      </c>
      <c r="C16" s="120">
        <f>SUM(C17:C28)</f>
        <v>1995871.38</v>
      </c>
      <c r="D16" s="120">
        <f t="shared" si="0"/>
        <v>111.44462537060797</v>
      </c>
      <c r="E16" s="120">
        <f>SUM(E17:E28)</f>
        <v>1995871.38</v>
      </c>
      <c r="F16" s="120">
        <f>E16*100/C16</f>
        <v>100</v>
      </c>
      <c r="G16" s="119">
        <f>SUM(G17:G28)</f>
        <v>0</v>
      </c>
      <c r="H16" s="49">
        <f>SUM(H17:H28)</f>
        <v>2417260</v>
      </c>
      <c r="I16" s="49">
        <f>SUM(I17:I28)</f>
        <v>2032912.35</v>
      </c>
      <c r="J16" s="49">
        <f>SUM(J17:J28)</f>
        <v>259167.05</v>
      </c>
      <c r="K16" s="49">
        <f>SUM(K17:K28)</f>
        <v>2292079.4</v>
      </c>
      <c r="L16" s="49">
        <f t="shared" si="12"/>
        <v>94.821384542829492</v>
      </c>
      <c r="M16" s="49">
        <f>SUM(M17:M28)</f>
        <v>2272945.0500000003</v>
      </c>
      <c r="N16" s="49">
        <f t="shared" si="13"/>
        <v>94.029812680472943</v>
      </c>
      <c r="O16" s="49">
        <f>SUM(O17:O28)</f>
        <v>2260115.0500000003</v>
      </c>
      <c r="P16" s="49">
        <f>O16*100/M16</f>
        <v>99.435534088252595</v>
      </c>
      <c r="Q16" s="49">
        <f>SUM(Q17:Q28)</f>
        <v>12830</v>
      </c>
      <c r="R16" s="49">
        <f>SUM(R17:R28)</f>
        <v>2418146.9300000002</v>
      </c>
      <c r="S16" s="49">
        <f>SUM(S17:S28)</f>
        <v>466428.03</v>
      </c>
      <c r="T16" s="49">
        <f t="shared" ref="T16:V16" si="17">SUM(T17:T28)</f>
        <v>805095.47</v>
      </c>
      <c r="U16" s="49">
        <f t="shared" si="17"/>
        <v>710.45</v>
      </c>
      <c r="V16" s="49">
        <f t="shared" si="17"/>
        <v>107823.6</v>
      </c>
      <c r="W16" s="49">
        <f>SUM(W17:W28)</f>
        <v>7985</v>
      </c>
      <c r="X16" s="49">
        <f>T16+V16</f>
        <v>912919.07</v>
      </c>
      <c r="Y16" s="49">
        <f>U16+W16</f>
        <v>8695.4500000000007</v>
      </c>
      <c r="Z16" s="49">
        <f t="shared" si="16"/>
        <v>921614.5199999999</v>
      </c>
      <c r="AA16" s="49">
        <f t="shared" si="2"/>
        <v>38.112428511529686</v>
      </c>
      <c r="AB16" s="60"/>
      <c r="AC16" s="49">
        <f t="shared" si="3"/>
        <v>1496532.4100000001</v>
      </c>
      <c r="AD16" s="49">
        <f t="shared" si="4"/>
        <v>61.8875714884703</v>
      </c>
      <c r="AE16" s="49">
        <f t="shared" ref="AE16" si="18">SUM(AE17:AE28)</f>
        <v>879004.9</v>
      </c>
      <c r="AF16" s="49">
        <f t="shared" si="5"/>
        <v>95.376633171968692</v>
      </c>
      <c r="AG16" s="49">
        <f>SUM(AG17:AG28)</f>
        <v>419041.3</v>
      </c>
      <c r="AH16" s="49">
        <f>SUM(AH17:AH28)</f>
        <v>157392</v>
      </c>
      <c r="AI16" s="49">
        <f>SUM(AI17:AI28)</f>
        <v>576433.30000000005</v>
      </c>
      <c r="AJ16" s="49">
        <f t="shared" si="6"/>
        <v>65.577939326618093</v>
      </c>
    </row>
    <row r="17" spans="1:36" s="57" customFormat="1" ht="17.45" customHeight="1">
      <c r="A17" s="144" t="s">
        <v>23</v>
      </c>
      <c r="B17" s="121">
        <v>265564</v>
      </c>
      <c r="C17" s="121">
        <v>378419</v>
      </c>
      <c r="D17" s="121">
        <f t="shared" si="0"/>
        <v>142.49634739648445</v>
      </c>
      <c r="E17" s="121">
        <v>378419</v>
      </c>
      <c r="F17" s="121">
        <f t="shared" si="9"/>
        <v>100</v>
      </c>
      <c r="G17" s="121">
        <f t="shared" si="10"/>
        <v>0</v>
      </c>
      <c r="H17" s="54">
        <v>400000</v>
      </c>
      <c r="I17" s="54">
        <v>377714</v>
      </c>
      <c r="J17" s="54">
        <v>0</v>
      </c>
      <c r="K17" s="54">
        <f t="shared" ref="K17:K28" si="19">I17+J17</f>
        <v>377714</v>
      </c>
      <c r="L17" s="54">
        <f t="shared" si="12"/>
        <v>94.4285</v>
      </c>
      <c r="M17" s="54">
        <v>359269</v>
      </c>
      <c r="N17" s="54">
        <f t="shared" si="13"/>
        <v>89.817250000000001</v>
      </c>
      <c r="O17" s="54">
        <v>346439</v>
      </c>
      <c r="P17" s="54">
        <f t="shared" ref="P17:P29" si="20">O17*100/M17</f>
        <v>96.428859712360378</v>
      </c>
      <c r="Q17" s="54">
        <f t="shared" ref="Q17:Q28" si="21">M17-O17</f>
        <v>12830</v>
      </c>
      <c r="R17" s="54">
        <v>577131.48</v>
      </c>
      <c r="S17" s="54">
        <v>160774.91</v>
      </c>
      <c r="T17" s="54">
        <v>229833</v>
      </c>
      <c r="U17" s="54">
        <v>0</v>
      </c>
      <c r="V17" s="54">
        <v>25285</v>
      </c>
      <c r="W17" s="54">
        <v>0</v>
      </c>
      <c r="X17" s="54">
        <f t="shared" ref="X17:Y28" si="22">T17+V17</f>
        <v>255118</v>
      </c>
      <c r="Y17" s="54">
        <f t="shared" si="22"/>
        <v>0</v>
      </c>
      <c r="Z17" s="54">
        <f t="shared" si="16"/>
        <v>255118</v>
      </c>
      <c r="AA17" s="54">
        <f t="shared" si="2"/>
        <v>44.204485258714357</v>
      </c>
      <c r="AB17" s="55"/>
      <c r="AC17" s="54">
        <f t="shared" si="3"/>
        <v>322013.48</v>
      </c>
      <c r="AD17" s="54">
        <f t="shared" si="4"/>
        <v>55.795514741285643</v>
      </c>
      <c r="AE17" s="54">
        <v>251118</v>
      </c>
      <c r="AF17" s="54">
        <f t="shared" si="5"/>
        <v>98.432098087943615</v>
      </c>
      <c r="AG17" s="54">
        <v>99444</v>
      </c>
      <c r="AH17" s="54">
        <v>0</v>
      </c>
      <c r="AI17" s="56">
        <f t="shared" si="8"/>
        <v>99444</v>
      </c>
      <c r="AJ17" s="54">
        <f t="shared" si="6"/>
        <v>39.600506534776478</v>
      </c>
    </row>
    <row r="18" spans="1:36" s="57" customFormat="1" ht="17.45" customHeight="1">
      <c r="A18" s="144" t="s">
        <v>24</v>
      </c>
      <c r="B18" s="121">
        <v>52000</v>
      </c>
      <c r="C18" s="121">
        <v>53640</v>
      </c>
      <c r="D18" s="121">
        <f t="shared" si="0"/>
        <v>103.15384615384616</v>
      </c>
      <c r="E18" s="121">
        <v>53640</v>
      </c>
      <c r="F18" s="121">
        <f t="shared" si="9"/>
        <v>100</v>
      </c>
      <c r="G18" s="121">
        <f t="shared" si="10"/>
        <v>0</v>
      </c>
      <c r="H18" s="54">
        <v>64000</v>
      </c>
      <c r="I18" s="54">
        <v>86819</v>
      </c>
      <c r="J18" s="54">
        <v>0</v>
      </c>
      <c r="K18" s="54">
        <f t="shared" si="19"/>
        <v>86819</v>
      </c>
      <c r="L18" s="54">
        <f t="shared" si="12"/>
        <v>135.65468749999999</v>
      </c>
      <c r="M18" s="54">
        <v>86419</v>
      </c>
      <c r="N18" s="54">
        <f t="shared" si="13"/>
        <v>135.02968749999999</v>
      </c>
      <c r="O18" s="54">
        <v>86419</v>
      </c>
      <c r="P18" s="54">
        <f t="shared" si="20"/>
        <v>100</v>
      </c>
      <c r="Q18" s="54">
        <f t="shared" si="21"/>
        <v>0</v>
      </c>
      <c r="R18" s="54">
        <v>82520</v>
      </c>
      <c r="S18" s="54">
        <v>0</v>
      </c>
      <c r="T18" s="54">
        <v>12600</v>
      </c>
      <c r="U18" s="54">
        <v>0</v>
      </c>
      <c r="V18" s="54">
        <v>0</v>
      </c>
      <c r="W18" s="54">
        <v>0</v>
      </c>
      <c r="X18" s="54">
        <f t="shared" si="22"/>
        <v>12600</v>
      </c>
      <c r="Y18" s="54">
        <f t="shared" si="22"/>
        <v>0</v>
      </c>
      <c r="Z18" s="54">
        <f t="shared" si="16"/>
        <v>12600</v>
      </c>
      <c r="AA18" s="54">
        <f t="shared" si="2"/>
        <v>15.269025690741639</v>
      </c>
      <c r="AB18" s="55"/>
      <c r="AC18" s="54">
        <f t="shared" si="3"/>
        <v>69920</v>
      </c>
      <c r="AD18" s="54">
        <f t="shared" si="4"/>
        <v>84.730974309258357</v>
      </c>
      <c r="AE18" s="54">
        <v>12600</v>
      </c>
      <c r="AF18" s="54">
        <f t="shared" si="5"/>
        <v>100</v>
      </c>
      <c r="AG18" s="54">
        <v>12600</v>
      </c>
      <c r="AH18" s="54">
        <v>0</v>
      </c>
      <c r="AI18" s="56">
        <f t="shared" si="8"/>
        <v>12600</v>
      </c>
      <c r="AJ18" s="54">
        <f t="shared" si="6"/>
        <v>100</v>
      </c>
    </row>
    <row r="19" spans="1:36" s="140" customFormat="1" ht="17.45" customHeight="1">
      <c r="A19" s="174" t="s">
        <v>138</v>
      </c>
      <c r="B19" s="121">
        <v>500000</v>
      </c>
      <c r="C19" s="121">
        <v>567373</v>
      </c>
      <c r="D19" s="121">
        <f t="shared" ref="D19" si="23">C19*100/B19</f>
        <v>113.4746</v>
      </c>
      <c r="E19" s="121">
        <v>567373</v>
      </c>
      <c r="F19" s="121">
        <f t="shared" ref="F19" si="24">E19*100/C19</f>
        <v>100</v>
      </c>
      <c r="G19" s="121">
        <f t="shared" ref="G19" si="25">C19-E19</f>
        <v>0</v>
      </c>
      <c r="H19" s="54">
        <v>600000</v>
      </c>
      <c r="I19" s="54">
        <v>568420</v>
      </c>
      <c r="J19" s="54">
        <v>0</v>
      </c>
      <c r="K19" s="54">
        <f t="shared" si="19"/>
        <v>568420</v>
      </c>
      <c r="L19" s="54">
        <f t="shared" ref="L19" si="26">K19*100/H19</f>
        <v>94.736666666666665</v>
      </c>
      <c r="M19" s="54">
        <v>568420</v>
      </c>
      <c r="N19" s="54">
        <f t="shared" ref="N19" si="27">M19*100/H19</f>
        <v>94.736666666666665</v>
      </c>
      <c r="O19" s="54">
        <v>568420</v>
      </c>
      <c r="P19" s="54">
        <f t="shared" si="20"/>
        <v>100</v>
      </c>
      <c r="Q19" s="54">
        <f t="shared" si="21"/>
        <v>0</v>
      </c>
      <c r="R19" s="54">
        <v>620000</v>
      </c>
      <c r="S19" s="54">
        <v>0</v>
      </c>
      <c r="T19" s="54">
        <v>183276</v>
      </c>
      <c r="U19" s="54">
        <v>0</v>
      </c>
      <c r="V19" s="54">
        <v>40265</v>
      </c>
      <c r="W19" s="54">
        <v>0</v>
      </c>
      <c r="X19" s="54">
        <f t="shared" si="22"/>
        <v>223541</v>
      </c>
      <c r="Y19" s="54">
        <f t="shared" si="22"/>
        <v>0</v>
      </c>
      <c r="Z19" s="54">
        <f t="shared" si="16"/>
        <v>223541</v>
      </c>
      <c r="AA19" s="54">
        <f t="shared" si="2"/>
        <v>36.055</v>
      </c>
      <c r="AB19" s="55"/>
      <c r="AC19" s="54">
        <v>0</v>
      </c>
      <c r="AD19" s="54">
        <f t="shared" si="4"/>
        <v>0</v>
      </c>
      <c r="AE19" s="54">
        <v>223541</v>
      </c>
      <c r="AF19" s="54">
        <f t="shared" si="5"/>
        <v>100</v>
      </c>
      <c r="AG19" s="54">
        <v>131708</v>
      </c>
      <c r="AH19" s="54">
        <v>51568</v>
      </c>
      <c r="AI19" s="56">
        <f t="shared" si="8"/>
        <v>183276</v>
      </c>
      <c r="AJ19" s="54">
        <f t="shared" si="6"/>
        <v>81.98764432475474</v>
      </c>
    </row>
    <row r="20" spans="1:36" s="57" customFormat="1" ht="17.45" customHeight="1">
      <c r="A20" s="144" t="s">
        <v>139</v>
      </c>
      <c r="B20" s="121">
        <v>25795</v>
      </c>
      <c r="C20" s="121">
        <v>28235</v>
      </c>
      <c r="D20" s="121">
        <f t="shared" si="0"/>
        <v>109.45919751889902</v>
      </c>
      <c r="E20" s="121">
        <v>28235</v>
      </c>
      <c r="F20" s="121">
        <f t="shared" si="9"/>
        <v>100</v>
      </c>
      <c r="G20" s="121">
        <f t="shared" si="10"/>
        <v>0</v>
      </c>
      <c r="H20" s="54">
        <v>30000</v>
      </c>
      <c r="I20" s="54">
        <v>30289.35</v>
      </c>
      <c r="J20" s="54">
        <v>4369.3500000000004</v>
      </c>
      <c r="K20" s="54">
        <f t="shared" si="19"/>
        <v>34658.699999999997</v>
      </c>
      <c r="L20" s="54">
        <f t="shared" si="12"/>
        <v>115.52899999999998</v>
      </c>
      <c r="M20" s="54">
        <v>34369.35</v>
      </c>
      <c r="N20" s="54">
        <f t="shared" si="13"/>
        <v>114.5645</v>
      </c>
      <c r="O20" s="54">
        <v>34369.35</v>
      </c>
      <c r="P20" s="54">
        <f t="shared" si="20"/>
        <v>100</v>
      </c>
      <c r="Q20" s="54">
        <f t="shared" si="21"/>
        <v>0</v>
      </c>
      <c r="R20" s="54">
        <v>22559.05</v>
      </c>
      <c r="S20" s="54">
        <v>14512.55</v>
      </c>
      <c r="T20" s="54">
        <v>22559.05</v>
      </c>
      <c r="U20" s="54">
        <v>220.45</v>
      </c>
      <c r="V20" s="54">
        <v>0</v>
      </c>
      <c r="W20" s="179">
        <v>7985</v>
      </c>
      <c r="X20" s="54">
        <f t="shared" si="22"/>
        <v>22559.05</v>
      </c>
      <c r="Y20" s="179">
        <f t="shared" si="22"/>
        <v>8205.4500000000007</v>
      </c>
      <c r="Z20" s="54">
        <f t="shared" si="16"/>
        <v>30764.5</v>
      </c>
      <c r="AA20" s="54">
        <f t="shared" si="2"/>
        <v>136.37320720509064</v>
      </c>
      <c r="AB20" s="193" t="s">
        <v>153</v>
      </c>
      <c r="AC20" s="54">
        <f t="shared" ref="AC20:AC29" si="28">R20-Z20</f>
        <v>-8205.4500000000007</v>
      </c>
      <c r="AD20" s="54">
        <f t="shared" si="4"/>
        <v>-36.373207205090644</v>
      </c>
      <c r="AE20" s="54">
        <v>30764.5</v>
      </c>
      <c r="AF20" s="54">
        <f t="shared" si="5"/>
        <v>100</v>
      </c>
      <c r="AG20" s="54">
        <v>10814.5</v>
      </c>
      <c r="AH20" s="54">
        <v>0</v>
      </c>
      <c r="AI20" s="56">
        <f t="shared" si="8"/>
        <v>10814.5</v>
      </c>
      <c r="AJ20" s="54">
        <f t="shared" si="6"/>
        <v>35.152529701441594</v>
      </c>
    </row>
    <row r="21" spans="1:36" s="57" customFormat="1" ht="17.45" customHeight="1">
      <c r="A21" s="144" t="s">
        <v>140</v>
      </c>
      <c r="B21" s="121">
        <v>0</v>
      </c>
      <c r="C21" s="121">
        <v>0</v>
      </c>
      <c r="D21" s="121" t="e">
        <f t="shared" si="0"/>
        <v>#DIV/0!</v>
      </c>
      <c r="E21" s="121">
        <v>0</v>
      </c>
      <c r="F21" s="121" t="e">
        <f t="shared" si="9"/>
        <v>#DIV/0!</v>
      </c>
      <c r="G21" s="121">
        <f t="shared" si="10"/>
        <v>0</v>
      </c>
      <c r="H21" s="54">
        <v>2000</v>
      </c>
      <c r="I21" s="54">
        <v>0</v>
      </c>
      <c r="J21" s="54">
        <v>0</v>
      </c>
      <c r="K21" s="54">
        <f t="shared" si="19"/>
        <v>0</v>
      </c>
      <c r="L21" s="54">
        <f t="shared" si="12"/>
        <v>0</v>
      </c>
      <c r="M21" s="54">
        <v>0</v>
      </c>
      <c r="N21" s="54">
        <f t="shared" si="13"/>
        <v>0</v>
      </c>
      <c r="O21" s="123">
        <v>0</v>
      </c>
      <c r="P21" s="54" t="e">
        <f t="shared" si="20"/>
        <v>#DIV/0!</v>
      </c>
      <c r="Q21" s="54">
        <f t="shared" si="21"/>
        <v>0</v>
      </c>
      <c r="R21" s="54">
        <v>0</v>
      </c>
      <c r="S21" s="54">
        <v>0</v>
      </c>
      <c r="T21" s="54">
        <v>0</v>
      </c>
      <c r="U21" s="54">
        <v>490</v>
      </c>
      <c r="V21" s="54">
        <v>0</v>
      </c>
      <c r="W21" s="54">
        <v>0</v>
      </c>
      <c r="X21" s="54">
        <f t="shared" si="22"/>
        <v>0</v>
      </c>
      <c r="Y21" s="179">
        <f t="shared" si="22"/>
        <v>490</v>
      </c>
      <c r="Z21" s="179">
        <f t="shared" si="16"/>
        <v>490</v>
      </c>
      <c r="AA21" s="54" t="e">
        <f>Z21*100/R21</f>
        <v>#DIV/0!</v>
      </c>
      <c r="AB21" s="193" t="s">
        <v>153</v>
      </c>
      <c r="AC21" s="179">
        <f t="shared" si="28"/>
        <v>-490</v>
      </c>
      <c r="AD21" s="54" t="e">
        <f t="shared" si="4"/>
        <v>#DIV/0!</v>
      </c>
      <c r="AE21" s="54">
        <v>490</v>
      </c>
      <c r="AF21" s="54">
        <f t="shared" si="5"/>
        <v>100</v>
      </c>
      <c r="AG21" s="54">
        <v>490</v>
      </c>
      <c r="AH21" s="54">
        <v>0</v>
      </c>
      <c r="AI21" s="56">
        <f t="shared" si="8"/>
        <v>490</v>
      </c>
      <c r="AJ21" s="54">
        <f t="shared" si="6"/>
        <v>100</v>
      </c>
    </row>
    <row r="22" spans="1:36" s="57" customFormat="1" ht="17.45" customHeight="1">
      <c r="A22" s="144" t="s">
        <v>141</v>
      </c>
      <c r="B22" s="121">
        <v>197420</v>
      </c>
      <c r="C22" s="121">
        <v>173390</v>
      </c>
      <c r="D22" s="121">
        <f t="shared" si="0"/>
        <v>87.827980954310604</v>
      </c>
      <c r="E22" s="121">
        <v>173390</v>
      </c>
      <c r="F22" s="121">
        <f t="shared" si="9"/>
        <v>100</v>
      </c>
      <c r="G22" s="121">
        <f t="shared" si="10"/>
        <v>0</v>
      </c>
      <c r="H22" s="54">
        <v>273960</v>
      </c>
      <c r="I22" s="54">
        <v>188010</v>
      </c>
      <c r="J22" s="54">
        <v>0</v>
      </c>
      <c r="K22" s="54">
        <f t="shared" si="19"/>
        <v>188010</v>
      </c>
      <c r="L22" s="54">
        <f t="shared" si="12"/>
        <v>68.62680683311433</v>
      </c>
      <c r="M22" s="54">
        <v>188010</v>
      </c>
      <c r="N22" s="54">
        <f t="shared" si="13"/>
        <v>68.62680683311433</v>
      </c>
      <c r="O22" s="54">
        <v>188010</v>
      </c>
      <c r="P22" s="54">
        <f t="shared" si="20"/>
        <v>100</v>
      </c>
      <c r="Q22" s="54">
        <f t="shared" si="21"/>
        <v>0</v>
      </c>
      <c r="R22" s="54">
        <v>324230</v>
      </c>
      <c r="S22" s="54">
        <v>55400</v>
      </c>
      <c r="T22" s="54">
        <v>51110</v>
      </c>
      <c r="U22" s="54">
        <v>0</v>
      </c>
      <c r="V22" s="54">
        <v>0</v>
      </c>
      <c r="W22" s="54">
        <v>0</v>
      </c>
      <c r="X22" s="54">
        <f t="shared" si="22"/>
        <v>51110</v>
      </c>
      <c r="Y22" s="54">
        <f t="shared" si="22"/>
        <v>0</v>
      </c>
      <c r="Z22" s="54">
        <f t="shared" si="16"/>
        <v>51110</v>
      </c>
      <c r="AA22" s="54">
        <f t="shared" si="2"/>
        <v>15.76350121827098</v>
      </c>
      <c r="AB22" s="55"/>
      <c r="AC22" s="54">
        <f t="shared" si="28"/>
        <v>273120</v>
      </c>
      <c r="AD22" s="54">
        <f t="shared" si="4"/>
        <v>84.236498781729026</v>
      </c>
      <c r="AE22" s="54">
        <v>51110</v>
      </c>
      <c r="AF22" s="54">
        <f t="shared" si="5"/>
        <v>100</v>
      </c>
      <c r="AG22" s="54">
        <v>0</v>
      </c>
      <c r="AH22" s="54">
        <v>51110</v>
      </c>
      <c r="AI22" s="56">
        <f t="shared" si="8"/>
        <v>51110</v>
      </c>
      <c r="AJ22" s="54">
        <f t="shared" si="6"/>
        <v>100</v>
      </c>
    </row>
    <row r="23" spans="1:36" s="57" customFormat="1" ht="17.45" customHeight="1">
      <c r="A23" s="144" t="s">
        <v>142</v>
      </c>
      <c r="B23" s="121">
        <v>482591.6</v>
      </c>
      <c r="C23" s="121">
        <v>576153.38</v>
      </c>
      <c r="D23" s="121">
        <f t="shared" si="0"/>
        <v>119.38736190186485</v>
      </c>
      <c r="E23" s="121">
        <v>576153.38</v>
      </c>
      <c r="F23" s="121">
        <f t="shared" si="9"/>
        <v>100</v>
      </c>
      <c r="G23" s="121">
        <f t="shared" si="10"/>
        <v>0</v>
      </c>
      <c r="H23" s="54">
        <v>500000</v>
      </c>
      <c r="I23" s="54">
        <v>500000</v>
      </c>
      <c r="J23" s="54">
        <v>202490.59999999998</v>
      </c>
      <c r="K23" s="54">
        <f t="shared" si="19"/>
        <v>702490.6</v>
      </c>
      <c r="L23" s="54">
        <f t="shared" si="12"/>
        <v>140.49812</v>
      </c>
      <c r="M23" s="54">
        <v>702490.60000000009</v>
      </c>
      <c r="N23" s="54">
        <f t="shared" si="13"/>
        <v>140.49812000000003</v>
      </c>
      <c r="O23" s="54">
        <v>702490.6</v>
      </c>
      <c r="P23" s="54">
        <f t="shared" si="20"/>
        <v>99.999999999999986</v>
      </c>
      <c r="Q23" s="54">
        <f t="shared" si="21"/>
        <v>0</v>
      </c>
      <c r="R23" s="54">
        <v>468011.3</v>
      </c>
      <c r="S23" s="54">
        <v>220976.44</v>
      </c>
      <c r="T23" s="54">
        <v>265433.62</v>
      </c>
      <c r="U23" s="54">
        <v>0</v>
      </c>
      <c r="V23" s="54">
        <v>35815.599999999999</v>
      </c>
      <c r="W23" s="54">
        <v>0</v>
      </c>
      <c r="X23" s="54">
        <f t="shared" si="22"/>
        <v>301249.21999999997</v>
      </c>
      <c r="Y23" s="54">
        <f t="shared" si="22"/>
        <v>0</v>
      </c>
      <c r="Z23" s="54">
        <f>X23+Y23</f>
        <v>301249.21999999997</v>
      </c>
      <c r="AA23" s="54">
        <f t="shared" si="2"/>
        <v>64.367937269890703</v>
      </c>
      <c r="AB23" s="55"/>
      <c r="AC23" s="54">
        <f t="shared" si="28"/>
        <v>166762.08000000002</v>
      </c>
      <c r="AD23" s="54">
        <f t="shared" si="4"/>
        <v>35.632062730109297</v>
      </c>
      <c r="AE23" s="54">
        <v>262639.59999999998</v>
      </c>
      <c r="AF23" s="54">
        <f t="shared" si="5"/>
        <v>87.183495446062892</v>
      </c>
      <c r="AG23" s="54">
        <v>145690</v>
      </c>
      <c r="AH23" s="54">
        <v>35234</v>
      </c>
      <c r="AI23" s="56">
        <f t="shared" si="8"/>
        <v>180924</v>
      </c>
      <c r="AJ23" s="54">
        <f t="shared" si="6"/>
        <v>68.886793918358094</v>
      </c>
    </row>
    <row r="24" spans="1:36" s="57" customFormat="1" ht="17.45" customHeight="1">
      <c r="A24" s="144" t="s">
        <v>143</v>
      </c>
      <c r="B24" s="121">
        <v>62000</v>
      </c>
      <c r="C24" s="121">
        <v>29175</v>
      </c>
      <c r="D24" s="121">
        <f t="shared" si="0"/>
        <v>47.056451612903224</v>
      </c>
      <c r="E24" s="121">
        <v>29175</v>
      </c>
      <c r="F24" s="121">
        <f t="shared" si="9"/>
        <v>100</v>
      </c>
      <c r="G24" s="121">
        <f t="shared" si="10"/>
        <v>0</v>
      </c>
      <c r="H24" s="54">
        <v>150000</v>
      </c>
      <c r="I24" s="54">
        <v>93960</v>
      </c>
      <c r="J24" s="54">
        <v>0</v>
      </c>
      <c r="K24" s="54">
        <f t="shared" si="19"/>
        <v>93960</v>
      </c>
      <c r="L24" s="54">
        <f t="shared" si="12"/>
        <v>62.64</v>
      </c>
      <c r="M24" s="54">
        <v>93960</v>
      </c>
      <c r="N24" s="54">
        <f t="shared" si="13"/>
        <v>62.64</v>
      </c>
      <c r="O24" s="54">
        <v>93960</v>
      </c>
      <c r="P24" s="54">
        <f t="shared" si="20"/>
        <v>100</v>
      </c>
      <c r="Q24" s="54">
        <f t="shared" si="21"/>
        <v>0</v>
      </c>
      <c r="R24" s="54">
        <v>150000</v>
      </c>
      <c r="S24" s="54">
        <v>0</v>
      </c>
      <c r="T24" s="54">
        <v>6840</v>
      </c>
      <c r="U24" s="54">
        <v>0</v>
      </c>
      <c r="V24" s="54">
        <v>4480</v>
      </c>
      <c r="W24" s="54">
        <v>0</v>
      </c>
      <c r="X24" s="54">
        <f t="shared" si="22"/>
        <v>11320</v>
      </c>
      <c r="Y24" s="54">
        <f t="shared" si="22"/>
        <v>0</v>
      </c>
      <c r="Z24" s="54">
        <f t="shared" si="16"/>
        <v>11320</v>
      </c>
      <c r="AA24" s="54">
        <f t="shared" si="2"/>
        <v>7.5466666666666669</v>
      </c>
      <c r="AB24" s="55"/>
      <c r="AC24" s="54">
        <f t="shared" si="28"/>
        <v>138680</v>
      </c>
      <c r="AD24" s="54">
        <f t="shared" si="4"/>
        <v>92.453333333333333</v>
      </c>
      <c r="AE24" s="54">
        <v>11320</v>
      </c>
      <c r="AF24" s="54">
        <f t="shared" si="5"/>
        <v>100</v>
      </c>
      <c r="AG24" s="54">
        <v>5560</v>
      </c>
      <c r="AH24" s="54">
        <v>4480</v>
      </c>
      <c r="AI24" s="56">
        <f t="shared" si="8"/>
        <v>10040</v>
      </c>
      <c r="AJ24" s="54">
        <f t="shared" si="6"/>
        <v>88.692579505300358</v>
      </c>
    </row>
    <row r="25" spans="1:36" s="57" customFormat="1" ht="17.45" customHeight="1">
      <c r="A25" s="144" t="s">
        <v>144</v>
      </c>
      <c r="B25" s="121">
        <v>173050</v>
      </c>
      <c r="C25" s="121">
        <v>68350</v>
      </c>
      <c r="D25" s="121">
        <f t="shared" si="0"/>
        <v>39.497255128575553</v>
      </c>
      <c r="E25" s="121">
        <v>68350</v>
      </c>
      <c r="F25" s="121">
        <f t="shared" si="9"/>
        <v>100</v>
      </c>
      <c r="G25" s="121">
        <f t="shared" si="10"/>
        <v>0</v>
      </c>
      <c r="H25" s="54">
        <v>350000</v>
      </c>
      <c r="I25" s="54">
        <v>140400</v>
      </c>
      <c r="J25" s="54">
        <v>0</v>
      </c>
      <c r="K25" s="54">
        <f t="shared" si="19"/>
        <v>140400</v>
      </c>
      <c r="L25" s="54">
        <f t="shared" si="12"/>
        <v>40.114285714285714</v>
      </c>
      <c r="M25" s="54">
        <v>140400</v>
      </c>
      <c r="N25" s="54">
        <f t="shared" si="13"/>
        <v>40.114285714285714</v>
      </c>
      <c r="O25" s="54">
        <v>140400</v>
      </c>
      <c r="P25" s="54">
        <f t="shared" si="20"/>
        <v>100</v>
      </c>
      <c r="Q25" s="54">
        <f t="shared" si="21"/>
        <v>0</v>
      </c>
      <c r="R25" s="54">
        <v>96150</v>
      </c>
      <c r="S25" s="54">
        <v>7925</v>
      </c>
      <c r="T25" s="54">
        <v>0</v>
      </c>
      <c r="U25" s="54">
        <v>0</v>
      </c>
      <c r="V25" s="54">
        <v>0</v>
      </c>
      <c r="W25" s="54">
        <v>0</v>
      </c>
      <c r="X25" s="54">
        <f t="shared" si="22"/>
        <v>0</v>
      </c>
      <c r="Y25" s="54">
        <f t="shared" si="22"/>
        <v>0</v>
      </c>
      <c r="Z25" s="54">
        <f t="shared" si="16"/>
        <v>0</v>
      </c>
      <c r="AA25" s="54">
        <f t="shared" si="2"/>
        <v>0</v>
      </c>
      <c r="AB25" s="61"/>
      <c r="AC25" s="54">
        <f t="shared" si="28"/>
        <v>96150</v>
      </c>
      <c r="AD25" s="54">
        <f t="shared" si="4"/>
        <v>100</v>
      </c>
      <c r="AE25" s="54">
        <v>0</v>
      </c>
      <c r="AF25" s="54" t="e">
        <f t="shared" si="5"/>
        <v>#DIV/0!</v>
      </c>
      <c r="AG25" s="54">
        <v>0</v>
      </c>
      <c r="AH25" s="54">
        <v>0</v>
      </c>
      <c r="AI25" s="56">
        <f t="shared" si="8"/>
        <v>0</v>
      </c>
      <c r="AJ25" s="54" t="e">
        <f t="shared" si="6"/>
        <v>#DIV/0!</v>
      </c>
    </row>
    <row r="26" spans="1:36" s="57" customFormat="1" ht="17.45" customHeight="1">
      <c r="A26" s="144" t="s">
        <v>145</v>
      </c>
      <c r="B26" s="121">
        <v>20278</v>
      </c>
      <c r="C26" s="121">
        <v>62570</v>
      </c>
      <c r="D26" s="121">
        <f t="shared" si="0"/>
        <v>308.56100207121017</v>
      </c>
      <c r="E26" s="121">
        <v>62570</v>
      </c>
      <c r="F26" s="121">
        <f t="shared" si="9"/>
        <v>100</v>
      </c>
      <c r="G26" s="121">
        <f t="shared" si="10"/>
        <v>0</v>
      </c>
      <c r="H26" s="54">
        <v>40000</v>
      </c>
      <c r="I26" s="54">
        <v>40000</v>
      </c>
      <c r="J26" s="54">
        <v>29062.1</v>
      </c>
      <c r="K26" s="54">
        <f t="shared" si="19"/>
        <v>69062.100000000006</v>
      </c>
      <c r="L26" s="54">
        <f t="shared" si="12"/>
        <v>172.65525000000002</v>
      </c>
      <c r="M26" s="54">
        <v>69062.100000000006</v>
      </c>
      <c r="N26" s="54">
        <f t="shared" si="13"/>
        <v>172.65525000000002</v>
      </c>
      <c r="O26" s="54">
        <v>69062.100000000006</v>
      </c>
      <c r="P26" s="54">
        <f t="shared" si="20"/>
        <v>100</v>
      </c>
      <c r="Q26" s="54">
        <f t="shared" si="21"/>
        <v>0</v>
      </c>
      <c r="R26" s="54">
        <v>27795.1</v>
      </c>
      <c r="S26" s="54">
        <v>6839.13</v>
      </c>
      <c r="T26" s="54">
        <v>16643.8</v>
      </c>
      <c r="U26" s="54">
        <v>0</v>
      </c>
      <c r="V26" s="54">
        <v>1978</v>
      </c>
      <c r="W26" s="54">
        <v>0</v>
      </c>
      <c r="X26" s="54">
        <f t="shared" si="22"/>
        <v>18621.8</v>
      </c>
      <c r="Y26" s="54">
        <f t="shared" si="22"/>
        <v>0</v>
      </c>
      <c r="Z26" s="54">
        <f t="shared" si="16"/>
        <v>18621.8</v>
      </c>
      <c r="AA26" s="54">
        <f t="shared" si="2"/>
        <v>66.99670085734536</v>
      </c>
      <c r="AB26" s="55"/>
      <c r="AC26" s="54">
        <f t="shared" si="28"/>
        <v>9173.2999999999993</v>
      </c>
      <c r="AD26" s="54">
        <f t="shared" si="4"/>
        <v>33.00329914265464</v>
      </c>
      <c r="AE26" s="54">
        <v>18621.8</v>
      </c>
      <c r="AF26" s="54">
        <f t="shared" si="5"/>
        <v>100</v>
      </c>
      <c r="AG26" s="54">
        <v>11434.8</v>
      </c>
      <c r="AH26" s="54">
        <v>0</v>
      </c>
      <c r="AI26" s="56">
        <f t="shared" si="8"/>
        <v>11434.8</v>
      </c>
      <c r="AJ26" s="54">
        <f t="shared" si="6"/>
        <v>61.405449526898586</v>
      </c>
    </row>
    <row r="27" spans="1:36" s="57" customFormat="1" ht="17.45" customHeight="1">
      <c r="A27" s="144" t="s">
        <v>146</v>
      </c>
      <c r="B27" s="121">
        <v>12210</v>
      </c>
      <c r="C27" s="121">
        <v>58566</v>
      </c>
      <c r="D27" s="121">
        <f t="shared" si="0"/>
        <v>479.65601965601968</v>
      </c>
      <c r="E27" s="121">
        <v>58566</v>
      </c>
      <c r="F27" s="121">
        <f t="shared" si="9"/>
        <v>100</v>
      </c>
      <c r="G27" s="121">
        <f t="shared" si="10"/>
        <v>0</v>
      </c>
      <c r="H27" s="54">
        <v>7300</v>
      </c>
      <c r="I27" s="54">
        <v>7300</v>
      </c>
      <c r="J27" s="54">
        <v>23245</v>
      </c>
      <c r="K27" s="54">
        <f t="shared" si="19"/>
        <v>30545</v>
      </c>
      <c r="L27" s="54">
        <f t="shared" si="12"/>
        <v>418.42465753424659</v>
      </c>
      <c r="M27" s="54">
        <v>30545</v>
      </c>
      <c r="N27" s="54">
        <f t="shared" si="13"/>
        <v>418.42465753424659</v>
      </c>
      <c r="O27" s="54">
        <v>30545</v>
      </c>
      <c r="P27" s="54">
        <f t="shared" si="20"/>
        <v>100</v>
      </c>
      <c r="Q27" s="54">
        <f t="shared" si="21"/>
        <v>0</v>
      </c>
      <c r="R27" s="54">
        <v>49750</v>
      </c>
      <c r="S27" s="54">
        <v>0</v>
      </c>
      <c r="T27" s="54">
        <v>16800</v>
      </c>
      <c r="U27" s="54">
        <v>0</v>
      </c>
      <c r="V27" s="54">
        <v>0</v>
      </c>
      <c r="W27" s="54">
        <v>0</v>
      </c>
      <c r="X27" s="54">
        <f t="shared" si="22"/>
        <v>16800</v>
      </c>
      <c r="Y27" s="54">
        <f t="shared" si="22"/>
        <v>0</v>
      </c>
      <c r="Z27" s="54">
        <f t="shared" si="16"/>
        <v>16800</v>
      </c>
      <c r="AA27" s="54">
        <f t="shared" si="2"/>
        <v>33.768844221105525</v>
      </c>
      <c r="AB27" s="55"/>
      <c r="AC27" s="54">
        <f t="shared" si="28"/>
        <v>32950</v>
      </c>
      <c r="AD27" s="54">
        <f t="shared" si="4"/>
        <v>66.231155778894475</v>
      </c>
      <c r="AE27" s="54">
        <v>16800</v>
      </c>
      <c r="AF27" s="54">
        <f t="shared" si="5"/>
        <v>100</v>
      </c>
      <c r="AG27" s="54">
        <v>1300</v>
      </c>
      <c r="AH27" s="183">
        <v>15000</v>
      </c>
      <c r="AI27" s="56">
        <f t="shared" si="8"/>
        <v>16300</v>
      </c>
      <c r="AJ27" s="54">
        <f t="shared" si="6"/>
        <v>97.023809523809518</v>
      </c>
    </row>
    <row r="28" spans="1:36" s="57" customFormat="1" ht="17.45" customHeight="1">
      <c r="A28" s="14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9"/>
        <v>#DIV/0!</v>
      </c>
      <c r="G28" s="121">
        <f t="shared" si="10"/>
        <v>0</v>
      </c>
      <c r="H28" s="54">
        <v>0</v>
      </c>
      <c r="I28" s="54">
        <v>0</v>
      </c>
      <c r="J28" s="54">
        <v>0</v>
      </c>
      <c r="K28" s="54">
        <f t="shared" si="19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0"/>
        <v>#DIV/0!</v>
      </c>
      <c r="Q28" s="54">
        <f t="shared" si="21"/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f t="shared" si="22"/>
        <v>0</v>
      </c>
      <c r="Y28" s="54">
        <f t="shared" si="22"/>
        <v>0</v>
      </c>
      <c r="Z28" s="54">
        <f t="shared" si="16"/>
        <v>0</v>
      </c>
      <c r="AA28" s="54" t="e">
        <f t="shared" si="2"/>
        <v>#DIV/0!</v>
      </c>
      <c r="AB28" s="55"/>
      <c r="AC28" s="54">
        <f t="shared" si="28"/>
        <v>0</v>
      </c>
      <c r="AD28" s="54" t="e">
        <f t="shared" si="4"/>
        <v>#DIV/0!</v>
      </c>
      <c r="AE28" s="54">
        <v>0</v>
      </c>
      <c r="AF28" s="54" t="e">
        <f t="shared" si="5"/>
        <v>#DIV/0!</v>
      </c>
      <c r="AG28" s="54">
        <v>0</v>
      </c>
      <c r="AH28" s="54">
        <v>0</v>
      </c>
      <c r="AI28" s="56">
        <f t="shared" si="8"/>
        <v>0</v>
      </c>
      <c r="AJ28" s="54" t="e">
        <f t="shared" si="6"/>
        <v>#DIV/0!</v>
      </c>
    </row>
    <row r="29" spans="1:36" s="40" customFormat="1" ht="17.45" customHeight="1">
      <c r="A29" s="176" t="s">
        <v>33</v>
      </c>
      <c r="B29" s="120">
        <f>B9+B16</f>
        <v>11485740.82</v>
      </c>
      <c r="C29" s="120">
        <f>C9+C16</f>
        <v>10962499.57</v>
      </c>
      <c r="D29" s="120">
        <f t="shared" si="0"/>
        <v>95.444427501890985</v>
      </c>
      <c r="E29" s="120">
        <f>E9+E16</f>
        <v>10962499.57</v>
      </c>
      <c r="F29" s="120">
        <f t="shared" si="9"/>
        <v>100</v>
      </c>
      <c r="G29" s="119">
        <f>G9+G16</f>
        <v>0</v>
      </c>
      <c r="H29" s="49">
        <f>H9+H16</f>
        <v>12026894.176666666</v>
      </c>
      <c r="I29" s="49">
        <f>I9+I16</f>
        <v>11255377.229999999</v>
      </c>
      <c r="J29" s="49">
        <f>J9+J16</f>
        <v>597458.32000000007</v>
      </c>
      <c r="K29" s="49">
        <f>K9+K16</f>
        <v>11852835.549999999</v>
      </c>
      <c r="L29" s="49">
        <f t="shared" si="12"/>
        <v>98.552754983041623</v>
      </c>
      <c r="M29" s="49">
        <f>M9+M16</f>
        <v>11205717.110000001</v>
      </c>
      <c r="N29" s="49">
        <f t="shared" si="13"/>
        <v>93.172160205252112</v>
      </c>
      <c r="O29" s="49">
        <f>O9+O16</f>
        <v>11020891.01</v>
      </c>
      <c r="P29" s="49">
        <f t="shared" si="20"/>
        <v>98.350608906278183</v>
      </c>
      <c r="Q29" s="49">
        <f t="shared" ref="Q29:W29" si="29">Q9+Q16</f>
        <v>184826.10000000015</v>
      </c>
      <c r="R29" s="49">
        <f t="shared" si="29"/>
        <v>10930765.26</v>
      </c>
      <c r="S29" s="49">
        <f t="shared" si="29"/>
        <v>2993401.17</v>
      </c>
      <c r="T29" s="49">
        <f t="shared" si="29"/>
        <v>5015934.8</v>
      </c>
      <c r="U29" s="49">
        <f t="shared" si="29"/>
        <v>710.45</v>
      </c>
      <c r="V29" s="49">
        <f t="shared" si="29"/>
        <v>1259184.98</v>
      </c>
      <c r="W29" s="49">
        <f t="shared" si="29"/>
        <v>7985</v>
      </c>
      <c r="X29" s="49">
        <f>T29+V29</f>
        <v>6275119.7799999993</v>
      </c>
      <c r="Y29" s="49">
        <f>U29+W29</f>
        <v>8695.4500000000007</v>
      </c>
      <c r="Z29" s="49">
        <f>X29+Y29</f>
        <v>6283815.2299999995</v>
      </c>
      <c r="AA29" s="49">
        <f t="shared" si="2"/>
        <v>57.487422705846306</v>
      </c>
      <c r="AB29" s="60"/>
      <c r="AC29" s="49">
        <f t="shared" si="28"/>
        <v>4646950.03</v>
      </c>
      <c r="AD29" s="49">
        <f t="shared" si="4"/>
        <v>42.512577294153694</v>
      </c>
      <c r="AE29" s="49">
        <f>AE9+AE16</f>
        <v>5473981.7100000009</v>
      </c>
      <c r="AF29" s="49">
        <f t="shared" si="5"/>
        <v>87.112391272523169</v>
      </c>
      <c r="AG29" s="49">
        <f>AG9+AG16</f>
        <v>590740.69999999995</v>
      </c>
      <c r="AH29" s="49">
        <f>AH9+AH16</f>
        <v>673896.72</v>
      </c>
      <c r="AI29" s="48">
        <f t="shared" si="8"/>
        <v>1264637.42</v>
      </c>
      <c r="AJ29" s="49">
        <f t="shared" si="6"/>
        <v>23.102697213798322</v>
      </c>
    </row>
    <row r="30" spans="1:36" ht="17.45" customHeight="1">
      <c r="H30" s="65"/>
      <c r="I30" s="65"/>
      <c r="J30" s="65"/>
      <c r="K30" s="65"/>
      <c r="L30" s="65"/>
      <c r="R30" s="65" t="s">
        <v>149</v>
      </c>
      <c r="AF30" s="67"/>
    </row>
    <row r="32" spans="1:36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132"/>
      <c r="AC32" s="303" t="s">
        <v>37</v>
      </c>
      <c r="AD32" s="303"/>
      <c r="AE32" s="299" t="s">
        <v>38</v>
      </c>
      <c r="AF32" s="299"/>
    </row>
    <row r="33" spans="1:45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M33" s="131"/>
      <c r="AN33" s="132"/>
      <c r="AO33" s="132"/>
      <c r="AP33" s="132"/>
      <c r="AQ33" s="131"/>
      <c r="AR33" s="131"/>
    </row>
    <row r="34" spans="1:45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</row>
    <row r="35" spans="1:45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</row>
    <row r="36" spans="1:45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</row>
    <row r="37" spans="1:45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</row>
    <row r="38" spans="1:45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</row>
    <row r="39" spans="1:45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</row>
    <row r="40" spans="1:45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</row>
    <row r="41" spans="1:45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</row>
    <row r="42" spans="1:45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</row>
    <row r="43" spans="1:45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</row>
    <row r="44" spans="1:45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</row>
    <row r="45" spans="1:45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</row>
    <row r="46" spans="1:45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</row>
    <row r="47" spans="1:45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</row>
    <row r="48" spans="1:45" s="57" customFormat="1" ht="21" customHeight="1">
      <c r="A48" s="112" t="s">
        <v>76</v>
      </c>
      <c r="C48" s="64"/>
      <c r="D48" s="64"/>
      <c r="M48" s="64"/>
      <c r="N48" s="64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  <c r="AP48" s="69"/>
      <c r="AQ48" s="69"/>
      <c r="AR48" s="69"/>
      <c r="AS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C32:D32"/>
    <mergeCell ref="C8:D8"/>
    <mergeCell ref="E8:F8"/>
    <mergeCell ref="A4:A8"/>
    <mergeCell ref="B4:F4"/>
    <mergeCell ref="C5:D5"/>
    <mergeCell ref="E5:F5"/>
    <mergeCell ref="C6:D6"/>
    <mergeCell ref="E6:F6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M8:N8"/>
    <mergeCell ref="O8:P8"/>
    <mergeCell ref="T5:U5"/>
    <mergeCell ref="V5:W5"/>
    <mergeCell ref="X5:AA5"/>
    <mergeCell ref="AB5:AB6"/>
    <mergeCell ref="AC5:AD5"/>
    <mergeCell ref="V6:W6"/>
    <mergeCell ref="X6:Y6"/>
    <mergeCell ref="Z6:Z7"/>
    <mergeCell ref="AG8:AJ8"/>
    <mergeCell ref="AC32:AD32"/>
    <mergeCell ref="AE32:AF32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AO50"/>
  <sheetViews>
    <sheetView topLeftCell="A2" zoomScale="80" zoomScaleNormal="80" workbookViewId="0">
      <pane xSplit="1" ySplit="7" topLeftCell="W9" activePane="bottomRight" state="frozen"/>
      <selection activeCell="A2" sqref="A2"/>
      <selection pane="topRight" activeCell="B2" sqref="B2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28.625" style="57" bestFit="1" customWidth="1"/>
    <col min="2" max="2" width="18" style="57" hidden="1" customWidth="1"/>
    <col min="3" max="3" width="16.625" style="64" hidden="1" customWidth="1"/>
    <col min="4" max="4" width="8.625" style="64" hidden="1" customWidth="1"/>
    <col min="5" max="5" width="16.625" style="140" hidden="1" customWidth="1"/>
    <col min="6" max="6" width="9.25" style="57" hidden="1" customWidth="1"/>
    <col min="7" max="7" width="13.25" style="57" hidden="1" customWidth="1"/>
    <col min="8" max="8" width="18.75" style="57" bestFit="1" customWidth="1"/>
    <col min="9" max="9" width="15.625" style="57" bestFit="1" customWidth="1"/>
    <col min="10" max="10" width="11.125" style="57" bestFit="1" customWidth="1"/>
    <col min="11" max="11" width="15.625" style="57" bestFit="1" customWidth="1"/>
    <col min="12" max="12" width="9.625" style="57" bestFit="1" customWidth="1"/>
    <col min="13" max="13" width="15.625" style="64" bestFit="1" customWidth="1"/>
    <col min="14" max="14" width="9.625" style="64" bestFit="1" customWidth="1"/>
    <col min="15" max="15" width="19.625" style="57" customWidth="1"/>
    <col min="16" max="16" width="9.625" style="57" bestFit="1" customWidth="1"/>
    <col min="17" max="17" width="14.375" style="57" bestFit="1" customWidth="1"/>
    <col min="18" max="18" width="20.5" style="57" customWidth="1"/>
    <col min="19" max="19" width="17.125" style="57" customWidth="1"/>
    <col min="20" max="20" width="23.375" style="66" customWidth="1"/>
    <col min="21" max="22" width="19.625" style="66" customWidth="1"/>
    <col min="23" max="26" width="19.625" style="57" customWidth="1"/>
    <col min="27" max="27" width="9.875" style="64" bestFit="1" customWidth="1"/>
    <col min="28" max="28" width="16.875" style="44" bestFit="1" customWidth="1"/>
    <col min="29" max="29" width="16.625" style="57" bestFit="1" customWidth="1"/>
    <col min="30" max="30" width="8.625" style="64" bestFit="1" customWidth="1"/>
    <col min="31" max="31" width="16.625" style="64" bestFit="1" customWidth="1"/>
    <col min="32" max="32" width="8.375" style="64" bestFit="1" customWidth="1"/>
    <col min="33" max="34" width="15.375" style="57" customWidth="1"/>
    <col min="35" max="35" width="14.25" style="57" customWidth="1"/>
    <col min="36" max="36" width="8.375" style="57" bestFit="1" customWidth="1"/>
    <col min="37" max="16384" width="9" style="57"/>
  </cols>
  <sheetData>
    <row r="1" spans="1:36" s="40" customFormat="1" ht="17.45" customHeight="1">
      <c r="A1" s="40" t="s">
        <v>104</v>
      </c>
      <c r="E1" s="143"/>
      <c r="T1" s="41"/>
      <c r="U1" s="41"/>
      <c r="V1" s="41"/>
    </row>
    <row r="2" spans="1:36" s="40" customFormat="1" ht="17.45" customHeight="1">
      <c r="A2" s="40" t="s">
        <v>89</v>
      </c>
      <c r="E2" s="143"/>
      <c r="T2" s="41"/>
      <c r="U2" s="41"/>
      <c r="V2" s="41"/>
    </row>
    <row r="3" spans="1:36" s="40" customFormat="1" ht="17.45" customHeight="1">
      <c r="A3" s="42" t="s">
        <v>166</v>
      </c>
      <c r="B3" s="42"/>
      <c r="C3" s="42"/>
      <c r="D3" s="42"/>
      <c r="E3" s="159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36" s="40" customFormat="1" ht="17.45" customHeight="1">
      <c r="A4" s="330" t="s">
        <v>0</v>
      </c>
      <c r="B4" s="282" t="s">
        <v>56</v>
      </c>
      <c r="C4" s="283"/>
      <c r="D4" s="283"/>
      <c r="E4" s="283"/>
      <c r="F4" s="283"/>
      <c r="G4" s="284"/>
      <c r="H4" s="285" t="s">
        <v>55</v>
      </c>
      <c r="I4" s="286"/>
      <c r="J4" s="286"/>
      <c r="K4" s="286"/>
      <c r="L4" s="286"/>
      <c r="M4" s="286"/>
      <c r="N4" s="286"/>
      <c r="O4" s="286"/>
      <c r="P4" s="286"/>
      <c r="Q4" s="287"/>
      <c r="R4" s="319"/>
      <c r="S4" s="319"/>
      <c r="T4" s="304"/>
      <c r="U4" s="304"/>
      <c r="V4" s="304"/>
      <c r="W4" s="304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</row>
    <row r="5" spans="1:36" s="51" customFormat="1" ht="17.45" customHeight="1">
      <c r="A5" s="330"/>
      <c r="B5" s="72" t="s">
        <v>1</v>
      </c>
      <c r="C5" s="331" t="s">
        <v>5</v>
      </c>
      <c r="D5" s="332"/>
      <c r="E5" s="332" t="s">
        <v>50</v>
      </c>
      <c r="F5" s="333"/>
      <c r="G5" s="73" t="s">
        <v>94</v>
      </c>
      <c r="H5" s="108" t="s">
        <v>1</v>
      </c>
      <c r="I5" s="288" t="s">
        <v>46</v>
      </c>
      <c r="J5" s="288"/>
      <c r="K5" s="288"/>
      <c r="L5" s="289"/>
      <c r="M5" s="294" t="s">
        <v>5</v>
      </c>
      <c r="N5" s="295"/>
      <c r="O5" s="295" t="s">
        <v>50</v>
      </c>
      <c r="P5" s="291"/>
      <c r="Q5" s="109" t="s">
        <v>94</v>
      </c>
      <c r="R5" s="110" t="s">
        <v>1</v>
      </c>
      <c r="S5" s="111" t="s">
        <v>4</v>
      </c>
      <c r="T5" s="323" t="s">
        <v>2</v>
      </c>
      <c r="U5" s="311"/>
      <c r="V5" s="323" t="s">
        <v>2</v>
      </c>
      <c r="W5" s="312"/>
      <c r="X5" s="324" t="s">
        <v>46</v>
      </c>
      <c r="Y5" s="324"/>
      <c r="Z5" s="324"/>
      <c r="AA5" s="325"/>
      <c r="AB5" s="326" t="s">
        <v>3</v>
      </c>
      <c r="AC5" s="317" t="s">
        <v>48</v>
      </c>
      <c r="AD5" s="317"/>
      <c r="AE5" s="328" t="s">
        <v>115</v>
      </c>
      <c r="AF5" s="323"/>
      <c r="AG5" s="317" t="s">
        <v>114</v>
      </c>
      <c r="AH5" s="317"/>
      <c r="AI5" s="317"/>
      <c r="AJ5" s="317"/>
    </row>
    <row r="6" spans="1:36" s="81" customFormat="1" ht="17.45" customHeight="1">
      <c r="A6" s="330"/>
      <c r="B6" s="76" t="s">
        <v>6</v>
      </c>
      <c r="C6" s="300" t="s">
        <v>49</v>
      </c>
      <c r="D6" s="329"/>
      <c r="E6" s="300" t="s">
        <v>103</v>
      </c>
      <c r="F6" s="301"/>
      <c r="G6" s="77" t="s">
        <v>93</v>
      </c>
      <c r="H6" s="78" t="s">
        <v>106</v>
      </c>
      <c r="I6" s="290" t="s">
        <v>45</v>
      </c>
      <c r="J6" s="291"/>
      <c r="K6" s="292" t="s">
        <v>47</v>
      </c>
      <c r="L6" s="79" t="s">
        <v>44</v>
      </c>
      <c r="M6" s="296" t="s">
        <v>137</v>
      </c>
      <c r="N6" s="297"/>
      <c r="O6" s="296" t="s">
        <v>194</v>
      </c>
      <c r="P6" s="298"/>
      <c r="Q6" s="80" t="s">
        <v>93</v>
      </c>
      <c r="R6" s="95" t="s">
        <v>111</v>
      </c>
      <c r="S6" s="96" t="s">
        <v>112</v>
      </c>
      <c r="T6" s="306" t="s">
        <v>195</v>
      </c>
      <c r="U6" s="308"/>
      <c r="V6" s="306" t="s">
        <v>196</v>
      </c>
      <c r="W6" s="307"/>
      <c r="X6" s="311" t="s">
        <v>45</v>
      </c>
      <c r="Y6" s="312"/>
      <c r="Z6" s="304" t="s">
        <v>47</v>
      </c>
      <c r="AA6" s="97" t="s">
        <v>44</v>
      </c>
      <c r="AB6" s="327"/>
      <c r="AC6" s="95" t="s">
        <v>45</v>
      </c>
      <c r="AD6" s="97" t="s">
        <v>44</v>
      </c>
      <c r="AE6" s="306" t="s">
        <v>159</v>
      </c>
      <c r="AF6" s="307"/>
      <c r="AG6" s="98" t="s">
        <v>164</v>
      </c>
      <c r="AH6" s="186" t="s">
        <v>165</v>
      </c>
      <c r="AI6" s="317" t="s">
        <v>113</v>
      </c>
      <c r="AJ6" s="317"/>
    </row>
    <row r="7" spans="1:36" s="51" customFormat="1" ht="17.45" customHeight="1">
      <c r="A7" s="330"/>
      <c r="B7" s="82"/>
      <c r="C7" s="83" t="s">
        <v>8</v>
      </c>
      <c r="D7" s="72" t="s">
        <v>44</v>
      </c>
      <c r="E7" s="161" t="s">
        <v>8</v>
      </c>
      <c r="F7" s="73" t="s">
        <v>44</v>
      </c>
      <c r="G7" s="84" t="s">
        <v>96</v>
      </c>
      <c r="H7" s="85"/>
      <c r="I7" s="86" t="s">
        <v>35</v>
      </c>
      <c r="J7" s="86" t="s">
        <v>34</v>
      </c>
      <c r="K7" s="293"/>
      <c r="L7" s="87"/>
      <c r="M7" s="88" t="s">
        <v>8</v>
      </c>
      <c r="N7" s="74" t="s">
        <v>44</v>
      </c>
      <c r="O7" s="88" t="s">
        <v>8</v>
      </c>
      <c r="P7" s="75" t="s">
        <v>44</v>
      </c>
      <c r="Q7" s="89" t="s">
        <v>105</v>
      </c>
      <c r="R7" s="99"/>
      <c r="S7" s="99"/>
      <c r="T7" s="100" t="s">
        <v>35</v>
      </c>
      <c r="U7" s="100" t="s">
        <v>34</v>
      </c>
      <c r="V7" s="100" t="s">
        <v>35</v>
      </c>
      <c r="W7" s="100" t="s">
        <v>34</v>
      </c>
      <c r="X7" s="101" t="s">
        <v>35</v>
      </c>
      <c r="Y7" s="101" t="s">
        <v>34</v>
      </c>
      <c r="Z7" s="305"/>
      <c r="AA7" s="102"/>
      <c r="AB7" s="103" t="s">
        <v>34</v>
      </c>
      <c r="AC7" s="99"/>
      <c r="AD7" s="104"/>
      <c r="AE7" s="94" t="s">
        <v>8</v>
      </c>
      <c r="AF7" s="93" t="s">
        <v>44</v>
      </c>
      <c r="AG7" s="101" t="s">
        <v>8</v>
      </c>
      <c r="AH7" s="101" t="s">
        <v>8</v>
      </c>
      <c r="AI7" s="101" t="s">
        <v>7</v>
      </c>
      <c r="AJ7" s="101" t="s">
        <v>44</v>
      </c>
    </row>
    <row r="8" spans="1:36" s="51" customFormat="1" ht="17.45" customHeight="1">
      <c r="A8" s="330"/>
      <c r="B8" s="162" t="s">
        <v>9</v>
      </c>
      <c r="C8" s="330" t="s">
        <v>10</v>
      </c>
      <c r="D8" s="330"/>
      <c r="E8" s="330" t="s">
        <v>11</v>
      </c>
      <c r="F8" s="330"/>
      <c r="G8" s="162"/>
      <c r="H8" s="91" t="s">
        <v>12</v>
      </c>
      <c r="I8" s="91" t="s">
        <v>13</v>
      </c>
      <c r="J8" s="91" t="s">
        <v>52</v>
      </c>
      <c r="K8" s="280" t="s">
        <v>109</v>
      </c>
      <c r="L8" s="281"/>
      <c r="M8" s="280" t="s">
        <v>36</v>
      </c>
      <c r="N8" s="281"/>
      <c r="O8" s="280" t="s">
        <v>118</v>
      </c>
      <c r="P8" s="281"/>
      <c r="Q8" s="91" t="s">
        <v>65</v>
      </c>
      <c r="R8" s="105" t="s">
        <v>66</v>
      </c>
      <c r="S8" s="105" t="s">
        <v>119</v>
      </c>
      <c r="T8" s="313" t="s">
        <v>120</v>
      </c>
      <c r="U8" s="314"/>
      <c r="V8" s="313" t="s">
        <v>121</v>
      </c>
      <c r="W8" s="314"/>
      <c r="X8" s="313" t="s">
        <v>122</v>
      </c>
      <c r="Y8" s="315"/>
      <c r="Z8" s="315"/>
      <c r="AA8" s="314"/>
      <c r="AB8" s="105" t="s">
        <v>123</v>
      </c>
      <c r="AC8" s="313" t="s">
        <v>124</v>
      </c>
      <c r="AD8" s="314"/>
      <c r="AE8" s="316" t="s">
        <v>125</v>
      </c>
      <c r="AF8" s="316"/>
      <c r="AG8" s="313" t="s">
        <v>126</v>
      </c>
      <c r="AH8" s="315"/>
      <c r="AI8" s="315"/>
      <c r="AJ8" s="314"/>
    </row>
    <row r="9" spans="1:36" s="51" customFormat="1" ht="17.45" customHeight="1">
      <c r="A9" s="116" t="s">
        <v>14</v>
      </c>
      <c r="B9" s="117">
        <f>SUM(B10:B15)</f>
        <v>8170396.1600000001</v>
      </c>
      <c r="C9" s="117">
        <f>SUM(C10:C15)</f>
        <v>7696427.1799999997</v>
      </c>
      <c r="D9" s="120">
        <f t="shared" ref="D9:D29" si="0">C9*100/B9</f>
        <v>94.198947386169337</v>
      </c>
      <c r="E9" s="48">
        <f>SUM(E10:E15)</f>
        <v>7696427.1799999997</v>
      </c>
      <c r="F9" s="49">
        <f>E9*100/C9</f>
        <v>100</v>
      </c>
      <c r="G9" s="118">
        <f>SUM(G10:G15)</f>
        <v>0</v>
      </c>
      <c r="H9" s="48">
        <f>SUM(H10:H15)</f>
        <v>8882869.790000001</v>
      </c>
      <c r="I9" s="48">
        <f>SUM(I10:I15)</f>
        <v>8230863.169999999</v>
      </c>
      <c r="J9" s="48">
        <f>SUM(J10:J15)</f>
        <v>71240.7</v>
      </c>
      <c r="K9" s="48">
        <f>SUM(K10:K15)</f>
        <v>8302103.8699999992</v>
      </c>
      <c r="L9" s="49">
        <f>K9*100/H9</f>
        <v>93.461956172612076</v>
      </c>
      <c r="M9" s="48">
        <f>SUM(M10:M15)</f>
        <v>8300643.8700000001</v>
      </c>
      <c r="N9" s="49">
        <f>M9*100/H9</f>
        <v>93.44552004290945</v>
      </c>
      <c r="O9" s="48">
        <f>SUM(O10:O15)</f>
        <v>8249276.0700000003</v>
      </c>
      <c r="P9" s="49">
        <f>O9*100/M9</f>
        <v>99.381158849789315</v>
      </c>
      <c r="Q9" s="48">
        <f t="shared" ref="Q9:W9" si="1">SUM(Q10:Q15)</f>
        <v>51367.800000000047</v>
      </c>
      <c r="R9" s="48">
        <f t="shared" si="1"/>
        <v>6984004.5800000001</v>
      </c>
      <c r="S9" s="48">
        <f t="shared" si="1"/>
        <v>3597036.2799999993</v>
      </c>
      <c r="T9" s="48">
        <f t="shared" si="1"/>
        <v>2082490.9799999997</v>
      </c>
      <c r="U9" s="50">
        <f t="shared" si="1"/>
        <v>0</v>
      </c>
      <c r="V9" s="48">
        <f t="shared" si="1"/>
        <v>613690.64999999991</v>
      </c>
      <c r="W9" s="48">
        <f t="shared" si="1"/>
        <v>0</v>
      </c>
      <c r="X9" s="49">
        <f>T9+V9</f>
        <v>2696181.63</v>
      </c>
      <c r="Y9" s="49">
        <f>U9+W9</f>
        <v>0</v>
      </c>
      <c r="Z9" s="49">
        <f>X9+Y9</f>
        <v>2696181.63</v>
      </c>
      <c r="AA9" s="49">
        <f t="shared" ref="AA9:AA29" si="2">Z9*100/R9</f>
        <v>38.605095387838361</v>
      </c>
      <c r="AB9" s="48"/>
      <c r="AC9" s="49">
        <f t="shared" ref="AC9:AC18" si="3">R9-Z9</f>
        <v>4287822.95</v>
      </c>
      <c r="AD9" s="49">
        <f t="shared" ref="AD9:AD29" si="4">AC9*100/R9</f>
        <v>61.394904612161639</v>
      </c>
      <c r="AE9" s="48">
        <f>SUM(AE10:AE15)</f>
        <v>1657439.5</v>
      </c>
      <c r="AF9" s="49">
        <f t="shared" ref="AF9:AF29" si="5">AE9*100/Z9</f>
        <v>61.473584774776469</v>
      </c>
      <c r="AG9" s="48">
        <f>SUM(AG10:AG15)</f>
        <v>172310.5</v>
      </c>
      <c r="AH9" s="48">
        <f>SUM(AH10:AH15)</f>
        <v>452026.92</v>
      </c>
      <c r="AI9" s="48">
        <f>SUM(AI10:AI15)</f>
        <v>624337.41999999993</v>
      </c>
      <c r="AJ9" s="49">
        <f t="shared" ref="AJ9:AJ29" si="6">AI9*100/AE9</f>
        <v>37.66879092721031</v>
      </c>
    </row>
    <row r="10" spans="1:36" ht="17.45" customHeight="1">
      <c r="A10" s="52" t="s">
        <v>15</v>
      </c>
      <c r="B10" s="121">
        <v>4875866.16</v>
      </c>
      <c r="C10" s="121">
        <v>4905530.42</v>
      </c>
      <c r="D10" s="121">
        <f t="shared" si="0"/>
        <v>100.60838954611502</v>
      </c>
      <c r="E10" s="54">
        <v>4905530.42</v>
      </c>
      <c r="F10" s="54">
        <f>E10*100/C10</f>
        <v>100</v>
      </c>
      <c r="G10" s="121">
        <f>C10-E10</f>
        <v>0</v>
      </c>
      <c r="H10" s="54">
        <v>5394293.3300000001</v>
      </c>
      <c r="I10" s="54">
        <v>4879708.71</v>
      </c>
      <c r="J10" s="54">
        <v>0</v>
      </c>
      <c r="K10" s="54">
        <f>I10+J10</f>
        <v>4879708.71</v>
      </c>
      <c r="L10" s="54">
        <f>K10*100/H10</f>
        <v>90.460574008124993</v>
      </c>
      <c r="M10" s="54">
        <v>4879708.71</v>
      </c>
      <c r="N10" s="54">
        <f>M10*100/H10</f>
        <v>90.460574008124993</v>
      </c>
      <c r="O10" s="54">
        <v>4876053.71</v>
      </c>
      <c r="P10" s="54">
        <f>O10*100/M10</f>
        <v>99.925097988072324</v>
      </c>
      <c r="Q10" s="54">
        <f t="shared" ref="Q10:Q15" si="7">M10-O10</f>
        <v>3655</v>
      </c>
      <c r="R10" s="54">
        <v>3349380.88</v>
      </c>
      <c r="S10" s="54">
        <v>2851240.57</v>
      </c>
      <c r="T10" s="54">
        <v>422089.42000000004</v>
      </c>
      <c r="U10" s="54">
        <v>0</v>
      </c>
      <c r="V10" s="54">
        <v>468016.1</v>
      </c>
      <c r="W10" s="54">
        <v>0</v>
      </c>
      <c r="X10" s="54">
        <f>T10+V10</f>
        <v>890105.52</v>
      </c>
      <c r="Y10" s="54">
        <f>U10+W10</f>
        <v>0</v>
      </c>
      <c r="Z10" s="54">
        <f>X10+Y10</f>
        <v>890105.52</v>
      </c>
      <c r="AA10" s="54">
        <f t="shared" si="2"/>
        <v>26.575225448829816</v>
      </c>
      <c r="AB10" s="55"/>
      <c r="AC10" s="54">
        <f t="shared" si="3"/>
        <v>2459275.36</v>
      </c>
      <c r="AD10" s="54">
        <f t="shared" si="4"/>
        <v>73.424774551170188</v>
      </c>
      <c r="AE10" s="54">
        <v>218162.42000000004</v>
      </c>
      <c r="AF10" s="54">
        <f t="shared" si="5"/>
        <v>24.509725543551291</v>
      </c>
      <c r="AG10" s="54">
        <v>0</v>
      </c>
      <c r="AH10" s="54">
        <v>10264</v>
      </c>
      <c r="AI10" s="56">
        <f t="shared" ref="AI10:AI29" si="8">AG10+AH10</f>
        <v>10264</v>
      </c>
      <c r="AJ10" s="54">
        <f t="shared" si="6"/>
        <v>4.7047516249590551</v>
      </c>
    </row>
    <row r="11" spans="1:36" ht="17.45" customHeight="1">
      <c r="A11" s="52" t="s">
        <v>16</v>
      </c>
      <c r="B11" s="121">
        <v>1048455.6</v>
      </c>
      <c r="C11" s="121">
        <v>1011230.4</v>
      </c>
      <c r="D11" s="121">
        <f t="shared" si="0"/>
        <v>96.449520609170293</v>
      </c>
      <c r="E11" s="54">
        <v>1011230.4</v>
      </c>
      <c r="F11" s="54">
        <f t="shared" ref="F11:F29" si="9">E11*100/C11</f>
        <v>100</v>
      </c>
      <c r="G11" s="121">
        <f t="shared" ref="G11:G15" si="10">C11-E11</f>
        <v>0</v>
      </c>
      <c r="H11" s="54">
        <v>1406665.16</v>
      </c>
      <c r="I11" s="54">
        <v>1337281.1499999999</v>
      </c>
      <c r="J11" s="54">
        <v>0</v>
      </c>
      <c r="K11" s="54">
        <f t="shared" ref="K11:K15" si="11">I11+J11</f>
        <v>1337281.1499999999</v>
      </c>
      <c r="L11" s="54">
        <f t="shared" ref="L11:L29" si="12">K11*100/H11</f>
        <v>95.06748215758752</v>
      </c>
      <c r="M11" s="54">
        <v>1337281.1500000001</v>
      </c>
      <c r="N11" s="54">
        <f t="shared" ref="N11:N29" si="13">M11*100/H11</f>
        <v>95.067482157587534</v>
      </c>
      <c r="O11" s="54">
        <v>1289568.3500000001</v>
      </c>
      <c r="P11" s="54">
        <f t="shared" ref="P11:P15" si="14">O11*100/M11</f>
        <v>96.432104049324252</v>
      </c>
      <c r="Q11" s="54">
        <f t="shared" si="7"/>
        <v>47712.800000000047</v>
      </c>
      <c r="R11" s="54">
        <v>1337582</v>
      </c>
      <c r="S11" s="178">
        <v>441398.28</v>
      </c>
      <c r="T11" s="54">
        <v>366648.06</v>
      </c>
      <c r="U11" s="54">
        <v>0</v>
      </c>
      <c r="V11" s="54">
        <v>25876.55</v>
      </c>
      <c r="W11" s="54">
        <v>0</v>
      </c>
      <c r="X11" s="54">
        <f t="shared" ref="X11:Y15" si="15">T11+V11</f>
        <v>392524.61</v>
      </c>
      <c r="Y11" s="54">
        <f t="shared" si="15"/>
        <v>0</v>
      </c>
      <c r="Z11" s="54">
        <f t="shared" ref="Z11:Z28" si="16">X11+Y11</f>
        <v>392524.61</v>
      </c>
      <c r="AA11" s="54">
        <f t="shared" si="2"/>
        <v>29.345835245988656</v>
      </c>
      <c r="AB11" s="55"/>
      <c r="AC11" s="54">
        <f t="shared" si="3"/>
        <v>945057.39</v>
      </c>
      <c r="AD11" s="54">
        <f t="shared" si="4"/>
        <v>70.654164754011347</v>
      </c>
      <c r="AE11" s="54">
        <v>295003.06</v>
      </c>
      <c r="AF11" s="54">
        <f t="shared" si="5"/>
        <v>75.155303001256414</v>
      </c>
      <c r="AG11" s="54">
        <v>0</v>
      </c>
      <c r="AH11" s="54">
        <v>33832</v>
      </c>
      <c r="AI11" s="56">
        <f t="shared" si="8"/>
        <v>33832</v>
      </c>
      <c r="AJ11" s="54">
        <f t="shared" si="6"/>
        <v>11.46835561637903</v>
      </c>
    </row>
    <row r="12" spans="1:36" ht="17.45" customHeight="1">
      <c r="A12" s="52" t="s">
        <v>17</v>
      </c>
      <c r="B12" s="121">
        <v>127090</v>
      </c>
      <c r="C12" s="121">
        <v>331315</v>
      </c>
      <c r="D12" s="121">
        <f t="shared" si="0"/>
        <v>260.69320953654892</v>
      </c>
      <c r="E12" s="54">
        <v>331315</v>
      </c>
      <c r="F12" s="54">
        <f t="shared" si="9"/>
        <v>100</v>
      </c>
      <c r="G12" s="121">
        <f t="shared" si="10"/>
        <v>0</v>
      </c>
      <c r="H12" s="54">
        <v>413110</v>
      </c>
      <c r="I12" s="54">
        <v>412866.5</v>
      </c>
      <c r="J12" s="54">
        <v>0</v>
      </c>
      <c r="K12" s="179">
        <f t="shared" si="11"/>
        <v>412866.5</v>
      </c>
      <c r="L12" s="54">
        <f t="shared" si="12"/>
        <v>99.941056861368637</v>
      </c>
      <c r="M12" s="179">
        <v>411406.5</v>
      </c>
      <c r="N12" s="54">
        <f t="shared" si="13"/>
        <v>99.587640095858248</v>
      </c>
      <c r="O12" s="54">
        <v>411406.5</v>
      </c>
      <c r="P12" s="54">
        <f t="shared" si="14"/>
        <v>100</v>
      </c>
      <c r="Q12" s="54">
        <f t="shared" si="7"/>
        <v>0</v>
      </c>
      <c r="R12" s="54">
        <v>449770</v>
      </c>
      <c r="S12" s="178">
        <v>2620</v>
      </c>
      <c r="T12" s="54">
        <v>69530</v>
      </c>
      <c r="U12" s="54">
        <v>0</v>
      </c>
      <c r="V12" s="54">
        <v>62110</v>
      </c>
      <c r="W12" s="54">
        <v>0</v>
      </c>
      <c r="X12" s="54">
        <f t="shared" si="15"/>
        <v>131640</v>
      </c>
      <c r="Y12" s="54">
        <f t="shared" si="15"/>
        <v>0</v>
      </c>
      <c r="Z12" s="54">
        <f t="shared" si="16"/>
        <v>131640</v>
      </c>
      <c r="AA12" s="54">
        <f t="shared" si="2"/>
        <v>29.26829268292683</v>
      </c>
      <c r="AB12" s="55"/>
      <c r="AC12" s="54">
        <f t="shared" si="3"/>
        <v>318130</v>
      </c>
      <c r="AD12" s="54">
        <f t="shared" si="4"/>
        <v>70.731707317073173</v>
      </c>
      <c r="AE12" s="54">
        <v>69530</v>
      </c>
      <c r="AF12" s="54">
        <f t="shared" si="5"/>
        <v>52.818292312367063</v>
      </c>
      <c r="AG12" s="54">
        <v>8220</v>
      </c>
      <c r="AH12" s="54">
        <v>21270</v>
      </c>
      <c r="AI12" s="56">
        <f t="shared" si="8"/>
        <v>29490</v>
      </c>
      <c r="AJ12" s="54">
        <f t="shared" si="6"/>
        <v>42.413346756795626</v>
      </c>
    </row>
    <row r="13" spans="1:36" ht="31.5">
      <c r="A13" s="58" t="s">
        <v>18</v>
      </c>
      <c r="B13" s="121">
        <v>1808605.4</v>
      </c>
      <c r="C13" s="121">
        <v>1140286.3</v>
      </c>
      <c r="D13" s="121">
        <f t="shared" si="0"/>
        <v>63.047821266042888</v>
      </c>
      <c r="E13" s="54">
        <v>1140286.3</v>
      </c>
      <c r="F13" s="54">
        <f t="shared" si="9"/>
        <v>100</v>
      </c>
      <c r="G13" s="121">
        <f t="shared" si="10"/>
        <v>0</v>
      </c>
      <c r="H13" s="54">
        <v>1289824.3</v>
      </c>
      <c r="I13" s="54">
        <v>1289824.3</v>
      </c>
      <c r="J13" s="54">
        <v>71240.7</v>
      </c>
      <c r="K13" s="54">
        <f t="shared" si="11"/>
        <v>1361065</v>
      </c>
      <c r="L13" s="54">
        <f t="shared" si="12"/>
        <v>105.5232871639959</v>
      </c>
      <c r="M13" s="54">
        <v>1361065</v>
      </c>
      <c r="N13" s="54">
        <f t="shared" si="13"/>
        <v>105.5232871639959</v>
      </c>
      <c r="O13" s="54">
        <v>1361065</v>
      </c>
      <c r="P13" s="54">
        <f t="shared" si="14"/>
        <v>100</v>
      </c>
      <c r="Q13" s="54">
        <f t="shared" si="7"/>
        <v>0</v>
      </c>
      <c r="R13" s="54">
        <v>1491498.7</v>
      </c>
      <c r="S13" s="54">
        <v>112171.92</v>
      </c>
      <c r="T13" s="54">
        <v>1117808.2999999998</v>
      </c>
      <c r="U13" s="54">
        <v>0</v>
      </c>
      <c r="V13" s="54">
        <v>57688</v>
      </c>
      <c r="W13" s="54">
        <v>0</v>
      </c>
      <c r="X13" s="54">
        <f t="shared" si="15"/>
        <v>1175496.2999999998</v>
      </c>
      <c r="Y13" s="54">
        <f t="shared" si="15"/>
        <v>0</v>
      </c>
      <c r="Z13" s="54">
        <f t="shared" si="16"/>
        <v>1175496.2999999998</v>
      </c>
      <c r="AA13" s="54">
        <f t="shared" si="2"/>
        <v>78.813095847820705</v>
      </c>
      <c r="AB13" s="55"/>
      <c r="AC13" s="54">
        <f t="shared" si="3"/>
        <v>316002.40000000014</v>
      </c>
      <c r="AD13" s="54">
        <f t="shared" si="4"/>
        <v>21.186904152179292</v>
      </c>
      <c r="AE13" s="54">
        <v>984215.42</v>
      </c>
      <c r="AF13" s="54">
        <f t="shared" si="5"/>
        <v>83.727649334157846</v>
      </c>
      <c r="AG13" s="54">
        <v>164090.5</v>
      </c>
      <c r="AH13" s="54">
        <v>371660.92</v>
      </c>
      <c r="AI13" s="56">
        <f t="shared" si="8"/>
        <v>535751.41999999993</v>
      </c>
      <c r="AJ13" s="54">
        <f t="shared" si="6"/>
        <v>54.43436559853938</v>
      </c>
    </row>
    <row r="14" spans="1:36" ht="17.45" customHeight="1">
      <c r="A14" s="52" t="s">
        <v>19</v>
      </c>
      <c r="B14" s="121">
        <v>0</v>
      </c>
      <c r="C14" s="121">
        <v>0</v>
      </c>
      <c r="D14" s="121" t="e">
        <f t="shared" si="0"/>
        <v>#DIV/0!</v>
      </c>
      <c r="E14" s="54">
        <v>0</v>
      </c>
      <c r="F14" s="54" t="e">
        <f t="shared" si="9"/>
        <v>#DIV/0!</v>
      </c>
      <c r="G14" s="121">
        <v>0</v>
      </c>
      <c r="H14" s="54">
        <v>0</v>
      </c>
      <c r="I14" s="54">
        <v>0</v>
      </c>
      <c r="J14" s="54">
        <v>0</v>
      </c>
      <c r="K14" s="54">
        <f t="shared" si="11"/>
        <v>0</v>
      </c>
      <c r="L14" s="54" t="e">
        <f t="shared" si="12"/>
        <v>#DIV/0!</v>
      </c>
      <c r="M14" s="54">
        <v>0</v>
      </c>
      <c r="N14" s="54" t="e">
        <f t="shared" si="13"/>
        <v>#DIV/0!</v>
      </c>
      <c r="O14" s="54">
        <v>0</v>
      </c>
      <c r="P14" s="54" t="e">
        <f t="shared" si="14"/>
        <v>#DIV/0!</v>
      </c>
      <c r="Q14" s="54">
        <f t="shared" si="7"/>
        <v>0</v>
      </c>
      <c r="R14" s="54">
        <v>0</v>
      </c>
      <c r="S14" s="178">
        <v>0</v>
      </c>
      <c r="T14" s="54">
        <v>0</v>
      </c>
      <c r="U14" s="54">
        <v>0</v>
      </c>
      <c r="V14" s="54">
        <v>0</v>
      </c>
      <c r="W14" s="54">
        <v>0</v>
      </c>
      <c r="X14" s="54">
        <f t="shared" si="15"/>
        <v>0</v>
      </c>
      <c r="Y14" s="54">
        <f t="shared" si="15"/>
        <v>0</v>
      </c>
      <c r="Z14" s="54">
        <f t="shared" si="16"/>
        <v>0</v>
      </c>
      <c r="AA14" s="54" t="e">
        <f t="shared" si="2"/>
        <v>#DIV/0!</v>
      </c>
      <c r="AB14" s="55"/>
      <c r="AC14" s="54">
        <f t="shared" si="3"/>
        <v>0</v>
      </c>
      <c r="AD14" s="54" t="e">
        <f t="shared" si="4"/>
        <v>#DIV/0!</v>
      </c>
      <c r="AE14" s="54">
        <v>0</v>
      </c>
      <c r="AF14" s="54" t="e">
        <f t="shared" si="5"/>
        <v>#DIV/0!</v>
      </c>
      <c r="AG14" s="54">
        <v>0</v>
      </c>
      <c r="AH14" s="54">
        <v>0</v>
      </c>
      <c r="AI14" s="56">
        <f t="shared" si="8"/>
        <v>0</v>
      </c>
      <c r="AJ14" s="54" t="e">
        <f t="shared" si="6"/>
        <v>#DIV/0!</v>
      </c>
    </row>
    <row r="15" spans="1:36" ht="17.45" customHeight="1">
      <c r="A15" s="52" t="s">
        <v>20</v>
      </c>
      <c r="B15" s="121">
        <v>310379</v>
      </c>
      <c r="C15" s="121">
        <v>308065.06</v>
      </c>
      <c r="D15" s="121">
        <f t="shared" si="0"/>
        <v>99.254479201234616</v>
      </c>
      <c r="E15" s="54">
        <v>308065.06</v>
      </c>
      <c r="F15" s="54">
        <f t="shared" si="9"/>
        <v>100</v>
      </c>
      <c r="G15" s="121">
        <f t="shared" si="10"/>
        <v>0</v>
      </c>
      <c r="H15" s="54">
        <v>378977</v>
      </c>
      <c r="I15" s="54">
        <v>311182.51</v>
      </c>
      <c r="J15" s="54">
        <v>0</v>
      </c>
      <c r="K15" s="54">
        <f t="shared" si="11"/>
        <v>311182.51</v>
      </c>
      <c r="L15" s="54">
        <f t="shared" si="12"/>
        <v>82.111186166970555</v>
      </c>
      <c r="M15" s="54">
        <v>311182.51</v>
      </c>
      <c r="N15" s="54">
        <f t="shared" si="13"/>
        <v>82.111186166970555</v>
      </c>
      <c r="O15" s="54">
        <v>311182.51</v>
      </c>
      <c r="P15" s="54">
        <f t="shared" si="14"/>
        <v>100</v>
      </c>
      <c r="Q15" s="54">
        <f t="shared" si="7"/>
        <v>0</v>
      </c>
      <c r="R15" s="54">
        <v>355773</v>
      </c>
      <c r="S15" s="178">
        <v>189605.51</v>
      </c>
      <c r="T15" s="54">
        <v>106415.20000000001</v>
      </c>
      <c r="U15" s="54">
        <v>0</v>
      </c>
      <c r="V15" s="54">
        <v>0</v>
      </c>
      <c r="W15" s="54">
        <v>0</v>
      </c>
      <c r="X15" s="54">
        <f t="shared" si="15"/>
        <v>106415.20000000001</v>
      </c>
      <c r="Y15" s="54">
        <f t="shared" si="15"/>
        <v>0</v>
      </c>
      <c r="Z15" s="54">
        <f t="shared" si="16"/>
        <v>106415.20000000001</v>
      </c>
      <c r="AA15" s="54">
        <f t="shared" si="2"/>
        <v>29.910982564725266</v>
      </c>
      <c r="AB15" s="55"/>
      <c r="AC15" s="54">
        <f t="shared" si="3"/>
        <v>249357.8</v>
      </c>
      <c r="AD15" s="54">
        <f t="shared" si="4"/>
        <v>70.089017435274741</v>
      </c>
      <c r="AE15" s="54">
        <v>90528.6</v>
      </c>
      <c r="AF15" s="54">
        <f t="shared" si="5"/>
        <v>85.071117659883171</v>
      </c>
      <c r="AG15" s="54">
        <v>0</v>
      </c>
      <c r="AH15" s="54">
        <v>15000</v>
      </c>
      <c r="AI15" s="56">
        <f t="shared" si="8"/>
        <v>15000</v>
      </c>
      <c r="AJ15" s="54">
        <f t="shared" si="6"/>
        <v>16.569349354789534</v>
      </c>
    </row>
    <row r="16" spans="1:36" s="40" customFormat="1" ht="17.45" customHeight="1">
      <c r="A16" s="59" t="s">
        <v>22</v>
      </c>
      <c r="B16" s="120">
        <f>SUM(B17:B28)</f>
        <v>2597032</v>
      </c>
      <c r="C16" s="120">
        <f>SUM(C17:C28)</f>
        <v>2074721.13</v>
      </c>
      <c r="D16" s="120">
        <f t="shared" si="0"/>
        <v>79.888161947946728</v>
      </c>
      <c r="E16" s="119">
        <f>SUM(E17:E28)</f>
        <v>2074721.13</v>
      </c>
      <c r="F16" s="120">
        <f>E16*100/C16</f>
        <v>100</v>
      </c>
      <c r="G16" s="119">
        <f>SUM(G17:G28)</f>
        <v>0</v>
      </c>
      <c r="H16" s="49">
        <f>SUM(H17:H28)</f>
        <v>2531286</v>
      </c>
      <c r="I16" s="49">
        <f>SUM(I17:I28)</f>
        <v>2051385.35</v>
      </c>
      <c r="J16" s="49">
        <f>SUM(J17:J28)</f>
        <v>0</v>
      </c>
      <c r="K16" s="49">
        <f>SUM(K17:K28)</f>
        <v>2051385.35</v>
      </c>
      <c r="L16" s="49">
        <f t="shared" si="12"/>
        <v>81.041231611125724</v>
      </c>
      <c r="M16" s="49">
        <f>SUM(M17:M28)</f>
        <v>2024175.35</v>
      </c>
      <c r="N16" s="49">
        <f t="shared" si="13"/>
        <v>79.966283936307477</v>
      </c>
      <c r="O16" s="49">
        <f>SUM(O17:O28)</f>
        <v>2024175.35</v>
      </c>
      <c r="P16" s="49">
        <f>O16*100/M16</f>
        <v>100</v>
      </c>
      <c r="Q16" s="49">
        <f>SUM(Q17:Q28)</f>
        <v>0</v>
      </c>
      <c r="R16" s="49">
        <f>SUM(R17:R28)</f>
        <v>2215449</v>
      </c>
      <c r="S16" s="49">
        <f>SUM(S17:S28)</f>
        <v>561646.17999999993</v>
      </c>
      <c r="T16" s="49">
        <f t="shared" ref="T16:V16" si="17">SUM(T17:T28)</f>
        <v>749465</v>
      </c>
      <c r="U16" s="49">
        <f t="shared" si="17"/>
        <v>13840</v>
      </c>
      <c r="V16" s="49">
        <f t="shared" si="17"/>
        <v>79030</v>
      </c>
      <c r="W16" s="49">
        <f>SUM(W17:W28)</f>
        <v>0</v>
      </c>
      <c r="X16" s="49">
        <f>T16+V16</f>
        <v>828495</v>
      </c>
      <c r="Y16" s="49">
        <f>U16+W16</f>
        <v>13840</v>
      </c>
      <c r="Z16" s="49">
        <f t="shared" si="16"/>
        <v>842335</v>
      </c>
      <c r="AA16" s="49">
        <f t="shared" si="2"/>
        <v>38.020960988043505</v>
      </c>
      <c r="AB16" s="60"/>
      <c r="AC16" s="49">
        <f t="shared" si="3"/>
        <v>1373114</v>
      </c>
      <c r="AD16" s="49">
        <f t="shared" si="4"/>
        <v>61.979039011956495</v>
      </c>
      <c r="AE16" s="49">
        <f t="shared" ref="AE16" si="18">SUM(AE17:AE28)</f>
        <v>667467</v>
      </c>
      <c r="AF16" s="49">
        <f t="shared" si="5"/>
        <v>79.240088563338816</v>
      </c>
      <c r="AG16" s="49">
        <f>SUM(AG17:AG28)</f>
        <v>104550</v>
      </c>
      <c r="AH16" s="49">
        <f>SUM(AH17:AH28)</f>
        <v>214615</v>
      </c>
      <c r="AI16" s="49">
        <f>SUM(AI17:AI28)</f>
        <v>319165</v>
      </c>
      <c r="AJ16" s="49">
        <f t="shared" si="6"/>
        <v>47.817345276994971</v>
      </c>
    </row>
    <row r="17" spans="1:36" ht="17.45" customHeight="1">
      <c r="A17" s="144" t="s">
        <v>23</v>
      </c>
      <c r="B17" s="121">
        <v>331917</v>
      </c>
      <c r="C17" s="121">
        <v>353318</v>
      </c>
      <c r="D17" s="121">
        <f t="shared" si="0"/>
        <v>106.44769626141475</v>
      </c>
      <c r="E17" s="122">
        <v>353318</v>
      </c>
      <c r="F17" s="121">
        <f t="shared" si="9"/>
        <v>100</v>
      </c>
      <c r="G17" s="121">
        <f t="shared" ref="G17:G26" si="19">C17-E17</f>
        <v>0</v>
      </c>
      <c r="H17" s="54">
        <v>615309</v>
      </c>
      <c r="I17" s="54">
        <v>429596</v>
      </c>
      <c r="J17" s="54">
        <v>0</v>
      </c>
      <c r="K17" s="54">
        <f t="shared" ref="K17:K28" si="20">I17+J17</f>
        <v>429596</v>
      </c>
      <c r="L17" s="54">
        <f t="shared" si="12"/>
        <v>69.817928878010889</v>
      </c>
      <c r="M17" s="54">
        <v>429596</v>
      </c>
      <c r="N17" s="54">
        <f t="shared" si="13"/>
        <v>69.817928878010889</v>
      </c>
      <c r="O17" s="54">
        <v>429596</v>
      </c>
      <c r="P17" s="54">
        <f t="shared" ref="P17:P29" si="21">O17*100/M17</f>
        <v>100</v>
      </c>
      <c r="Q17" s="54">
        <f t="shared" ref="Q17:Q28" si="22">M17-O17</f>
        <v>0</v>
      </c>
      <c r="R17" s="54">
        <v>575501</v>
      </c>
      <c r="S17" s="54">
        <v>133828</v>
      </c>
      <c r="T17" s="54">
        <v>180492</v>
      </c>
      <c r="U17" s="54">
        <v>0</v>
      </c>
      <c r="V17" s="54">
        <v>24165</v>
      </c>
      <c r="W17" s="54">
        <v>0</v>
      </c>
      <c r="X17" s="54">
        <f t="shared" ref="X17:Y28" si="23">T17+V17</f>
        <v>204657</v>
      </c>
      <c r="Y17" s="54">
        <f t="shared" si="23"/>
        <v>0</v>
      </c>
      <c r="Z17" s="54">
        <f t="shared" si="16"/>
        <v>204657</v>
      </c>
      <c r="AA17" s="54">
        <f t="shared" si="2"/>
        <v>35.56153681748598</v>
      </c>
      <c r="AB17" s="55"/>
      <c r="AC17" s="54">
        <f t="shared" si="3"/>
        <v>370844</v>
      </c>
      <c r="AD17" s="54">
        <f t="shared" si="4"/>
        <v>64.438463182514013</v>
      </c>
      <c r="AE17" s="54">
        <v>180492</v>
      </c>
      <c r="AF17" s="54">
        <f t="shared" si="5"/>
        <v>88.192439056567821</v>
      </c>
      <c r="AG17" s="54">
        <v>0</v>
      </c>
      <c r="AH17" s="54">
        <v>21490</v>
      </c>
      <c r="AI17" s="56">
        <f t="shared" si="8"/>
        <v>21490</v>
      </c>
      <c r="AJ17" s="54">
        <f t="shared" si="6"/>
        <v>11.906344879551447</v>
      </c>
    </row>
    <row r="18" spans="1:36" ht="17.45" customHeight="1">
      <c r="A18" s="144" t="s">
        <v>24</v>
      </c>
      <c r="B18" s="121">
        <v>38641</v>
      </c>
      <c r="C18" s="121">
        <v>14215</v>
      </c>
      <c r="D18" s="121">
        <f t="shared" si="0"/>
        <v>36.787350223855491</v>
      </c>
      <c r="E18" s="122">
        <v>14215</v>
      </c>
      <c r="F18" s="121">
        <f t="shared" si="9"/>
        <v>100</v>
      </c>
      <c r="G18" s="121">
        <f t="shared" si="19"/>
        <v>0</v>
      </c>
      <c r="H18" s="54">
        <v>10972</v>
      </c>
      <c r="I18" s="54">
        <v>7728</v>
      </c>
      <c r="J18" s="54">
        <v>0</v>
      </c>
      <c r="K18" s="54">
        <f t="shared" si="20"/>
        <v>7728</v>
      </c>
      <c r="L18" s="54">
        <f t="shared" si="12"/>
        <v>70.433831571272336</v>
      </c>
      <c r="M18" s="54">
        <v>7728</v>
      </c>
      <c r="N18" s="54">
        <f t="shared" si="13"/>
        <v>70.433831571272336</v>
      </c>
      <c r="O18" s="54">
        <v>7728</v>
      </c>
      <c r="P18" s="54">
        <f t="shared" si="21"/>
        <v>100</v>
      </c>
      <c r="Q18" s="54">
        <f t="shared" si="22"/>
        <v>0</v>
      </c>
      <c r="R18" s="54">
        <v>6880</v>
      </c>
      <c r="S18" s="54">
        <v>370</v>
      </c>
      <c r="T18" s="54">
        <v>0</v>
      </c>
      <c r="U18" s="54">
        <v>0</v>
      </c>
      <c r="V18" s="54">
        <v>0</v>
      </c>
      <c r="W18" s="54">
        <v>0</v>
      </c>
      <c r="X18" s="54">
        <f t="shared" si="23"/>
        <v>0</v>
      </c>
      <c r="Y18" s="54">
        <f t="shared" si="23"/>
        <v>0</v>
      </c>
      <c r="Z18" s="54">
        <f t="shared" si="16"/>
        <v>0</v>
      </c>
      <c r="AA18" s="54">
        <f t="shared" si="2"/>
        <v>0</v>
      </c>
      <c r="AB18" s="55"/>
      <c r="AC18" s="54">
        <f t="shared" si="3"/>
        <v>6880</v>
      </c>
      <c r="AD18" s="54">
        <f t="shared" si="4"/>
        <v>100</v>
      </c>
      <c r="AE18" s="54">
        <v>0</v>
      </c>
      <c r="AF18" s="54" t="e">
        <f t="shared" si="5"/>
        <v>#DIV/0!</v>
      </c>
      <c r="AG18" s="54">
        <v>0</v>
      </c>
      <c r="AH18" s="54">
        <v>0</v>
      </c>
      <c r="AI18" s="56">
        <f t="shared" si="8"/>
        <v>0</v>
      </c>
      <c r="AJ18" s="54" t="e">
        <f t="shared" si="6"/>
        <v>#DIV/0!</v>
      </c>
    </row>
    <row r="19" spans="1:36" s="140" customFormat="1" ht="17.45" customHeight="1">
      <c r="A19" s="174" t="s">
        <v>138</v>
      </c>
      <c r="B19" s="121">
        <v>380000</v>
      </c>
      <c r="C19" s="121">
        <v>371186.63</v>
      </c>
      <c r="D19" s="121">
        <f t="shared" ref="D19" si="24">C19*100/B19</f>
        <v>97.680692105263162</v>
      </c>
      <c r="E19" s="54">
        <v>371186.63</v>
      </c>
      <c r="F19" s="54">
        <f t="shared" ref="F19" si="25">E19*100/C19</f>
        <v>100</v>
      </c>
      <c r="G19" s="121">
        <f t="shared" si="19"/>
        <v>0</v>
      </c>
      <c r="H19" s="54">
        <v>422400</v>
      </c>
      <c r="I19" s="54">
        <v>361894</v>
      </c>
      <c r="J19" s="54">
        <v>0</v>
      </c>
      <c r="K19" s="179">
        <f t="shared" si="20"/>
        <v>361894</v>
      </c>
      <c r="L19" s="54">
        <f t="shared" ref="L19" si="26">K19*100/H19</f>
        <v>85.675662878787875</v>
      </c>
      <c r="M19" s="179">
        <v>334684</v>
      </c>
      <c r="N19" s="54">
        <f t="shared" ref="N19" si="27">M19*100/H19</f>
        <v>79.233901515151516</v>
      </c>
      <c r="O19" s="54">
        <v>334684</v>
      </c>
      <c r="P19" s="54">
        <f t="shared" si="21"/>
        <v>100</v>
      </c>
      <c r="Q19" s="54">
        <f t="shared" si="22"/>
        <v>0</v>
      </c>
      <c r="R19" s="54">
        <v>417000</v>
      </c>
      <c r="S19" s="54">
        <v>0</v>
      </c>
      <c r="T19" s="54">
        <v>99210</v>
      </c>
      <c r="U19" s="54">
        <v>0</v>
      </c>
      <c r="V19" s="54">
        <v>20870</v>
      </c>
      <c r="W19" s="54">
        <v>0</v>
      </c>
      <c r="X19" s="54">
        <f t="shared" ref="X19" si="28">T19+V19</f>
        <v>120080</v>
      </c>
      <c r="Y19" s="54">
        <f t="shared" ref="Y19" si="29">U19+W19</f>
        <v>0</v>
      </c>
      <c r="Z19" s="54">
        <f t="shared" si="16"/>
        <v>120080</v>
      </c>
      <c r="AA19" s="54">
        <f t="shared" si="2"/>
        <v>28.796163069544363</v>
      </c>
      <c r="AB19" s="55"/>
      <c r="AC19" s="54">
        <v>0</v>
      </c>
      <c r="AD19" s="54">
        <f t="shared" si="4"/>
        <v>0</v>
      </c>
      <c r="AE19" s="54">
        <v>99210</v>
      </c>
      <c r="AF19" s="54">
        <f t="shared" si="5"/>
        <v>82.619920053297804</v>
      </c>
      <c r="AG19" s="54">
        <v>52630</v>
      </c>
      <c r="AH19" s="54">
        <v>28670</v>
      </c>
      <c r="AI19" s="56">
        <f t="shared" si="8"/>
        <v>81300</v>
      </c>
      <c r="AJ19" s="54">
        <f t="shared" si="6"/>
        <v>81.94738433625642</v>
      </c>
    </row>
    <row r="20" spans="1:36" ht="17.45" customHeight="1">
      <c r="A20" s="144" t="s">
        <v>139</v>
      </c>
      <c r="B20" s="121">
        <v>64702</v>
      </c>
      <c r="C20" s="121">
        <v>66247</v>
      </c>
      <c r="D20" s="121">
        <f t="shared" si="0"/>
        <v>102.38787054495997</v>
      </c>
      <c r="E20" s="122">
        <v>66247</v>
      </c>
      <c r="F20" s="121">
        <f t="shared" si="9"/>
        <v>100</v>
      </c>
      <c r="G20" s="121">
        <f t="shared" si="19"/>
        <v>0</v>
      </c>
      <c r="H20" s="54">
        <v>123349</v>
      </c>
      <c r="I20" s="54">
        <v>107975.6</v>
      </c>
      <c r="J20" s="54">
        <v>0</v>
      </c>
      <c r="K20" s="54">
        <f t="shared" si="20"/>
        <v>107975.6</v>
      </c>
      <c r="L20" s="54">
        <f t="shared" si="12"/>
        <v>87.53666426156677</v>
      </c>
      <c r="M20" s="54">
        <v>107975.6</v>
      </c>
      <c r="N20" s="54">
        <f t="shared" si="13"/>
        <v>87.53666426156677</v>
      </c>
      <c r="O20" s="54">
        <v>107975.6</v>
      </c>
      <c r="P20" s="54">
        <f t="shared" si="21"/>
        <v>100</v>
      </c>
      <c r="Q20" s="54">
        <f t="shared" si="22"/>
        <v>0</v>
      </c>
      <c r="R20" s="54">
        <v>42000</v>
      </c>
      <c r="S20" s="54">
        <v>12555.4</v>
      </c>
      <c r="T20" s="54">
        <v>14723</v>
      </c>
      <c r="U20" s="54">
        <v>0</v>
      </c>
      <c r="V20" s="54">
        <v>0</v>
      </c>
      <c r="W20" s="54">
        <v>0</v>
      </c>
      <c r="X20" s="54">
        <f t="shared" si="23"/>
        <v>14723</v>
      </c>
      <c r="Y20" s="54">
        <f t="shared" si="23"/>
        <v>0</v>
      </c>
      <c r="Z20" s="54">
        <f t="shared" si="16"/>
        <v>14723</v>
      </c>
      <c r="AA20" s="54">
        <f t="shared" si="2"/>
        <v>35.054761904761904</v>
      </c>
      <c r="AB20" s="55"/>
      <c r="AC20" s="54">
        <f t="shared" ref="AC20:AC29" si="30">R20-Z20</f>
        <v>27277</v>
      </c>
      <c r="AD20" s="54">
        <f t="shared" si="4"/>
        <v>64.945238095238096</v>
      </c>
      <c r="AE20" s="54">
        <v>14723</v>
      </c>
      <c r="AF20" s="54">
        <f t="shared" si="5"/>
        <v>100</v>
      </c>
      <c r="AG20" s="54">
        <v>3890</v>
      </c>
      <c r="AH20" s="54">
        <v>0</v>
      </c>
      <c r="AI20" s="56">
        <f t="shared" si="8"/>
        <v>3890</v>
      </c>
      <c r="AJ20" s="54">
        <f t="shared" si="6"/>
        <v>26.421245670040072</v>
      </c>
    </row>
    <row r="21" spans="1:36" ht="17.45" customHeight="1">
      <c r="A21" s="144" t="s">
        <v>140</v>
      </c>
      <c r="B21" s="121">
        <v>4648</v>
      </c>
      <c r="C21" s="121">
        <v>0</v>
      </c>
      <c r="D21" s="121">
        <f t="shared" si="0"/>
        <v>0</v>
      </c>
      <c r="E21" s="121">
        <v>0</v>
      </c>
      <c r="F21" s="121" t="e">
        <f t="shared" si="9"/>
        <v>#DIV/0!</v>
      </c>
      <c r="G21" s="121">
        <v>0</v>
      </c>
      <c r="H21" s="54">
        <v>0</v>
      </c>
      <c r="I21" s="54">
        <v>0</v>
      </c>
      <c r="J21" s="54">
        <v>0</v>
      </c>
      <c r="K21" s="54">
        <f t="shared" si="20"/>
        <v>0</v>
      </c>
      <c r="L21" s="54" t="e">
        <f t="shared" si="12"/>
        <v>#DIV/0!</v>
      </c>
      <c r="M21" s="54">
        <v>0</v>
      </c>
      <c r="N21" s="54" t="e">
        <f t="shared" si="13"/>
        <v>#DIV/0!</v>
      </c>
      <c r="O21" s="54">
        <v>0</v>
      </c>
      <c r="P21" s="54" t="e">
        <f t="shared" si="21"/>
        <v>#DIV/0!</v>
      </c>
      <c r="Q21" s="54">
        <f t="shared" si="22"/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f t="shared" si="23"/>
        <v>0</v>
      </c>
      <c r="Y21" s="54">
        <f t="shared" si="23"/>
        <v>0</v>
      </c>
      <c r="Z21" s="54">
        <f t="shared" si="16"/>
        <v>0</v>
      </c>
      <c r="AA21" s="54" t="e">
        <f>Z21*100/R21</f>
        <v>#DIV/0!</v>
      </c>
      <c r="AB21" s="55"/>
      <c r="AC21" s="54">
        <f t="shared" si="30"/>
        <v>0</v>
      </c>
      <c r="AD21" s="54" t="e">
        <f t="shared" si="4"/>
        <v>#DIV/0!</v>
      </c>
      <c r="AE21" s="54">
        <v>0</v>
      </c>
      <c r="AF21" s="54" t="e">
        <f t="shared" si="5"/>
        <v>#DIV/0!</v>
      </c>
      <c r="AG21" s="54">
        <v>0</v>
      </c>
      <c r="AH21" s="54">
        <v>0</v>
      </c>
      <c r="AI21" s="56">
        <f t="shared" si="8"/>
        <v>0</v>
      </c>
      <c r="AJ21" s="54" t="e">
        <f t="shared" si="6"/>
        <v>#DIV/0!</v>
      </c>
    </row>
    <row r="22" spans="1:36" ht="17.45" customHeight="1">
      <c r="A22" s="144" t="s">
        <v>141</v>
      </c>
      <c r="B22" s="121">
        <v>417706</v>
      </c>
      <c r="C22" s="121">
        <v>287682</v>
      </c>
      <c r="D22" s="121">
        <f t="shared" si="0"/>
        <v>68.871885967642314</v>
      </c>
      <c r="E22" s="122">
        <v>287682</v>
      </c>
      <c r="F22" s="121">
        <f t="shared" si="9"/>
        <v>100</v>
      </c>
      <c r="G22" s="121">
        <f t="shared" si="19"/>
        <v>0</v>
      </c>
      <c r="H22" s="54">
        <v>236385</v>
      </c>
      <c r="I22" s="54">
        <v>231783</v>
      </c>
      <c r="J22" s="54">
        <v>0</v>
      </c>
      <c r="K22" s="54">
        <f t="shared" si="20"/>
        <v>231783</v>
      </c>
      <c r="L22" s="54">
        <f t="shared" si="12"/>
        <v>98.053175962941808</v>
      </c>
      <c r="M22" s="54">
        <v>231783</v>
      </c>
      <c r="N22" s="54">
        <f t="shared" si="13"/>
        <v>98.053175962941808</v>
      </c>
      <c r="O22" s="54">
        <v>231783</v>
      </c>
      <c r="P22" s="54">
        <f t="shared" si="21"/>
        <v>100</v>
      </c>
      <c r="Q22" s="54">
        <f t="shared" si="22"/>
        <v>0</v>
      </c>
      <c r="R22" s="54">
        <v>201132</v>
      </c>
      <c r="S22" s="54">
        <v>98825</v>
      </c>
      <c r="T22" s="54">
        <v>55570</v>
      </c>
      <c r="U22" s="54">
        <v>0</v>
      </c>
      <c r="V22" s="54">
        <v>0</v>
      </c>
      <c r="W22" s="54">
        <v>0</v>
      </c>
      <c r="X22" s="54">
        <f t="shared" si="23"/>
        <v>55570</v>
      </c>
      <c r="Y22" s="54">
        <f t="shared" si="23"/>
        <v>0</v>
      </c>
      <c r="Z22" s="54">
        <f t="shared" si="16"/>
        <v>55570</v>
      </c>
      <c r="AA22" s="54">
        <f t="shared" si="2"/>
        <v>27.628621999482927</v>
      </c>
      <c r="AB22" s="55"/>
      <c r="AC22" s="54">
        <f t="shared" si="30"/>
        <v>145562</v>
      </c>
      <c r="AD22" s="54">
        <f t="shared" si="4"/>
        <v>72.371378000517069</v>
      </c>
      <c r="AE22" s="54">
        <v>55570</v>
      </c>
      <c r="AF22" s="54">
        <f t="shared" si="5"/>
        <v>100</v>
      </c>
      <c r="AG22" s="54">
        <v>26530</v>
      </c>
      <c r="AH22" s="54">
        <v>24640</v>
      </c>
      <c r="AI22" s="56">
        <f t="shared" si="8"/>
        <v>51170</v>
      </c>
      <c r="AJ22" s="54">
        <f t="shared" si="6"/>
        <v>92.082058664747166</v>
      </c>
    </row>
    <row r="23" spans="1:36" ht="17.45" customHeight="1">
      <c r="A23" s="144" t="s">
        <v>142</v>
      </c>
      <c r="B23" s="121">
        <v>840018</v>
      </c>
      <c r="C23" s="121">
        <v>659718</v>
      </c>
      <c r="D23" s="121">
        <f t="shared" si="0"/>
        <v>78.536174224838035</v>
      </c>
      <c r="E23" s="122">
        <v>659718</v>
      </c>
      <c r="F23" s="121">
        <f t="shared" si="9"/>
        <v>100</v>
      </c>
      <c r="G23" s="121">
        <f t="shared" si="19"/>
        <v>0</v>
      </c>
      <c r="H23" s="54">
        <v>933541</v>
      </c>
      <c r="I23" s="54">
        <v>757149</v>
      </c>
      <c r="J23" s="54">
        <v>0</v>
      </c>
      <c r="K23" s="54">
        <f t="shared" si="20"/>
        <v>757149</v>
      </c>
      <c r="L23" s="54">
        <f t="shared" si="12"/>
        <v>81.105061266725301</v>
      </c>
      <c r="M23" s="54">
        <v>757149</v>
      </c>
      <c r="N23" s="54">
        <f t="shared" si="13"/>
        <v>81.105061266725301</v>
      </c>
      <c r="O23" s="54">
        <v>757149</v>
      </c>
      <c r="P23" s="54">
        <f t="shared" si="21"/>
        <v>100</v>
      </c>
      <c r="Q23" s="54">
        <f t="shared" si="22"/>
        <v>0</v>
      </c>
      <c r="R23" s="54">
        <v>657556</v>
      </c>
      <c r="S23" s="54">
        <v>211445.78</v>
      </c>
      <c r="T23" s="54">
        <v>170648</v>
      </c>
      <c r="U23" s="54">
        <v>0</v>
      </c>
      <c r="V23" s="54">
        <v>16745</v>
      </c>
      <c r="W23" s="54">
        <v>0</v>
      </c>
      <c r="X23" s="54">
        <f t="shared" si="23"/>
        <v>187393</v>
      </c>
      <c r="Y23" s="54">
        <f t="shared" si="23"/>
        <v>0</v>
      </c>
      <c r="Z23" s="54">
        <f>X23+Y23</f>
        <v>187393</v>
      </c>
      <c r="AA23" s="54">
        <f t="shared" si="2"/>
        <v>28.498409260960283</v>
      </c>
      <c r="AB23" s="55"/>
      <c r="AC23" s="54">
        <f t="shared" si="30"/>
        <v>470163</v>
      </c>
      <c r="AD23" s="54">
        <f t="shared" si="4"/>
        <v>71.501590739039713</v>
      </c>
      <c r="AE23" s="54">
        <v>170648</v>
      </c>
      <c r="AF23" s="54">
        <f t="shared" si="5"/>
        <v>91.064233989530024</v>
      </c>
      <c r="AG23" s="54">
        <v>0</v>
      </c>
      <c r="AH23" s="54">
        <v>67797</v>
      </c>
      <c r="AI23" s="56">
        <f t="shared" si="8"/>
        <v>67797</v>
      </c>
      <c r="AJ23" s="54">
        <f t="shared" si="6"/>
        <v>39.729150063288174</v>
      </c>
    </row>
    <row r="24" spans="1:36" ht="17.45" customHeight="1">
      <c r="A24" s="144" t="s">
        <v>143</v>
      </c>
      <c r="B24" s="121">
        <v>55000</v>
      </c>
      <c r="C24" s="121">
        <v>8825</v>
      </c>
      <c r="D24" s="121">
        <f t="shared" si="0"/>
        <v>16.045454545454547</v>
      </c>
      <c r="E24" s="122">
        <v>8825</v>
      </c>
      <c r="F24" s="121">
        <f t="shared" si="9"/>
        <v>100</v>
      </c>
      <c r="G24" s="121">
        <f t="shared" si="19"/>
        <v>0</v>
      </c>
      <c r="H24" s="54">
        <v>30960</v>
      </c>
      <c r="I24" s="54">
        <v>26990</v>
      </c>
      <c r="J24" s="54">
        <v>0</v>
      </c>
      <c r="K24" s="54">
        <f t="shared" si="20"/>
        <v>26990</v>
      </c>
      <c r="L24" s="54">
        <f t="shared" si="12"/>
        <v>87.177002583979331</v>
      </c>
      <c r="M24" s="54">
        <v>26990</v>
      </c>
      <c r="N24" s="54">
        <f t="shared" si="13"/>
        <v>87.177002583979331</v>
      </c>
      <c r="O24" s="54">
        <v>26990</v>
      </c>
      <c r="P24" s="54">
        <f t="shared" si="21"/>
        <v>100</v>
      </c>
      <c r="Q24" s="54">
        <f t="shared" si="22"/>
        <v>0</v>
      </c>
      <c r="R24" s="54">
        <v>32560</v>
      </c>
      <c r="S24" s="54">
        <v>3305</v>
      </c>
      <c r="T24" s="54">
        <v>8854</v>
      </c>
      <c r="U24" s="54">
        <v>0</v>
      </c>
      <c r="V24" s="54">
        <v>1000</v>
      </c>
      <c r="W24" s="54">
        <v>0</v>
      </c>
      <c r="X24" s="54">
        <f t="shared" si="23"/>
        <v>9854</v>
      </c>
      <c r="Y24" s="54">
        <f t="shared" si="23"/>
        <v>0</v>
      </c>
      <c r="Z24" s="54">
        <f t="shared" si="16"/>
        <v>9854</v>
      </c>
      <c r="AA24" s="54">
        <f t="shared" si="2"/>
        <v>30.264127764127764</v>
      </c>
      <c r="AB24" s="55"/>
      <c r="AC24" s="54">
        <f t="shared" si="30"/>
        <v>22706</v>
      </c>
      <c r="AD24" s="54">
        <f t="shared" si="4"/>
        <v>69.735872235872236</v>
      </c>
      <c r="AE24" s="54">
        <v>8854</v>
      </c>
      <c r="AF24" s="54">
        <f t="shared" si="5"/>
        <v>89.851836817536025</v>
      </c>
      <c r="AG24" s="54">
        <v>0</v>
      </c>
      <c r="AH24" s="54">
        <v>2000</v>
      </c>
      <c r="AI24" s="56">
        <f t="shared" si="8"/>
        <v>2000</v>
      </c>
      <c r="AJ24" s="54">
        <f t="shared" si="6"/>
        <v>22.588660492432798</v>
      </c>
    </row>
    <row r="25" spans="1:36" ht="17.45" customHeight="1">
      <c r="A25" s="144" t="s">
        <v>144</v>
      </c>
      <c r="B25" s="121">
        <v>412400</v>
      </c>
      <c r="C25" s="121">
        <v>249100</v>
      </c>
      <c r="D25" s="121">
        <f t="shared" si="0"/>
        <v>60.402521823472355</v>
      </c>
      <c r="E25" s="122">
        <v>249100</v>
      </c>
      <c r="F25" s="121">
        <f t="shared" si="9"/>
        <v>100</v>
      </c>
      <c r="G25" s="121">
        <v>0</v>
      </c>
      <c r="H25" s="54">
        <v>52100</v>
      </c>
      <c r="I25" s="54">
        <v>52100</v>
      </c>
      <c r="J25" s="54">
        <v>0</v>
      </c>
      <c r="K25" s="54">
        <f t="shared" si="20"/>
        <v>52100</v>
      </c>
      <c r="L25" s="54">
        <f t="shared" si="12"/>
        <v>100</v>
      </c>
      <c r="M25" s="54">
        <v>52100</v>
      </c>
      <c r="N25" s="54">
        <f t="shared" si="13"/>
        <v>100</v>
      </c>
      <c r="O25" s="54">
        <v>52100</v>
      </c>
      <c r="P25" s="54">
        <f t="shared" si="21"/>
        <v>100</v>
      </c>
      <c r="Q25" s="54">
        <f t="shared" si="22"/>
        <v>0</v>
      </c>
      <c r="R25" s="54">
        <v>19850</v>
      </c>
      <c r="S25" s="54">
        <v>97400</v>
      </c>
      <c r="T25" s="54">
        <v>19850</v>
      </c>
      <c r="U25" s="54">
        <v>0</v>
      </c>
      <c r="V25" s="54">
        <v>0</v>
      </c>
      <c r="W25" s="54">
        <v>0</v>
      </c>
      <c r="X25" s="54">
        <f t="shared" si="23"/>
        <v>19850</v>
      </c>
      <c r="Y25" s="54">
        <f t="shared" si="23"/>
        <v>0</v>
      </c>
      <c r="Z25" s="54">
        <f t="shared" si="16"/>
        <v>19850</v>
      </c>
      <c r="AA25" s="54">
        <f t="shared" si="2"/>
        <v>100</v>
      </c>
      <c r="AB25" s="61"/>
      <c r="AC25" s="54">
        <f t="shared" si="30"/>
        <v>0</v>
      </c>
      <c r="AD25" s="54">
        <f t="shared" si="4"/>
        <v>0</v>
      </c>
      <c r="AE25" s="54">
        <v>19850</v>
      </c>
      <c r="AF25" s="54">
        <f t="shared" si="5"/>
        <v>100</v>
      </c>
      <c r="AG25" s="54">
        <v>0</v>
      </c>
      <c r="AH25" s="54">
        <v>0</v>
      </c>
      <c r="AI25" s="56">
        <f t="shared" si="8"/>
        <v>0</v>
      </c>
      <c r="AJ25" s="54">
        <f t="shared" si="6"/>
        <v>0</v>
      </c>
    </row>
    <row r="26" spans="1:36" ht="17.45" customHeight="1">
      <c r="A26" s="144" t="s">
        <v>145</v>
      </c>
      <c r="B26" s="121">
        <v>35000</v>
      </c>
      <c r="C26" s="121">
        <v>56146.5</v>
      </c>
      <c r="D26" s="121">
        <f t="shared" si="0"/>
        <v>160.41857142857143</v>
      </c>
      <c r="E26" s="122">
        <v>56146.5</v>
      </c>
      <c r="F26" s="121">
        <f t="shared" si="9"/>
        <v>100</v>
      </c>
      <c r="G26" s="121">
        <f t="shared" si="19"/>
        <v>0</v>
      </c>
      <c r="H26" s="54">
        <v>53160</v>
      </c>
      <c r="I26" s="54">
        <v>39828.75</v>
      </c>
      <c r="J26" s="54">
        <v>0</v>
      </c>
      <c r="K26" s="54">
        <f t="shared" si="20"/>
        <v>39828.75</v>
      </c>
      <c r="L26" s="54">
        <f t="shared" si="12"/>
        <v>74.92240406320542</v>
      </c>
      <c r="M26" s="54">
        <v>39828.75</v>
      </c>
      <c r="N26" s="54">
        <f t="shared" si="13"/>
        <v>74.92240406320542</v>
      </c>
      <c r="O26" s="54">
        <v>39828.75</v>
      </c>
      <c r="P26" s="54">
        <f t="shared" si="21"/>
        <v>100</v>
      </c>
      <c r="Q26" s="54">
        <f t="shared" si="22"/>
        <v>0</v>
      </c>
      <c r="R26" s="54">
        <v>42000</v>
      </c>
      <c r="S26" s="54">
        <v>2093</v>
      </c>
      <c r="T26" s="54">
        <v>12393</v>
      </c>
      <c r="U26" s="54">
        <v>0</v>
      </c>
      <c r="V26" s="54">
        <v>0</v>
      </c>
      <c r="W26" s="54">
        <v>0</v>
      </c>
      <c r="X26" s="54">
        <f t="shared" si="23"/>
        <v>12393</v>
      </c>
      <c r="Y26" s="54">
        <f t="shared" si="23"/>
        <v>0</v>
      </c>
      <c r="Z26" s="54">
        <f t="shared" si="16"/>
        <v>12393</v>
      </c>
      <c r="AA26" s="54">
        <f t="shared" si="2"/>
        <v>29.507142857142856</v>
      </c>
      <c r="AB26" s="55"/>
      <c r="AC26" s="54">
        <f t="shared" si="30"/>
        <v>29607</v>
      </c>
      <c r="AD26" s="54">
        <f t="shared" si="4"/>
        <v>70.492857142857147</v>
      </c>
      <c r="AE26" s="54">
        <v>12393</v>
      </c>
      <c r="AF26" s="54">
        <f t="shared" si="5"/>
        <v>100</v>
      </c>
      <c r="AG26" s="54">
        <v>0</v>
      </c>
      <c r="AH26" s="54">
        <v>9129</v>
      </c>
      <c r="AI26" s="56">
        <f t="shared" si="8"/>
        <v>9129</v>
      </c>
      <c r="AJ26" s="54">
        <f t="shared" si="6"/>
        <v>73.662551440329224</v>
      </c>
    </row>
    <row r="27" spans="1:36" ht="17.45" customHeight="1">
      <c r="A27" s="144" t="s">
        <v>146</v>
      </c>
      <c r="B27" s="121">
        <v>17000</v>
      </c>
      <c r="C27" s="121">
        <v>8283</v>
      </c>
      <c r="D27" s="121">
        <f t="shared" si="0"/>
        <v>48.723529411764709</v>
      </c>
      <c r="E27" s="122">
        <v>8283</v>
      </c>
      <c r="F27" s="121">
        <f t="shared" si="9"/>
        <v>100</v>
      </c>
      <c r="G27" s="121">
        <v>0</v>
      </c>
      <c r="H27" s="54">
        <v>53110</v>
      </c>
      <c r="I27" s="54">
        <v>36341</v>
      </c>
      <c r="J27" s="54">
        <v>0</v>
      </c>
      <c r="K27" s="54">
        <f t="shared" si="20"/>
        <v>36341</v>
      </c>
      <c r="L27" s="54">
        <f t="shared" si="12"/>
        <v>68.425908491809452</v>
      </c>
      <c r="M27" s="54">
        <v>36341</v>
      </c>
      <c r="N27" s="54">
        <f t="shared" si="13"/>
        <v>68.425908491809452</v>
      </c>
      <c r="O27" s="54">
        <v>36341</v>
      </c>
      <c r="P27" s="54">
        <f t="shared" si="21"/>
        <v>100</v>
      </c>
      <c r="Q27" s="54">
        <f t="shared" si="22"/>
        <v>0</v>
      </c>
      <c r="R27" s="54">
        <v>53070</v>
      </c>
      <c r="S27" s="54">
        <v>1824</v>
      </c>
      <c r="T27" s="54">
        <v>22538</v>
      </c>
      <c r="U27" s="54">
        <v>0</v>
      </c>
      <c r="V27" s="54">
        <v>16250</v>
      </c>
      <c r="W27" s="54">
        <v>0</v>
      </c>
      <c r="X27" s="54">
        <f t="shared" si="23"/>
        <v>38788</v>
      </c>
      <c r="Y27" s="54">
        <f t="shared" si="23"/>
        <v>0</v>
      </c>
      <c r="Z27" s="54">
        <f t="shared" si="16"/>
        <v>38788</v>
      </c>
      <c r="AA27" s="54">
        <f t="shared" si="2"/>
        <v>73.088373845863956</v>
      </c>
      <c r="AB27" s="55"/>
      <c r="AC27" s="54">
        <f t="shared" si="30"/>
        <v>14282</v>
      </c>
      <c r="AD27" s="54">
        <f t="shared" si="4"/>
        <v>26.911626154136048</v>
      </c>
      <c r="AE27" s="54">
        <v>22538</v>
      </c>
      <c r="AF27" s="54">
        <f t="shared" si="5"/>
        <v>58.105599670001034</v>
      </c>
      <c r="AG27" s="54">
        <v>21500</v>
      </c>
      <c r="AH27" s="54">
        <v>1039</v>
      </c>
      <c r="AI27" s="56">
        <f t="shared" si="8"/>
        <v>22539</v>
      </c>
      <c r="AJ27" s="54">
        <f t="shared" si="6"/>
        <v>100.00443695092733</v>
      </c>
    </row>
    <row r="28" spans="1:36" ht="17.45" customHeight="1">
      <c r="A28" s="14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9"/>
        <v>#DIV/0!</v>
      </c>
      <c r="G28" s="121">
        <v>0</v>
      </c>
      <c r="H28" s="54">
        <v>0</v>
      </c>
      <c r="I28" s="54">
        <v>0</v>
      </c>
      <c r="J28" s="54">
        <v>0</v>
      </c>
      <c r="K28" s="54">
        <f t="shared" si="20"/>
        <v>0</v>
      </c>
      <c r="L28" s="54" t="e">
        <f t="shared" si="12"/>
        <v>#DIV/0!</v>
      </c>
      <c r="M28" s="54">
        <v>0</v>
      </c>
      <c r="N28" s="54" t="e">
        <f t="shared" si="13"/>
        <v>#DIV/0!</v>
      </c>
      <c r="O28" s="54">
        <v>0</v>
      </c>
      <c r="P28" s="54" t="e">
        <f t="shared" si="21"/>
        <v>#DIV/0!</v>
      </c>
      <c r="Q28" s="54">
        <f t="shared" si="22"/>
        <v>0</v>
      </c>
      <c r="R28" s="54">
        <v>167900</v>
      </c>
      <c r="S28" s="54">
        <v>0</v>
      </c>
      <c r="T28" s="54">
        <v>165187</v>
      </c>
      <c r="U28" s="54">
        <v>13840</v>
      </c>
      <c r="V28" s="54">
        <v>0</v>
      </c>
      <c r="W28" s="54">
        <v>0</v>
      </c>
      <c r="X28" s="54">
        <f t="shared" si="23"/>
        <v>165187</v>
      </c>
      <c r="Y28" s="54">
        <f t="shared" si="23"/>
        <v>13840</v>
      </c>
      <c r="Z28" s="54">
        <f t="shared" si="16"/>
        <v>179027</v>
      </c>
      <c r="AA28" s="54">
        <f t="shared" si="2"/>
        <v>106.62715902322812</v>
      </c>
      <c r="AB28" s="55"/>
      <c r="AC28" s="54">
        <f t="shared" si="30"/>
        <v>-11127</v>
      </c>
      <c r="AD28" s="54">
        <f t="shared" si="4"/>
        <v>-6.6271590232281117</v>
      </c>
      <c r="AE28" s="54">
        <v>83189</v>
      </c>
      <c r="AF28" s="54">
        <f t="shared" si="5"/>
        <v>46.467292643009152</v>
      </c>
      <c r="AG28" s="54">
        <v>0</v>
      </c>
      <c r="AH28" s="54">
        <v>59850</v>
      </c>
      <c r="AI28" s="56">
        <f t="shared" si="8"/>
        <v>59850</v>
      </c>
      <c r="AJ28" s="54">
        <f t="shared" si="6"/>
        <v>71.944608061161929</v>
      </c>
    </row>
    <row r="29" spans="1:36" s="40" customFormat="1" ht="17.45" customHeight="1">
      <c r="A29" s="176" t="s">
        <v>33</v>
      </c>
      <c r="B29" s="120">
        <f>B9+B16</f>
        <v>10767428.16</v>
      </c>
      <c r="C29" s="120">
        <f>C9+C16</f>
        <v>9771148.3099999987</v>
      </c>
      <c r="D29" s="120">
        <f t="shared" si="0"/>
        <v>90.747281196626986</v>
      </c>
      <c r="E29" s="119">
        <f>E9+E16</f>
        <v>9771148.3099999987</v>
      </c>
      <c r="F29" s="120">
        <f t="shared" si="9"/>
        <v>100</v>
      </c>
      <c r="G29" s="119">
        <f>G9+G16</f>
        <v>0</v>
      </c>
      <c r="H29" s="49">
        <f>H9+H16</f>
        <v>11414155.790000001</v>
      </c>
      <c r="I29" s="49">
        <f>I9+I16</f>
        <v>10282248.52</v>
      </c>
      <c r="J29" s="49">
        <f>J9+J16</f>
        <v>71240.7</v>
      </c>
      <c r="K29" s="49">
        <f>K9+K16</f>
        <v>10353489.219999999</v>
      </c>
      <c r="L29" s="49">
        <f t="shared" si="12"/>
        <v>90.707446178987169</v>
      </c>
      <c r="M29" s="49">
        <f>M9+M16</f>
        <v>10324819.220000001</v>
      </c>
      <c r="N29" s="49">
        <f t="shared" si="13"/>
        <v>90.456266849324308</v>
      </c>
      <c r="O29" s="49">
        <f>O9+O16</f>
        <v>10273451.42</v>
      </c>
      <c r="P29" s="49">
        <f t="shared" si="21"/>
        <v>99.502482330145824</v>
      </c>
      <c r="Q29" s="49">
        <f t="shared" ref="Q29:W29" si="31">Q9+Q16</f>
        <v>51367.800000000047</v>
      </c>
      <c r="R29" s="49">
        <f t="shared" si="31"/>
        <v>9199453.5800000001</v>
      </c>
      <c r="S29" s="49">
        <f t="shared" si="31"/>
        <v>4158682.459999999</v>
      </c>
      <c r="T29" s="49">
        <f t="shared" si="31"/>
        <v>2831955.9799999995</v>
      </c>
      <c r="U29" s="49">
        <f t="shared" si="31"/>
        <v>13840</v>
      </c>
      <c r="V29" s="49">
        <f t="shared" si="31"/>
        <v>692720.64999999991</v>
      </c>
      <c r="W29" s="49">
        <f t="shared" si="31"/>
        <v>0</v>
      </c>
      <c r="X29" s="49">
        <f>T29+V29</f>
        <v>3524676.6299999994</v>
      </c>
      <c r="Y29" s="49">
        <f>U29+W29</f>
        <v>13840</v>
      </c>
      <c r="Z29" s="49">
        <f>X29+Y29</f>
        <v>3538516.6299999994</v>
      </c>
      <c r="AA29" s="49">
        <f t="shared" si="2"/>
        <v>38.464421818409775</v>
      </c>
      <c r="AB29" s="60"/>
      <c r="AC29" s="49">
        <f t="shared" si="30"/>
        <v>5660936.9500000011</v>
      </c>
      <c r="AD29" s="49">
        <f t="shared" si="4"/>
        <v>61.535578181590225</v>
      </c>
      <c r="AE29" s="49">
        <f>AE9+AE16</f>
        <v>2324906.5</v>
      </c>
      <c r="AF29" s="49">
        <f t="shared" si="5"/>
        <v>65.702856397201685</v>
      </c>
      <c r="AG29" s="49">
        <f>AG9+AG16</f>
        <v>276860.5</v>
      </c>
      <c r="AH29" s="49">
        <f>AH9+AH16</f>
        <v>666641.91999999993</v>
      </c>
      <c r="AI29" s="48">
        <f t="shared" si="8"/>
        <v>943502.41999999993</v>
      </c>
      <c r="AJ29" s="49">
        <f t="shared" si="6"/>
        <v>40.58238126995645</v>
      </c>
    </row>
    <row r="30" spans="1:36" ht="17.45" customHeight="1">
      <c r="H30" s="65"/>
      <c r="I30" s="65"/>
      <c r="J30" s="65"/>
      <c r="K30" s="65"/>
      <c r="L30" s="65"/>
      <c r="R30" s="65"/>
      <c r="AF30" s="67"/>
    </row>
    <row r="32" spans="1:36" s="129" customFormat="1" ht="17.45" customHeight="1">
      <c r="A32" s="128" t="s">
        <v>58</v>
      </c>
      <c r="C32" s="299"/>
      <c r="D32" s="299"/>
      <c r="M32" s="299"/>
      <c r="N32" s="299"/>
      <c r="T32" s="130"/>
      <c r="U32" s="130"/>
      <c r="V32" s="130"/>
      <c r="AA32" s="131"/>
      <c r="AB32" s="132"/>
      <c r="AC32" s="303" t="s">
        <v>37</v>
      </c>
      <c r="AD32" s="303"/>
      <c r="AE32" s="299" t="s">
        <v>38</v>
      </c>
      <c r="AF32" s="299"/>
    </row>
    <row r="33" spans="1:41" s="129" customFormat="1" ht="21" customHeight="1">
      <c r="A33" s="133" t="s">
        <v>117</v>
      </c>
      <c r="C33" s="131"/>
      <c r="D33" s="131"/>
      <c r="M33" s="131"/>
      <c r="N33" s="131"/>
      <c r="S33" s="131"/>
      <c r="T33" s="131"/>
      <c r="X33" s="128"/>
      <c r="Y33" s="128"/>
      <c r="Z33" s="128"/>
      <c r="AA33" s="128"/>
      <c r="AB33" s="128"/>
      <c r="AC33" s="131"/>
      <c r="AD33" s="131"/>
      <c r="AJ33" s="130"/>
      <c r="AL33" s="132"/>
      <c r="AM33" s="131"/>
      <c r="AN33" s="131"/>
    </row>
    <row r="34" spans="1:41" s="129" customFormat="1" ht="21" customHeight="1">
      <c r="A34" s="133" t="s">
        <v>116</v>
      </c>
      <c r="C34" s="131"/>
      <c r="D34" s="131"/>
      <c r="M34" s="131"/>
      <c r="N34" s="131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</row>
    <row r="35" spans="1:41" s="129" customFormat="1" ht="21" customHeight="1">
      <c r="A35" s="133" t="s">
        <v>148</v>
      </c>
      <c r="C35" s="131"/>
      <c r="D35" s="131"/>
      <c r="M35" s="131"/>
      <c r="N35" s="13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</row>
    <row r="36" spans="1:41" s="129" customFormat="1" ht="21" customHeight="1">
      <c r="A36" s="134" t="s">
        <v>127</v>
      </c>
      <c r="C36" s="131"/>
      <c r="D36" s="131"/>
      <c r="M36" s="131"/>
      <c r="N36" s="13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</row>
    <row r="37" spans="1:41" s="129" customFormat="1" ht="21" customHeight="1">
      <c r="A37" s="134" t="s">
        <v>128</v>
      </c>
      <c r="C37" s="131"/>
      <c r="D37" s="131"/>
      <c r="M37" s="131"/>
      <c r="N37" s="131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</row>
    <row r="38" spans="1:41" s="129" customFormat="1" ht="21" customHeight="1">
      <c r="A38" s="134" t="s">
        <v>129</v>
      </c>
      <c r="C38" s="131"/>
      <c r="D38" s="131"/>
      <c r="M38" s="131"/>
      <c r="N38" s="131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</row>
    <row r="39" spans="1:41" s="129" customFormat="1" ht="21" customHeight="1">
      <c r="A39" s="134" t="s">
        <v>70</v>
      </c>
      <c r="C39" s="131"/>
      <c r="D39" s="131"/>
      <c r="M39" s="131"/>
      <c r="N39" s="131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</row>
    <row r="40" spans="1:41" s="129" customFormat="1" ht="21" customHeight="1">
      <c r="A40" s="134" t="s">
        <v>71</v>
      </c>
      <c r="C40" s="131"/>
      <c r="D40" s="131"/>
      <c r="M40" s="131"/>
      <c r="N40" s="131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</row>
    <row r="41" spans="1:41" s="129" customFormat="1" ht="21" customHeight="1">
      <c r="A41" s="134" t="s">
        <v>130</v>
      </c>
      <c r="C41" s="131"/>
      <c r="D41" s="131"/>
      <c r="M41" s="131"/>
      <c r="N41" s="131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</row>
    <row r="42" spans="1:41" s="129" customFormat="1" ht="21" customHeight="1">
      <c r="A42" s="134" t="s">
        <v>131</v>
      </c>
      <c r="C42" s="131"/>
      <c r="D42" s="131"/>
      <c r="M42" s="131"/>
      <c r="N42" s="131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</row>
    <row r="43" spans="1:41" s="129" customFormat="1" ht="21" customHeight="1">
      <c r="A43" s="134" t="s">
        <v>132</v>
      </c>
      <c r="C43" s="131"/>
      <c r="D43" s="131"/>
      <c r="M43" s="131"/>
      <c r="N43" s="131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</row>
    <row r="44" spans="1:41" s="129" customFormat="1" ht="21" customHeight="1">
      <c r="A44" s="134" t="s">
        <v>133</v>
      </c>
      <c r="C44" s="131"/>
      <c r="D44" s="131"/>
      <c r="M44" s="131"/>
      <c r="N44" s="131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</row>
    <row r="45" spans="1:41" s="129" customFormat="1" ht="21" customHeight="1">
      <c r="A45" s="134" t="s">
        <v>134</v>
      </c>
      <c r="C45" s="131"/>
      <c r="D45" s="131"/>
      <c r="M45" s="131"/>
      <c r="N45" s="131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</row>
    <row r="46" spans="1:41" s="129" customFormat="1" ht="21" customHeight="1">
      <c r="A46" s="134" t="s">
        <v>135</v>
      </c>
      <c r="C46" s="131"/>
      <c r="D46" s="131"/>
      <c r="M46" s="131"/>
      <c r="N46" s="131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</row>
    <row r="47" spans="1:41" s="129" customFormat="1" ht="21" customHeight="1">
      <c r="A47" s="136" t="s">
        <v>136</v>
      </c>
      <c r="C47" s="131"/>
      <c r="D47" s="131"/>
      <c r="M47" s="131"/>
      <c r="N47" s="131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</row>
    <row r="48" spans="1:41" ht="21" customHeight="1">
      <c r="A48" s="112" t="s">
        <v>76</v>
      </c>
      <c r="E48" s="57"/>
      <c r="S48" s="69"/>
      <c r="T48" s="69"/>
      <c r="U48" s="69"/>
      <c r="V48" s="69"/>
      <c r="W48" s="69"/>
      <c r="X48" s="68"/>
      <c r="Y48" s="68"/>
      <c r="Z48" s="68"/>
      <c r="AA48" s="68"/>
      <c r="AB48" s="68"/>
      <c r="AC48" s="69"/>
      <c r="AD48" s="69"/>
      <c r="AE48" s="69"/>
      <c r="AF48" s="69"/>
      <c r="AG48" s="69"/>
      <c r="AH48" s="69"/>
      <c r="AI48" s="69"/>
      <c r="AJ48" s="70"/>
      <c r="AK48" s="69"/>
      <c r="AL48" s="69"/>
      <c r="AM48" s="69"/>
      <c r="AN48" s="69"/>
      <c r="AO48" s="69"/>
    </row>
    <row r="49" spans="8:36" ht="17.45" customHeight="1"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</row>
    <row r="50" spans="8:36" ht="17.45" customHeight="1">
      <c r="S50" s="64"/>
      <c r="T50" s="64"/>
      <c r="U50" s="57"/>
      <c r="V50" s="57"/>
      <c r="AA50" s="57"/>
      <c r="AB50" s="57"/>
      <c r="AC50" s="64"/>
      <c r="AE50" s="57"/>
      <c r="AF50" s="57"/>
      <c r="AJ50" s="66"/>
    </row>
  </sheetData>
  <mergeCells count="43">
    <mergeCell ref="A4:A8"/>
    <mergeCell ref="C5:D5"/>
    <mergeCell ref="E5:F5"/>
    <mergeCell ref="C6:D6"/>
    <mergeCell ref="E6:F6"/>
    <mergeCell ref="B4:G4"/>
    <mergeCell ref="C32:D32"/>
    <mergeCell ref="C8:D8"/>
    <mergeCell ref="E8:F8"/>
    <mergeCell ref="T8:U8"/>
    <mergeCell ref="K8:L8"/>
    <mergeCell ref="M8:N8"/>
    <mergeCell ref="O8:P8"/>
    <mergeCell ref="M32:N32"/>
    <mergeCell ref="R4:AJ4"/>
    <mergeCell ref="T5:U5"/>
    <mergeCell ref="V8:W8"/>
    <mergeCell ref="X8:AA8"/>
    <mergeCell ref="AC8:AD8"/>
    <mergeCell ref="AE8:AF8"/>
    <mergeCell ref="AG8:AJ8"/>
    <mergeCell ref="H4:Q4"/>
    <mergeCell ref="I5:L5"/>
    <mergeCell ref="M5:N5"/>
    <mergeCell ref="O5:P5"/>
    <mergeCell ref="I6:J6"/>
    <mergeCell ref="K6:K7"/>
    <mergeCell ref="M6:N6"/>
    <mergeCell ref="O6:P6"/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ปี 2563 ต.ค.2561- 20 มี.ค 2564</vt:lpstr>
      <vt:lpstr>ปี 2564 ต.ค.2563- ม.ค.2564</vt:lpstr>
      <vt:lpstr>ฟอร์ม</vt:lpstr>
      <vt:lpstr>'ปี 2563 ต.ค.2561- 20 มี.ค 2564'!Print_Titles</vt:lpstr>
      <vt:lpstr>'ปี 2564 ต.ค.2563- ม.ค.2564'!Print_Titles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2020-06-26T08:15:39Z</cp:lastPrinted>
  <dcterms:created xsi:type="dcterms:W3CDTF">2018-12-21T03:08:07Z</dcterms:created>
  <dcterms:modified xsi:type="dcterms:W3CDTF">2021-03-31T02:38:25Z</dcterms:modified>
</cp:coreProperties>
</file>