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9b4cb3f84e8dd9/Data MaMa 28042565/งานการเงินการคลัง/ข้อมูล MOC ^0 Planfin/ข้อมูลMOC ปี 2568/ข้อมูลประกอบการจัดทำแผน/"/>
    </mc:Choice>
  </mc:AlternateContent>
  <xr:revisionPtr revIDLastSave="108" documentId="13_ncr:1_{158404B4-24F8-4FE9-B28B-9DA2585B274F}" xr6:coauthVersionLast="47" xr6:coauthVersionMax="47" xr10:uidLastSave="{1B517A0B-B6BD-4BFC-BDE2-B46A284489DA}"/>
  <bookViews>
    <workbookView xWindow="-120" yWindow="-120" windowWidth="29040" windowHeight="15840" firstSheet="1" activeTab="1" xr2:uid="{00000000-000D-0000-FFFF-FFFF00000000}"/>
  </bookViews>
  <sheets>
    <sheet name="ปี 2567 คิดค่าแรง (2)" sheetId="13" state="hidden" r:id="rId1"/>
    <sheet name="Sheet2" sheetId="14" r:id="rId2"/>
    <sheet name="ปี 2567 คิดค่าแรง" sheetId="12" state="hidden" r:id="rId3"/>
    <sheet name="ปี 2566 คิดค่าแรง" sheetId="9" state="hidden" r:id="rId4"/>
    <sheet name="ปี 2565 คิดค่าแรง" sheetId="8" state="hidden" r:id="rId5"/>
    <sheet name="ปี 2565 ไม่เอา" sheetId="7" state="hidden" r:id="rId6"/>
    <sheet name="ปี 2564" sheetId="3" state="hidden" r:id="rId7"/>
    <sheet name="ปี 2563" sheetId="2" state="hidden" r:id="rId8"/>
    <sheet name="Sheet6" sheetId="6" state="hidden" r:id="rId9"/>
    <sheet name="Sheet5" sheetId="5" state="hidden" r:id="rId10"/>
    <sheet name="Sheet4" sheetId="4" state="hidden" r:id="rId11"/>
    <sheet name="Sheet1" sheetId="1" state="hidden" r:id="rId12"/>
  </sheets>
  <externalReferences>
    <externalReference r:id="rId13"/>
  </externalReferences>
  <definedNames>
    <definedName name="_xlnm._FilterDatabase" localSheetId="6" hidden="1">'ปี 2564'!$A$2:$O$87</definedName>
    <definedName name="_xlnm._FilterDatabase" localSheetId="0" hidden="1">'ปี 2567 คิดค่าแรง (2)'!$A$1:$Z$71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4" i="14" l="1"/>
  <c r="BI13" i="14"/>
  <c r="BJ13" i="14" s="1"/>
  <c r="BI12" i="14"/>
  <c r="BJ12" i="14" s="1"/>
  <c r="BI11" i="14"/>
  <c r="BJ11" i="14" s="1"/>
  <c r="BI10" i="14"/>
  <c r="BJ10" i="14" s="1"/>
  <c r="BI9" i="14"/>
  <c r="BJ9" i="14" s="1"/>
  <c r="BI8" i="14"/>
  <c r="BJ8" i="14" s="1"/>
  <c r="BI7" i="14"/>
  <c r="BJ7" i="14" s="1"/>
  <c r="BI6" i="14"/>
  <c r="BJ6" i="14" s="1"/>
  <c r="BI5" i="14"/>
  <c r="BJ5" i="14" s="1"/>
  <c r="BJ4" i="14"/>
  <c r="BH4" i="14"/>
  <c r="BF4" i="14"/>
  <c r="BG4" i="14"/>
  <c r="BI4" i="14"/>
  <c r="AM13" i="14"/>
  <c r="Q13" i="14"/>
  <c r="R13" i="14"/>
  <c r="S13" i="14"/>
  <c r="T13" i="14"/>
  <c r="U13" i="14"/>
  <c r="V13" i="14"/>
  <c r="W74" i="13"/>
  <c r="W75" i="13"/>
  <c r="W76" i="13"/>
  <c r="W77" i="13"/>
  <c r="W78" i="13"/>
  <c r="W79" i="13"/>
  <c r="W80" i="13"/>
  <c r="W81" i="13"/>
  <c r="W73" i="13"/>
  <c r="V75" i="13"/>
  <c r="V74" i="13"/>
  <c r="R73" i="13"/>
  <c r="R81" i="13"/>
  <c r="R77" i="13"/>
  <c r="R74" i="13"/>
  <c r="L81" i="13"/>
  <c r="L77" i="13"/>
  <c r="L74" i="13"/>
  <c r="L73" i="13"/>
  <c r="H74" i="13"/>
  <c r="H75" i="13"/>
  <c r="L75" i="13" s="1"/>
  <c r="H76" i="13"/>
  <c r="R76" i="13" s="1"/>
  <c r="H77" i="13"/>
  <c r="V77" i="13" s="1"/>
  <c r="H78" i="13"/>
  <c r="R78" i="13" s="1"/>
  <c r="H79" i="13"/>
  <c r="R79" i="13" s="1"/>
  <c r="H80" i="13"/>
  <c r="V80" i="13" s="1"/>
  <c r="H81" i="13"/>
  <c r="V81" i="13" s="1"/>
  <c r="H73" i="13"/>
  <c r="V73" i="13" s="1"/>
  <c r="L76" i="13" l="1"/>
  <c r="R80" i="13"/>
  <c r="L78" i="13"/>
  <c r="L79" i="13"/>
  <c r="L80" i="13"/>
  <c r="V76" i="13"/>
  <c r="R75" i="13"/>
  <c r="V78" i="13"/>
  <c r="H82" i="13"/>
  <c r="V79" i="13"/>
  <c r="G13" i="14"/>
  <c r="AX5" i="14"/>
  <c r="AY5" i="14"/>
  <c r="AZ5" i="14"/>
  <c r="BA5" i="14"/>
  <c r="AX6" i="14"/>
  <c r="AY6" i="14"/>
  <c r="AZ6" i="14"/>
  <c r="BA6" i="14"/>
  <c r="BK6" i="14" s="1"/>
  <c r="AX7" i="14"/>
  <c r="AY7" i="14"/>
  <c r="AZ7" i="14"/>
  <c r="BA7" i="14"/>
  <c r="BK7" i="14" s="1"/>
  <c r="AX8" i="14"/>
  <c r="AY8" i="14"/>
  <c r="AZ8" i="14"/>
  <c r="BA8" i="14"/>
  <c r="AX9" i="14"/>
  <c r="AY9" i="14"/>
  <c r="AZ9" i="14"/>
  <c r="BA9" i="14"/>
  <c r="BK9" i="14" s="1"/>
  <c r="AX10" i="14"/>
  <c r="AY10" i="14"/>
  <c r="AZ10" i="14"/>
  <c r="BA10" i="14"/>
  <c r="BK10" i="14" s="1"/>
  <c r="AX11" i="14"/>
  <c r="AY11" i="14"/>
  <c r="AZ11" i="14"/>
  <c r="BA11" i="14"/>
  <c r="BK11" i="14" s="1"/>
  <c r="AX12" i="14"/>
  <c r="AY12" i="14"/>
  <c r="AZ12" i="14"/>
  <c r="BA12" i="14"/>
  <c r="BK12" i="14" s="1"/>
  <c r="AY4" i="14"/>
  <c r="AZ4" i="14"/>
  <c r="BA4" i="14"/>
  <c r="AX4" i="14"/>
  <c r="AS13" i="14"/>
  <c r="AT13" i="14"/>
  <c r="AU13" i="14"/>
  <c r="AV13" i="14"/>
  <c r="AW13" i="14"/>
  <c r="AO5" i="14"/>
  <c r="AP5" i="14"/>
  <c r="AQ5" i="14"/>
  <c r="AO6" i="14"/>
  <c r="AP6" i="14"/>
  <c r="AQ6" i="14"/>
  <c r="AO7" i="14"/>
  <c r="AP7" i="14"/>
  <c r="AQ7" i="14"/>
  <c r="AO8" i="14"/>
  <c r="AP8" i="14"/>
  <c r="AQ8" i="14"/>
  <c r="AO9" i="14"/>
  <c r="AP9" i="14"/>
  <c r="AQ9" i="14"/>
  <c r="AO10" i="14"/>
  <c r="AP10" i="14"/>
  <c r="AQ10" i="14"/>
  <c r="AO11" i="14"/>
  <c r="AP11" i="14"/>
  <c r="AQ11" i="14"/>
  <c r="AO12" i="14"/>
  <c r="AP12" i="14"/>
  <c r="AQ12" i="14"/>
  <c r="AQ4" i="14"/>
  <c r="AP4" i="14"/>
  <c r="AO4" i="14"/>
  <c r="AA5" i="14"/>
  <c r="AB5" i="14"/>
  <c r="AC5" i="14"/>
  <c r="AA6" i="14"/>
  <c r="AB6" i="14"/>
  <c r="AC6" i="14"/>
  <c r="AA7" i="14"/>
  <c r="AB7" i="14"/>
  <c r="AC7" i="14"/>
  <c r="AA8" i="14"/>
  <c r="AB8" i="14"/>
  <c r="AC8" i="14"/>
  <c r="AA9" i="14"/>
  <c r="AB9" i="14"/>
  <c r="AC9" i="14"/>
  <c r="AA10" i="14"/>
  <c r="AB10" i="14"/>
  <c r="AC10" i="14"/>
  <c r="AA11" i="14"/>
  <c r="AB11" i="14"/>
  <c r="AC11" i="14"/>
  <c r="AA12" i="14"/>
  <c r="AB12" i="14"/>
  <c r="AC12" i="14"/>
  <c r="AC4" i="14"/>
  <c r="AB4" i="14"/>
  <c r="AA4" i="14"/>
  <c r="O5" i="14"/>
  <c r="O6" i="14"/>
  <c r="O7" i="14"/>
  <c r="O8" i="14"/>
  <c r="O9" i="14"/>
  <c r="O10" i="14"/>
  <c r="O11" i="14"/>
  <c r="O12" i="14"/>
  <c r="O4" i="14"/>
  <c r="M4" i="14"/>
  <c r="N4" i="14"/>
  <c r="N5" i="14"/>
  <c r="N6" i="14"/>
  <c r="N7" i="14"/>
  <c r="N8" i="14"/>
  <c r="N9" i="14"/>
  <c r="N10" i="14"/>
  <c r="N11" i="14"/>
  <c r="N12" i="14"/>
  <c r="M5" i="14"/>
  <c r="M6" i="14"/>
  <c r="M7" i="14"/>
  <c r="M8" i="14"/>
  <c r="M9" i="14"/>
  <c r="M10" i="14"/>
  <c r="M11" i="14"/>
  <c r="M12" i="14"/>
  <c r="D13" i="14"/>
  <c r="E13" i="14"/>
  <c r="F13" i="14"/>
  <c r="H13" i="14"/>
  <c r="I13" i="14"/>
  <c r="J13" i="14"/>
  <c r="K13" i="14"/>
  <c r="W13" i="14"/>
  <c r="X13" i="14"/>
  <c r="Y13" i="14"/>
  <c r="AE13" i="14"/>
  <c r="AF13" i="14"/>
  <c r="AG13" i="14"/>
  <c r="AH13" i="14"/>
  <c r="AI13" i="14"/>
  <c r="AJ13" i="14"/>
  <c r="AK13" i="14"/>
  <c r="AL13" i="14"/>
  <c r="C13" i="14"/>
  <c r="BK4" i="14" l="1"/>
  <c r="AP13" i="14"/>
  <c r="AQ13" i="14"/>
  <c r="AO13" i="14"/>
  <c r="M13" i="14"/>
  <c r="O13" i="14"/>
  <c r="N13" i="14"/>
  <c r="BM4" i="14"/>
  <c r="L4" i="14" s="1"/>
  <c r="BB4" i="14" s="1"/>
  <c r="BN4" i="14"/>
  <c r="Z4" i="14" s="1"/>
  <c r="BO4" i="14"/>
  <c r="AN4" i="14" s="1"/>
  <c r="BL6" i="14"/>
  <c r="BK8" i="14"/>
  <c r="BL8" i="14" s="1"/>
  <c r="BK5" i="14"/>
  <c r="BL5" i="14" s="1"/>
  <c r="BL12" i="14"/>
  <c r="BL11" i="14"/>
  <c r="BL10" i="14"/>
  <c r="BL9" i="14"/>
  <c r="BL7" i="14"/>
  <c r="BG12" i="14"/>
  <c r="BH12" i="14" s="1"/>
  <c r="BE11" i="14"/>
  <c r="BF11" i="14" s="1"/>
  <c r="BE8" i="14"/>
  <c r="BF8" i="14" s="1"/>
  <c r="BE5" i="14"/>
  <c r="BF5" i="14" s="1"/>
  <c r="BE10" i="14"/>
  <c r="BF10" i="14" s="1"/>
  <c r="BE7" i="14"/>
  <c r="BF7" i="14" s="1"/>
  <c r="BG8" i="14"/>
  <c r="BH8" i="14" s="1"/>
  <c r="AX13" i="14"/>
  <c r="BG9" i="14"/>
  <c r="BH9" i="14" s="1"/>
  <c r="BE12" i="14"/>
  <c r="BF12" i="14" s="1"/>
  <c r="BG11" i="14"/>
  <c r="BH11" i="14" s="1"/>
  <c r="BG5" i="14"/>
  <c r="BH5" i="14" s="1"/>
  <c r="BC5" i="14"/>
  <c r="BD5" i="14" s="1"/>
  <c r="BC12" i="14"/>
  <c r="BD12" i="14" s="1"/>
  <c r="BC9" i="14"/>
  <c r="BD9" i="14" s="1"/>
  <c r="BC6" i="14"/>
  <c r="BD6" i="14" s="1"/>
  <c r="BC11" i="14"/>
  <c r="BD11" i="14" s="1"/>
  <c r="BC8" i="14"/>
  <c r="BD8" i="14" s="1"/>
  <c r="BG10" i="14"/>
  <c r="BH10" i="14" s="1"/>
  <c r="BG7" i="14"/>
  <c r="BH7" i="14" s="1"/>
  <c r="AC13" i="14"/>
  <c r="BE4" i="14"/>
  <c r="BC10" i="14"/>
  <c r="BD10" i="14" s="1"/>
  <c r="BC7" i="14"/>
  <c r="BD7" i="14" s="1"/>
  <c r="BG6" i="14"/>
  <c r="BH6" i="14" s="1"/>
  <c r="BE9" i="14"/>
  <c r="BF9" i="14" s="1"/>
  <c r="BE6" i="14"/>
  <c r="BF6" i="14" s="1"/>
  <c r="AY13" i="14"/>
  <c r="AB13" i="14"/>
  <c r="BA13" i="14"/>
  <c r="BC4" i="14"/>
  <c r="BD4" i="14" s="1"/>
  <c r="AZ13" i="14"/>
  <c r="AA13" i="14"/>
  <c r="AR4" i="14" l="1"/>
  <c r="BK13" i="14"/>
  <c r="AD4" i="14"/>
  <c r="P4" i="14"/>
  <c r="BO5" i="14"/>
  <c r="AN5" i="14" s="1"/>
  <c r="AR5" i="14" s="1"/>
  <c r="BM5" i="14"/>
  <c r="L5" i="14" s="1"/>
  <c r="BN5" i="14"/>
  <c r="Z5" i="14" s="1"/>
  <c r="BN8" i="14"/>
  <c r="Z8" i="14" s="1"/>
  <c r="AD8" i="14" s="1"/>
  <c r="BO8" i="14"/>
  <c r="AN8" i="14" s="1"/>
  <c r="AR8" i="14" s="1"/>
  <c r="BM8" i="14"/>
  <c r="L8" i="14" s="1"/>
  <c r="BO6" i="14"/>
  <c r="AN6" i="14" s="1"/>
  <c r="AR6" i="14" s="1"/>
  <c r="BN6" i="14"/>
  <c r="Z6" i="14" s="1"/>
  <c r="AD6" i="14" s="1"/>
  <c r="BM6" i="14"/>
  <c r="L6" i="14" s="1"/>
  <c r="BN11" i="14"/>
  <c r="Z11" i="14" s="1"/>
  <c r="AD11" i="14" s="1"/>
  <c r="BM11" i="14"/>
  <c r="L11" i="14" s="1"/>
  <c r="BO11" i="14"/>
  <c r="AN11" i="14" s="1"/>
  <c r="AR11" i="14" s="1"/>
  <c r="BN7" i="14"/>
  <c r="Z7" i="14" s="1"/>
  <c r="AD7" i="14" s="1"/>
  <c r="BO7" i="14"/>
  <c r="AN7" i="14" s="1"/>
  <c r="AR7" i="14" s="1"/>
  <c r="BM7" i="14"/>
  <c r="L7" i="14" s="1"/>
  <c r="BM10" i="14"/>
  <c r="L10" i="14" s="1"/>
  <c r="BN10" i="14"/>
  <c r="Z10" i="14" s="1"/>
  <c r="AD10" i="14" s="1"/>
  <c r="BO10" i="14"/>
  <c r="AN10" i="14" s="1"/>
  <c r="AR10" i="14" s="1"/>
  <c r="BM12" i="14"/>
  <c r="L12" i="14" s="1"/>
  <c r="BN12" i="14"/>
  <c r="Z12" i="14" s="1"/>
  <c r="AD12" i="14" s="1"/>
  <c r="BO12" i="14"/>
  <c r="AN12" i="14" s="1"/>
  <c r="AR12" i="14" s="1"/>
  <c r="BN9" i="14"/>
  <c r="Z9" i="14" s="1"/>
  <c r="AD9" i="14" s="1"/>
  <c r="BO9" i="14"/>
  <c r="AN9" i="14" s="1"/>
  <c r="AR9" i="14" s="1"/>
  <c r="BM9" i="14"/>
  <c r="L9" i="14" s="1"/>
  <c r="BL13" i="14"/>
  <c r="BE13" i="14"/>
  <c r="BF13" i="14" s="1"/>
  <c r="BC13" i="14"/>
  <c r="BD13" i="14" s="1"/>
  <c r="BG13" i="14"/>
  <c r="BH13" i="14" s="1"/>
  <c r="AA9" i="13"/>
  <c r="Y9" i="13"/>
  <c r="S9" i="13"/>
  <c r="O9" i="13"/>
  <c r="I9" i="13"/>
  <c r="L4" i="13"/>
  <c r="AA81" i="13"/>
  <c r="Y82" i="13"/>
  <c r="S82" i="13"/>
  <c r="O82" i="13"/>
  <c r="M82" i="13"/>
  <c r="I82" i="13"/>
  <c r="X81" i="13"/>
  <c r="AE81" i="13" s="1"/>
  <c r="X80" i="13"/>
  <c r="AE80" i="13" s="1"/>
  <c r="N80" i="13"/>
  <c r="X79" i="13"/>
  <c r="Z79" i="13" s="1"/>
  <c r="X78" i="13"/>
  <c r="AC78" i="13" s="1"/>
  <c r="X77" i="13"/>
  <c r="AE77" i="13" s="1"/>
  <c r="N77" i="13"/>
  <c r="X76" i="13"/>
  <c r="AD76" i="13" s="1"/>
  <c r="AA76" i="13"/>
  <c r="X75" i="13"/>
  <c r="AB75" i="13" s="1"/>
  <c r="X74" i="13"/>
  <c r="AD74" i="13" s="1"/>
  <c r="AA74" i="13"/>
  <c r="X73" i="13"/>
  <c r="AB73" i="13" s="1"/>
  <c r="Y71" i="13"/>
  <c r="V71" i="13" s="1"/>
  <c r="X71" i="13"/>
  <c r="Y70" i="13"/>
  <c r="L70" i="13" s="1"/>
  <c r="X70" i="13"/>
  <c r="R70" i="13"/>
  <c r="Y69" i="13"/>
  <c r="V69" i="13" s="1"/>
  <c r="X69" i="13"/>
  <c r="Y68" i="13"/>
  <c r="R68" i="13" s="1"/>
  <c r="X68" i="13"/>
  <c r="Y67" i="13"/>
  <c r="V67" i="13" s="1"/>
  <c r="X67" i="13"/>
  <c r="Y66" i="13"/>
  <c r="V66" i="13" s="1"/>
  <c r="X66" i="13"/>
  <c r="Y65" i="13"/>
  <c r="L65" i="13" s="1"/>
  <c r="X65" i="13"/>
  <c r="Y64" i="13"/>
  <c r="R64" i="13" s="1"/>
  <c r="X64" i="13"/>
  <c r="Y63" i="13"/>
  <c r="V63" i="13" s="1"/>
  <c r="X63" i="13"/>
  <c r="Y62" i="13"/>
  <c r="L62" i="13" s="1"/>
  <c r="X62" i="13"/>
  <c r="Y61" i="13"/>
  <c r="V61" i="13" s="1"/>
  <c r="X61" i="13"/>
  <c r="Y60" i="13"/>
  <c r="R60" i="13" s="1"/>
  <c r="X60" i="13"/>
  <c r="Y59" i="13"/>
  <c r="R59" i="13" s="1"/>
  <c r="X59" i="13"/>
  <c r="Y58" i="13"/>
  <c r="V58" i="13" s="1"/>
  <c r="X58" i="13"/>
  <c r="Y57" i="13"/>
  <c r="L57" i="13" s="1"/>
  <c r="X57" i="13"/>
  <c r="Y56" i="13"/>
  <c r="V56" i="13" s="1"/>
  <c r="X56" i="13"/>
  <c r="Y55" i="13"/>
  <c r="V55" i="13" s="1"/>
  <c r="X55" i="13"/>
  <c r="Y54" i="13"/>
  <c r="L54" i="13" s="1"/>
  <c r="X54" i="13"/>
  <c r="Y53" i="13"/>
  <c r="L53" i="13" s="1"/>
  <c r="X53" i="13"/>
  <c r="R53" i="13"/>
  <c r="Y52" i="13"/>
  <c r="R52" i="13" s="1"/>
  <c r="X52" i="13"/>
  <c r="Y51" i="13"/>
  <c r="V51" i="13" s="1"/>
  <c r="X51" i="13"/>
  <c r="Y50" i="13"/>
  <c r="V50" i="13" s="1"/>
  <c r="X50" i="13"/>
  <c r="Y49" i="13"/>
  <c r="L49" i="13" s="1"/>
  <c r="X49" i="13"/>
  <c r="Y48" i="13"/>
  <c r="V48" i="13" s="1"/>
  <c r="X48" i="13"/>
  <c r="Y47" i="13"/>
  <c r="V47" i="13" s="1"/>
  <c r="X47" i="13"/>
  <c r="Y46" i="13"/>
  <c r="L46" i="13" s="1"/>
  <c r="X46" i="13"/>
  <c r="Y45" i="13"/>
  <c r="L45" i="13" s="1"/>
  <c r="X45" i="13"/>
  <c r="Y44" i="13"/>
  <c r="R44" i="13" s="1"/>
  <c r="X44" i="13"/>
  <c r="Y43" i="13"/>
  <c r="V43" i="13" s="1"/>
  <c r="X43" i="13"/>
  <c r="Y42" i="13"/>
  <c r="R42" i="13" s="1"/>
  <c r="X42" i="13"/>
  <c r="Y41" i="13"/>
  <c r="L41" i="13" s="1"/>
  <c r="X41" i="13"/>
  <c r="Y40" i="13"/>
  <c r="R40" i="13" s="1"/>
  <c r="X40" i="13"/>
  <c r="Y39" i="13"/>
  <c r="V39" i="13" s="1"/>
  <c r="X39" i="13"/>
  <c r="Y38" i="13"/>
  <c r="L38" i="13" s="1"/>
  <c r="X38" i="13"/>
  <c r="Y37" i="13"/>
  <c r="V37" i="13" s="1"/>
  <c r="X37" i="13"/>
  <c r="Y36" i="13"/>
  <c r="R36" i="13" s="1"/>
  <c r="X36" i="13"/>
  <c r="Y35" i="13"/>
  <c r="V35" i="13" s="1"/>
  <c r="X35" i="13"/>
  <c r="Y34" i="13"/>
  <c r="V34" i="13" s="1"/>
  <c r="X34" i="13"/>
  <c r="Y33" i="13"/>
  <c r="L33" i="13" s="1"/>
  <c r="X33" i="13"/>
  <c r="Y32" i="13"/>
  <c r="L32" i="13" s="1"/>
  <c r="X32" i="13"/>
  <c r="Y31" i="13"/>
  <c r="V31" i="13" s="1"/>
  <c r="X31" i="13"/>
  <c r="Y30" i="13"/>
  <c r="L30" i="13" s="1"/>
  <c r="X30" i="13"/>
  <c r="Y29" i="13"/>
  <c r="V29" i="13" s="1"/>
  <c r="X29" i="13"/>
  <c r="Y28" i="13"/>
  <c r="R28" i="13" s="1"/>
  <c r="X28" i="13"/>
  <c r="Y27" i="13"/>
  <c r="V27" i="13" s="1"/>
  <c r="X27" i="13"/>
  <c r="Y26" i="13"/>
  <c r="V26" i="13" s="1"/>
  <c r="X26" i="13"/>
  <c r="Y25" i="13"/>
  <c r="R25" i="13" s="1"/>
  <c r="X25" i="13"/>
  <c r="Y24" i="13"/>
  <c r="V24" i="13" s="1"/>
  <c r="X24" i="13"/>
  <c r="Y23" i="13"/>
  <c r="V23" i="13" s="1"/>
  <c r="X23" i="13"/>
  <c r="Y22" i="13"/>
  <c r="L22" i="13" s="1"/>
  <c r="X22" i="13"/>
  <c r="Y21" i="13"/>
  <c r="R21" i="13" s="1"/>
  <c r="X21" i="13"/>
  <c r="Y20" i="13"/>
  <c r="R20" i="13" s="1"/>
  <c r="X20" i="13"/>
  <c r="Y19" i="13"/>
  <c r="L19" i="13" s="1"/>
  <c r="X19" i="13"/>
  <c r="Y18" i="13"/>
  <c r="V18" i="13" s="1"/>
  <c r="X18" i="13"/>
  <c r="Y17" i="13"/>
  <c r="L17" i="13" s="1"/>
  <c r="X17" i="13"/>
  <c r="Y16" i="13"/>
  <c r="V16" i="13" s="1"/>
  <c r="X16" i="13"/>
  <c r="Y15" i="13"/>
  <c r="R15" i="13" s="1"/>
  <c r="X15" i="13"/>
  <c r="Y14" i="13"/>
  <c r="L14" i="13" s="1"/>
  <c r="X14" i="13"/>
  <c r="Y13" i="13"/>
  <c r="R13" i="13" s="1"/>
  <c r="X13" i="13"/>
  <c r="Y12" i="13"/>
  <c r="L12" i="13" s="1"/>
  <c r="X12" i="13"/>
  <c r="Y11" i="13"/>
  <c r="V11" i="13" s="1"/>
  <c r="X11" i="13"/>
  <c r="Y10" i="13"/>
  <c r="V10" i="13" s="1"/>
  <c r="X10" i="13"/>
  <c r="Y8" i="13"/>
  <c r="V8" i="13" s="1"/>
  <c r="X8" i="13"/>
  <c r="Y7" i="13"/>
  <c r="R7" i="13" s="1"/>
  <c r="X7" i="13"/>
  <c r="Y6" i="13"/>
  <c r="L6" i="13" s="1"/>
  <c r="X6" i="13"/>
  <c r="Y5" i="13"/>
  <c r="R5" i="13" s="1"/>
  <c r="X5" i="13"/>
  <c r="Y4" i="13"/>
  <c r="R4" i="13" s="1"/>
  <c r="X4" i="13"/>
  <c r="L82" i="12"/>
  <c r="Z13" i="14" l="1"/>
  <c r="P5" i="14"/>
  <c r="BB5" i="14"/>
  <c r="P9" i="14"/>
  <c r="BB9" i="14"/>
  <c r="P11" i="14"/>
  <c r="BB11" i="14"/>
  <c r="P7" i="14"/>
  <c r="BB7" i="14"/>
  <c r="P6" i="14"/>
  <c r="BB6" i="14"/>
  <c r="P12" i="14"/>
  <c r="BB12" i="14"/>
  <c r="AN13" i="14"/>
  <c r="P10" i="14"/>
  <c r="BB10" i="14"/>
  <c r="P8" i="14"/>
  <c r="BB8" i="14"/>
  <c r="AR13" i="14"/>
  <c r="AD5" i="14"/>
  <c r="AD13" i="14"/>
  <c r="L13" i="14"/>
  <c r="L43" i="13"/>
  <c r="V57" i="13"/>
  <c r="V6" i="13"/>
  <c r="R46" i="13"/>
  <c r="R62" i="13"/>
  <c r="V46" i="13"/>
  <c r="X9" i="13"/>
  <c r="Z9" i="13" s="1"/>
  <c r="L8" i="13"/>
  <c r="L42" i="13"/>
  <c r="V42" i="13"/>
  <c r="L37" i="13"/>
  <c r="R37" i="13"/>
  <c r="L18" i="13"/>
  <c r="R34" i="13"/>
  <c r="R43" i="13"/>
  <c r="R6" i="13"/>
  <c r="R11" i="13"/>
  <c r="V17" i="13"/>
  <c r="R8" i="13"/>
  <c r="V65" i="13"/>
  <c r="L21" i="13"/>
  <c r="L40" i="13"/>
  <c r="L56" i="13"/>
  <c r="L58" i="13"/>
  <c r="V21" i="13"/>
  <c r="L24" i="13"/>
  <c r="R32" i="13"/>
  <c r="V40" i="13"/>
  <c r="R56" i="13"/>
  <c r="R58" i="13"/>
  <c r="L61" i="13"/>
  <c r="L69" i="13"/>
  <c r="L5" i="13"/>
  <c r="R24" i="13"/>
  <c r="L27" i="13"/>
  <c r="R45" i="13"/>
  <c r="L51" i="13"/>
  <c r="R61" i="13"/>
  <c r="L66" i="13"/>
  <c r="R69" i="13"/>
  <c r="R30" i="13"/>
  <c r="V38" i="13"/>
  <c r="V45" i="13"/>
  <c r="R51" i="13"/>
  <c r="V54" i="13"/>
  <c r="L64" i="13"/>
  <c r="AA75" i="13"/>
  <c r="AA79" i="13"/>
  <c r="V5" i="13"/>
  <c r="L13" i="13"/>
  <c r="R19" i="13"/>
  <c r="R27" i="13"/>
  <c r="V13" i="13"/>
  <c r="R22" i="13"/>
  <c r="V30" i="13"/>
  <c r="V33" i="13"/>
  <c r="V41" i="13"/>
  <c r="V59" i="13"/>
  <c r="V64" i="13"/>
  <c r="L11" i="13"/>
  <c r="V19" i="13"/>
  <c r="L26" i="13"/>
  <c r="V32" i="13"/>
  <c r="V49" i="13"/>
  <c r="V53" i="13"/>
  <c r="R66" i="13"/>
  <c r="V70" i="13"/>
  <c r="R26" i="13"/>
  <c r="L16" i="13"/>
  <c r="L35" i="13"/>
  <c r="V62" i="13"/>
  <c r="R16" i="13"/>
  <c r="R18" i="13"/>
  <c r="V22" i="13"/>
  <c r="L29" i="13"/>
  <c r="R35" i="13"/>
  <c r="L48" i="13"/>
  <c r="L50" i="13"/>
  <c r="R54" i="13"/>
  <c r="L67" i="13"/>
  <c r="L10" i="13"/>
  <c r="R14" i="13"/>
  <c r="R29" i="13"/>
  <c r="R48" i="13"/>
  <c r="R50" i="13"/>
  <c r="R67" i="13"/>
  <c r="R10" i="13"/>
  <c r="V14" i="13"/>
  <c r="V25" i="13"/>
  <c r="L59" i="13"/>
  <c r="L34" i="13"/>
  <c r="R38" i="13"/>
  <c r="L15" i="13"/>
  <c r="L23" i="13"/>
  <c r="L39" i="13"/>
  <c r="L47" i="13"/>
  <c r="L55" i="13"/>
  <c r="L63" i="13"/>
  <c r="V7" i="13"/>
  <c r="R12" i="13"/>
  <c r="V15" i="13"/>
  <c r="L25" i="13"/>
  <c r="V4" i="13"/>
  <c r="V12" i="13"/>
  <c r="R17" i="13"/>
  <c r="V20" i="13"/>
  <c r="V28" i="13"/>
  <c r="R33" i="13"/>
  <c r="V36" i="13"/>
  <c r="R41" i="13"/>
  <c r="V44" i="13"/>
  <c r="R49" i="13"/>
  <c r="V52" i="13"/>
  <c r="R57" i="13"/>
  <c r="V60" i="13"/>
  <c r="R65" i="13"/>
  <c r="V68" i="13"/>
  <c r="AE79" i="13"/>
  <c r="AA78" i="13"/>
  <c r="AA77" i="13"/>
  <c r="L7" i="13"/>
  <c r="L20" i="13"/>
  <c r="R23" i="13"/>
  <c r="L28" i="13"/>
  <c r="R31" i="13"/>
  <c r="L36" i="13"/>
  <c r="R39" i="13"/>
  <c r="L44" i="13"/>
  <c r="R47" i="13"/>
  <c r="L52" i="13"/>
  <c r="R55" i="13"/>
  <c r="L60" i="13"/>
  <c r="R63" i="13"/>
  <c r="L68" i="13"/>
  <c r="R71" i="13"/>
  <c r="AE76" i="13"/>
  <c r="L31" i="13"/>
  <c r="L71" i="13"/>
  <c r="AA80" i="13"/>
  <c r="AB76" i="13"/>
  <c r="AB79" i="13"/>
  <c r="AC75" i="13"/>
  <c r="AE75" i="13"/>
  <c r="AD78" i="13"/>
  <c r="AE74" i="13"/>
  <c r="AD79" i="13"/>
  <c r="AE78" i="13"/>
  <c r="Z75" i="13"/>
  <c r="Z76" i="13"/>
  <c r="AD75" i="13"/>
  <c r="AC76" i="13"/>
  <c r="AC79" i="13"/>
  <c r="Z80" i="13"/>
  <c r="Z77" i="13"/>
  <c r="AC73" i="13"/>
  <c r="Z74" i="13"/>
  <c r="AB77" i="13"/>
  <c r="AD80" i="13"/>
  <c r="AB81" i="13"/>
  <c r="AB80" i="13"/>
  <c r="Z73" i="13"/>
  <c r="AC80" i="13"/>
  <c r="AD73" i="13"/>
  <c r="AB74" i="13"/>
  <c r="AC77" i="13"/>
  <c r="Z78" i="13"/>
  <c r="AC81" i="13"/>
  <c r="X82" i="13"/>
  <c r="Z82" i="13" s="1"/>
  <c r="Z81" i="13"/>
  <c r="AE73" i="13"/>
  <c r="AC74" i="13"/>
  <c r="AD77" i="13"/>
  <c r="AB78" i="13"/>
  <c r="AD81" i="13"/>
  <c r="T82" i="13"/>
  <c r="P82" i="13"/>
  <c r="Q82" i="13"/>
  <c r="N75" i="13"/>
  <c r="N76" i="13"/>
  <c r="N74" i="13"/>
  <c r="N81" i="13"/>
  <c r="N79" i="13"/>
  <c r="N78" i="13"/>
  <c r="V73" i="12"/>
  <c r="X73" i="12" s="1"/>
  <c r="N82" i="12"/>
  <c r="R82" i="12"/>
  <c r="W82" i="12"/>
  <c r="I73" i="12"/>
  <c r="H82" i="12"/>
  <c r="V81" i="12"/>
  <c r="S81" i="12"/>
  <c r="O81" i="12"/>
  <c r="I81" i="12"/>
  <c r="J81" i="12" s="1"/>
  <c r="M81" i="12" s="1"/>
  <c r="V80" i="12"/>
  <c r="S80" i="12"/>
  <c r="O80" i="12"/>
  <c r="I80" i="12"/>
  <c r="V79" i="12"/>
  <c r="S79" i="12"/>
  <c r="T79" i="12" s="1"/>
  <c r="O79" i="12"/>
  <c r="I79" i="12"/>
  <c r="V78" i="12"/>
  <c r="S78" i="12"/>
  <c r="O78" i="12"/>
  <c r="P78" i="12" s="1"/>
  <c r="I78" i="12"/>
  <c r="V77" i="12"/>
  <c r="S77" i="12"/>
  <c r="O77" i="12"/>
  <c r="I77" i="12"/>
  <c r="V76" i="12"/>
  <c r="S76" i="12"/>
  <c r="O76" i="12"/>
  <c r="I76" i="12"/>
  <c r="V75" i="12"/>
  <c r="S75" i="12"/>
  <c r="O75" i="12"/>
  <c r="I75" i="12"/>
  <c r="J75" i="12" s="1"/>
  <c r="M75" i="12" s="1"/>
  <c r="V74" i="12"/>
  <c r="S74" i="12"/>
  <c r="O74" i="12"/>
  <c r="I74" i="12"/>
  <c r="S73" i="12"/>
  <c r="O73" i="12"/>
  <c r="W71" i="12"/>
  <c r="U71" i="12" s="1"/>
  <c r="V71" i="12"/>
  <c r="W70" i="12"/>
  <c r="U70" i="12" s="1"/>
  <c r="V70" i="12"/>
  <c r="W69" i="12"/>
  <c r="U69" i="12" s="1"/>
  <c r="V69" i="12"/>
  <c r="W68" i="12"/>
  <c r="K68" i="12" s="1"/>
  <c r="V68" i="12"/>
  <c r="W67" i="12"/>
  <c r="U67" i="12" s="1"/>
  <c r="V67" i="12"/>
  <c r="W66" i="12"/>
  <c r="U66" i="12" s="1"/>
  <c r="V66" i="12"/>
  <c r="W65" i="12"/>
  <c r="K65" i="12" s="1"/>
  <c r="V65" i="12"/>
  <c r="W64" i="12"/>
  <c r="U64" i="12" s="1"/>
  <c r="V64" i="12"/>
  <c r="W63" i="12"/>
  <c r="Q63" i="12" s="1"/>
  <c r="V63" i="12"/>
  <c r="W62" i="12"/>
  <c r="U62" i="12" s="1"/>
  <c r="V62" i="12"/>
  <c r="W61" i="12"/>
  <c r="K61" i="12" s="1"/>
  <c r="V61" i="12"/>
  <c r="W60" i="12"/>
  <c r="Q60" i="12" s="1"/>
  <c r="V60" i="12"/>
  <c r="W59" i="12"/>
  <c r="K59" i="12" s="1"/>
  <c r="V59" i="12"/>
  <c r="W58" i="12"/>
  <c r="U58" i="12" s="1"/>
  <c r="V58" i="12"/>
  <c r="W57" i="12"/>
  <c r="U57" i="12" s="1"/>
  <c r="V57" i="12"/>
  <c r="W56" i="12"/>
  <c r="K56" i="12" s="1"/>
  <c r="V56" i="12"/>
  <c r="W55" i="12"/>
  <c r="U55" i="12" s="1"/>
  <c r="V55" i="12"/>
  <c r="W54" i="12"/>
  <c r="U54" i="12" s="1"/>
  <c r="V54" i="12"/>
  <c r="W53" i="12"/>
  <c r="K53" i="12" s="1"/>
  <c r="V53" i="12"/>
  <c r="W52" i="12"/>
  <c r="K52" i="12" s="1"/>
  <c r="V52" i="12"/>
  <c r="W51" i="12"/>
  <c r="Q51" i="12" s="1"/>
  <c r="V51" i="12"/>
  <c r="W50" i="12"/>
  <c r="U50" i="12" s="1"/>
  <c r="V50" i="12"/>
  <c r="W49" i="12"/>
  <c r="U49" i="12" s="1"/>
  <c r="V49" i="12"/>
  <c r="W48" i="12"/>
  <c r="Q48" i="12" s="1"/>
  <c r="V48" i="12"/>
  <c r="W47" i="12"/>
  <c r="U47" i="12" s="1"/>
  <c r="V47" i="12"/>
  <c r="W46" i="12"/>
  <c r="U46" i="12" s="1"/>
  <c r="V46" i="12"/>
  <c r="W45" i="12"/>
  <c r="U45" i="12" s="1"/>
  <c r="V45" i="12"/>
  <c r="W44" i="12"/>
  <c r="K44" i="12" s="1"/>
  <c r="V44" i="12"/>
  <c r="W43" i="12"/>
  <c r="U43" i="12" s="1"/>
  <c r="V43" i="12"/>
  <c r="W42" i="12"/>
  <c r="U42" i="12" s="1"/>
  <c r="V42" i="12"/>
  <c r="W41" i="12"/>
  <c r="K41" i="12" s="1"/>
  <c r="V41" i="12"/>
  <c r="W40" i="12"/>
  <c r="K40" i="12" s="1"/>
  <c r="V40" i="12"/>
  <c r="W39" i="12"/>
  <c r="Q39" i="12" s="1"/>
  <c r="V39" i="12"/>
  <c r="W38" i="12"/>
  <c r="U38" i="12" s="1"/>
  <c r="V38" i="12"/>
  <c r="W37" i="12"/>
  <c r="U37" i="12" s="1"/>
  <c r="V37" i="12"/>
  <c r="W36" i="12"/>
  <c r="Q36" i="12" s="1"/>
  <c r="V36" i="12"/>
  <c r="W35" i="12"/>
  <c r="U35" i="12" s="1"/>
  <c r="V35" i="12"/>
  <c r="W34" i="12"/>
  <c r="U34" i="12" s="1"/>
  <c r="V34" i="12"/>
  <c r="W33" i="12"/>
  <c r="U33" i="12" s="1"/>
  <c r="V33" i="12"/>
  <c r="W32" i="12"/>
  <c r="K32" i="12" s="1"/>
  <c r="V32" i="12"/>
  <c r="W31" i="12"/>
  <c r="U31" i="12" s="1"/>
  <c r="V31" i="12"/>
  <c r="W30" i="12"/>
  <c r="U30" i="12" s="1"/>
  <c r="V30" i="12"/>
  <c r="W29" i="12"/>
  <c r="K29" i="12" s="1"/>
  <c r="V29" i="12"/>
  <c r="W28" i="12"/>
  <c r="U28" i="12" s="1"/>
  <c r="V28" i="12"/>
  <c r="W27" i="12"/>
  <c r="Q27" i="12" s="1"/>
  <c r="V27" i="12"/>
  <c r="W26" i="12"/>
  <c r="U26" i="12" s="1"/>
  <c r="V26" i="12"/>
  <c r="W25" i="12"/>
  <c r="U25" i="12" s="1"/>
  <c r="V25" i="12"/>
  <c r="W24" i="12"/>
  <c r="K24" i="12" s="1"/>
  <c r="V24" i="12"/>
  <c r="W23" i="12"/>
  <c r="U23" i="12" s="1"/>
  <c r="V23" i="12"/>
  <c r="W22" i="12"/>
  <c r="U22" i="12" s="1"/>
  <c r="V22" i="12"/>
  <c r="W21" i="12"/>
  <c r="U21" i="12" s="1"/>
  <c r="V21" i="12"/>
  <c r="W20" i="12"/>
  <c r="K20" i="12" s="1"/>
  <c r="V20" i="12"/>
  <c r="W19" i="12"/>
  <c r="U19" i="12" s="1"/>
  <c r="V19" i="12"/>
  <c r="W18" i="12"/>
  <c r="U18" i="12" s="1"/>
  <c r="V18" i="12"/>
  <c r="W17" i="12"/>
  <c r="K17" i="12" s="1"/>
  <c r="V17" i="12"/>
  <c r="W16" i="12"/>
  <c r="K16" i="12" s="1"/>
  <c r="V16" i="12"/>
  <c r="W15" i="12"/>
  <c r="Q15" i="12" s="1"/>
  <c r="V15" i="12"/>
  <c r="W14" i="12"/>
  <c r="U14" i="12" s="1"/>
  <c r="V14" i="12"/>
  <c r="W13" i="12"/>
  <c r="U13" i="12" s="1"/>
  <c r="V13" i="12"/>
  <c r="W12" i="12"/>
  <c r="U12" i="12" s="1"/>
  <c r="V12" i="12"/>
  <c r="W11" i="12"/>
  <c r="Q11" i="12" s="1"/>
  <c r="V11" i="12"/>
  <c r="W10" i="12"/>
  <c r="U10" i="12" s="1"/>
  <c r="V10" i="12"/>
  <c r="W9" i="12"/>
  <c r="U9" i="12" s="1"/>
  <c r="V9" i="12"/>
  <c r="W8" i="12"/>
  <c r="K8" i="12" s="1"/>
  <c r="V8" i="12"/>
  <c r="W7" i="12"/>
  <c r="U7" i="12" s="1"/>
  <c r="V7" i="12"/>
  <c r="W6" i="12"/>
  <c r="U6" i="12" s="1"/>
  <c r="V6" i="12"/>
  <c r="W5" i="12"/>
  <c r="K5" i="12" s="1"/>
  <c r="V5" i="12"/>
  <c r="W4" i="12"/>
  <c r="K4" i="12" s="1"/>
  <c r="V4" i="12"/>
  <c r="T73" i="7"/>
  <c r="P13" i="14" l="1"/>
  <c r="BB13" i="14"/>
  <c r="AF77" i="13"/>
  <c r="AF76" i="13"/>
  <c r="AC9" i="13"/>
  <c r="AB9" i="13"/>
  <c r="AE9" i="13"/>
  <c r="AD9" i="13"/>
  <c r="AF75" i="13"/>
  <c r="AF79" i="13"/>
  <c r="AF74" i="13"/>
  <c r="AF78" i="13"/>
  <c r="AF81" i="13"/>
  <c r="AF73" i="13"/>
  <c r="AF80" i="13"/>
  <c r="U82" i="13"/>
  <c r="Z75" i="12"/>
  <c r="X75" i="12"/>
  <c r="AC78" i="12"/>
  <c r="X78" i="12"/>
  <c r="Z81" i="12"/>
  <c r="X81" i="12"/>
  <c r="AB76" i="12"/>
  <c r="X76" i="12"/>
  <c r="AC79" i="12"/>
  <c r="X79" i="12"/>
  <c r="Z73" i="12"/>
  <c r="Z74" i="12"/>
  <c r="X74" i="12"/>
  <c r="AC77" i="12"/>
  <c r="X77" i="12"/>
  <c r="AB80" i="12"/>
  <c r="X80" i="12"/>
  <c r="Q30" i="12"/>
  <c r="P74" i="12"/>
  <c r="Q59" i="12"/>
  <c r="K47" i="12"/>
  <c r="T81" i="12"/>
  <c r="T78" i="12"/>
  <c r="T77" i="12"/>
  <c r="T76" i="12"/>
  <c r="P75" i="12"/>
  <c r="T73" i="12"/>
  <c r="T80" i="12"/>
  <c r="Q68" i="12"/>
  <c r="U41" i="12"/>
  <c r="U52" i="12"/>
  <c r="U68" i="12"/>
  <c r="Y77" i="12"/>
  <c r="Y80" i="12"/>
  <c r="T75" i="12"/>
  <c r="U59" i="12"/>
  <c r="T74" i="12"/>
  <c r="J73" i="12"/>
  <c r="M73" i="12" s="1"/>
  <c r="V82" i="12"/>
  <c r="X82" i="12" s="1"/>
  <c r="Q65" i="12"/>
  <c r="P73" i="12"/>
  <c r="S82" i="12"/>
  <c r="U65" i="12"/>
  <c r="P81" i="12"/>
  <c r="K11" i="12"/>
  <c r="U39" i="12"/>
  <c r="P80" i="12"/>
  <c r="U11" i="12"/>
  <c r="P79" i="12"/>
  <c r="O82" i="12"/>
  <c r="P77" i="12"/>
  <c r="K30" i="12"/>
  <c r="P76" i="12"/>
  <c r="Q17" i="12"/>
  <c r="Q40" i="12"/>
  <c r="Q44" i="12"/>
  <c r="Q56" i="12"/>
  <c r="K60" i="12"/>
  <c r="J80" i="12"/>
  <c r="M80" i="12" s="1"/>
  <c r="Q8" i="12"/>
  <c r="U17" i="12"/>
  <c r="K27" i="12"/>
  <c r="K36" i="12"/>
  <c r="U40" i="12"/>
  <c r="U60" i="12"/>
  <c r="J79" i="12"/>
  <c r="M79" i="12" s="1"/>
  <c r="U8" i="12"/>
  <c r="U36" i="12"/>
  <c r="K49" i="12"/>
  <c r="Q53" i="12"/>
  <c r="Y74" i="12"/>
  <c r="J78" i="12"/>
  <c r="M78" i="12" s="1"/>
  <c r="Q49" i="12"/>
  <c r="U53" i="12"/>
  <c r="J77" i="12"/>
  <c r="M77" i="12" s="1"/>
  <c r="K18" i="12"/>
  <c r="K33" i="12"/>
  <c r="Q41" i="12"/>
  <c r="Q61" i="12"/>
  <c r="J76" i="12"/>
  <c r="M76" i="12" s="1"/>
  <c r="Q5" i="12"/>
  <c r="Q24" i="12"/>
  <c r="Q33" i="12"/>
  <c r="K46" i="12"/>
  <c r="U61" i="12"/>
  <c r="U5" i="12"/>
  <c r="U24" i="12"/>
  <c r="Q46" i="12"/>
  <c r="K54" i="12"/>
  <c r="K71" i="12"/>
  <c r="Y75" i="12"/>
  <c r="AC80" i="12"/>
  <c r="J74" i="12"/>
  <c r="M74" i="12" s="1"/>
  <c r="K15" i="12"/>
  <c r="Q54" i="12"/>
  <c r="Q71" i="12"/>
  <c r="Y81" i="12"/>
  <c r="K34" i="12"/>
  <c r="U51" i="12"/>
  <c r="K21" i="12"/>
  <c r="U27" i="12"/>
  <c r="U56" i="12"/>
  <c r="AA74" i="12"/>
  <c r="Y79" i="12"/>
  <c r="AB74" i="12"/>
  <c r="AC76" i="12"/>
  <c r="K9" i="12"/>
  <c r="K69" i="12"/>
  <c r="AC74" i="12"/>
  <c r="Z79" i="12"/>
  <c r="Q9" i="12"/>
  <c r="Q12" i="12"/>
  <c r="U15" i="12"/>
  <c r="Q18" i="12"/>
  <c r="K22" i="12"/>
  <c r="K28" i="12"/>
  <c r="Q34" i="12"/>
  <c r="K37" i="12"/>
  <c r="U44" i="12"/>
  <c r="Q47" i="12"/>
  <c r="K57" i="12"/>
  <c r="K66" i="12"/>
  <c r="Q69" i="12"/>
  <c r="AA81" i="12"/>
  <c r="K12" i="12"/>
  <c r="K6" i="12"/>
  <c r="Q22" i="12"/>
  <c r="K25" i="12"/>
  <c r="Q28" i="12"/>
  <c r="Q37" i="12"/>
  <c r="Q57" i="12"/>
  <c r="K63" i="12"/>
  <c r="Q66" i="12"/>
  <c r="AB81" i="12"/>
  <c r="Q6" i="12"/>
  <c r="Q25" i="12"/>
  <c r="K51" i="12"/>
  <c r="U63" i="12"/>
  <c r="AC81" i="12"/>
  <c r="K10" i="12"/>
  <c r="Q16" i="12"/>
  <c r="Q32" i="12"/>
  <c r="K35" i="12"/>
  <c r="K45" i="12"/>
  <c r="Q10" i="12"/>
  <c r="K13" i="12"/>
  <c r="U16" i="12"/>
  <c r="K23" i="12"/>
  <c r="U32" i="12"/>
  <c r="Q35" i="12"/>
  <c r="Q45" i="12"/>
  <c r="K48" i="12"/>
  <c r="K70" i="12"/>
  <c r="AA75" i="12"/>
  <c r="Y78" i="12"/>
  <c r="Z80" i="12"/>
  <c r="Q4" i="12"/>
  <c r="Q13" i="12"/>
  <c r="Q20" i="12"/>
  <c r="Q23" i="12"/>
  <c r="Q29" i="12"/>
  <c r="U48" i="12"/>
  <c r="K58" i="12"/>
  <c r="K64" i="12"/>
  <c r="Q70" i="12"/>
  <c r="AB75" i="12"/>
  <c r="AA80" i="12"/>
  <c r="U4" i="12"/>
  <c r="U20" i="12"/>
  <c r="U29" i="12"/>
  <c r="K39" i="12"/>
  <c r="K42" i="12"/>
  <c r="Q52" i="12"/>
  <c r="Q58" i="12"/>
  <c r="I82" i="12"/>
  <c r="Y76" i="12"/>
  <c r="Y73" i="12"/>
  <c r="AC75" i="12"/>
  <c r="AA79" i="12"/>
  <c r="Q42" i="12"/>
  <c r="AB73" i="12"/>
  <c r="Z78" i="12"/>
  <c r="AB79" i="12"/>
  <c r="AC73" i="12"/>
  <c r="AA78" i="12"/>
  <c r="Q64" i="12"/>
  <c r="Z77" i="12"/>
  <c r="AB78" i="12"/>
  <c r="K14" i="12"/>
  <c r="Q21" i="12"/>
  <c r="K26" i="12"/>
  <c r="K38" i="12"/>
  <c r="K50" i="12"/>
  <c r="K62" i="12"/>
  <c r="AA77" i="12"/>
  <c r="K7" i="12"/>
  <c r="Q14" i="12"/>
  <c r="K19" i="12"/>
  <c r="Q26" i="12"/>
  <c r="K31" i="12"/>
  <c r="Q38" i="12"/>
  <c r="K43" i="12"/>
  <c r="Q50" i="12"/>
  <c r="K55" i="12"/>
  <c r="Q62" i="12"/>
  <c r="K67" i="12"/>
  <c r="Z76" i="12"/>
  <c r="AB77" i="12"/>
  <c r="AA73" i="12"/>
  <c r="Q7" i="12"/>
  <c r="Q19" i="12"/>
  <c r="Q31" i="12"/>
  <c r="Q43" i="12"/>
  <c r="Q55" i="12"/>
  <c r="Q67" i="12"/>
  <c r="AA76" i="12"/>
  <c r="AF9" i="13" l="1"/>
  <c r="M82" i="12"/>
  <c r="Y82" i="12"/>
  <c r="AD75" i="12"/>
  <c r="AD80" i="12"/>
  <c r="T82" i="12"/>
  <c r="AD76" i="12"/>
  <c r="J82" i="12"/>
  <c r="P82" i="12"/>
  <c r="AD73" i="12"/>
  <c r="AD77" i="12"/>
  <c r="AD74" i="12"/>
  <c r="AD81" i="12"/>
  <c r="AD78" i="12"/>
  <c r="AD79" i="12"/>
  <c r="I73" i="9" l="1"/>
  <c r="R82" i="9"/>
  <c r="N82" i="9"/>
  <c r="K82" i="9"/>
  <c r="H82" i="9"/>
  <c r="Q81" i="9"/>
  <c r="W81" i="9" s="1"/>
  <c r="O81" i="9"/>
  <c r="L81" i="9"/>
  <c r="I81" i="9"/>
  <c r="Q80" i="9"/>
  <c r="W80" i="9" s="1"/>
  <c r="O80" i="9"/>
  <c r="L80" i="9"/>
  <c r="I80" i="9"/>
  <c r="Q79" i="9"/>
  <c r="T79" i="9" s="1"/>
  <c r="O79" i="9"/>
  <c r="L79" i="9"/>
  <c r="I79" i="9"/>
  <c r="Q78" i="9"/>
  <c r="T78" i="9" s="1"/>
  <c r="O78" i="9"/>
  <c r="L78" i="9"/>
  <c r="I78" i="9"/>
  <c r="Q77" i="9"/>
  <c r="W77" i="9" s="1"/>
  <c r="O77" i="9"/>
  <c r="L77" i="9"/>
  <c r="I77" i="9"/>
  <c r="Q76" i="9"/>
  <c r="U76" i="9" s="1"/>
  <c r="O76" i="9"/>
  <c r="L76" i="9"/>
  <c r="I76" i="9"/>
  <c r="S76" i="9" s="1"/>
  <c r="Q75" i="9"/>
  <c r="W75" i="9" s="1"/>
  <c r="O75" i="9"/>
  <c r="L75" i="9"/>
  <c r="I75" i="9"/>
  <c r="Q74" i="9"/>
  <c r="W74" i="9" s="1"/>
  <c r="O74" i="9"/>
  <c r="L74" i="9"/>
  <c r="I74" i="9"/>
  <c r="Q73" i="9"/>
  <c r="T73" i="9" s="1"/>
  <c r="O73" i="9"/>
  <c r="L73" i="9"/>
  <c r="R71" i="9"/>
  <c r="J71" i="9" s="1"/>
  <c r="Q71" i="9"/>
  <c r="P71" i="9"/>
  <c r="R70" i="9"/>
  <c r="P70" i="9" s="1"/>
  <c r="Q70" i="9"/>
  <c r="R69" i="9"/>
  <c r="P69" i="9" s="1"/>
  <c r="Q69" i="9"/>
  <c r="R68" i="9"/>
  <c r="P68" i="9" s="1"/>
  <c r="Q68" i="9"/>
  <c r="R67" i="9"/>
  <c r="M67" i="9" s="1"/>
  <c r="Q67" i="9"/>
  <c r="P67" i="9"/>
  <c r="R66" i="9"/>
  <c r="P66" i="9" s="1"/>
  <c r="Q66" i="9"/>
  <c r="R65" i="9"/>
  <c r="P65" i="9" s="1"/>
  <c r="Q65" i="9"/>
  <c r="J65" i="9"/>
  <c r="R64" i="9"/>
  <c r="M64" i="9" s="1"/>
  <c r="Q64" i="9"/>
  <c r="P64" i="9"/>
  <c r="R63" i="9"/>
  <c r="P63" i="9" s="1"/>
  <c r="Q63" i="9"/>
  <c r="R62" i="9"/>
  <c r="P62" i="9" s="1"/>
  <c r="Q62" i="9"/>
  <c r="R61" i="9"/>
  <c r="M61" i="9" s="1"/>
  <c r="Q61" i="9"/>
  <c r="R60" i="9"/>
  <c r="J60" i="9" s="1"/>
  <c r="Q60" i="9"/>
  <c r="P60" i="9"/>
  <c r="R59" i="9"/>
  <c r="P59" i="9" s="1"/>
  <c r="Q59" i="9"/>
  <c r="M59" i="9"/>
  <c r="R58" i="9"/>
  <c r="P58" i="9" s="1"/>
  <c r="Q58" i="9"/>
  <c r="R57" i="9"/>
  <c r="P57" i="9" s="1"/>
  <c r="Q57" i="9"/>
  <c r="R56" i="9"/>
  <c r="P56" i="9" s="1"/>
  <c r="Q56" i="9"/>
  <c r="R55" i="9"/>
  <c r="M55" i="9" s="1"/>
  <c r="Q55" i="9"/>
  <c r="R54" i="9"/>
  <c r="P54" i="9" s="1"/>
  <c r="Q54" i="9"/>
  <c r="J54" i="9"/>
  <c r="R53" i="9"/>
  <c r="M53" i="9" s="1"/>
  <c r="Q53" i="9"/>
  <c r="R52" i="9"/>
  <c r="P52" i="9" s="1"/>
  <c r="Q52" i="9"/>
  <c r="R51" i="9"/>
  <c r="P51" i="9" s="1"/>
  <c r="Q51" i="9"/>
  <c r="R50" i="9"/>
  <c r="P50" i="9" s="1"/>
  <c r="Q50" i="9"/>
  <c r="R49" i="9"/>
  <c r="M49" i="9" s="1"/>
  <c r="Q49" i="9"/>
  <c r="R48" i="9"/>
  <c r="J48" i="9" s="1"/>
  <c r="Q48" i="9"/>
  <c r="M48" i="9"/>
  <c r="R47" i="9"/>
  <c r="Q47" i="9"/>
  <c r="P47" i="9"/>
  <c r="M47" i="9"/>
  <c r="J47" i="9"/>
  <c r="R46" i="9"/>
  <c r="P46" i="9" s="1"/>
  <c r="Q46" i="9"/>
  <c r="R45" i="9"/>
  <c r="P45" i="9" s="1"/>
  <c r="Q45" i="9"/>
  <c r="R44" i="9"/>
  <c r="P44" i="9" s="1"/>
  <c r="Q44" i="9"/>
  <c r="R43" i="9"/>
  <c r="M43" i="9" s="1"/>
  <c r="Q43" i="9"/>
  <c r="R42" i="9"/>
  <c r="M42" i="9" s="1"/>
  <c r="Q42" i="9"/>
  <c r="P42" i="9"/>
  <c r="R41" i="9"/>
  <c r="M41" i="9" s="1"/>
  <c r="Q41" i="9"/>
  <c r="P41" i="9"/>
  <c r="J41" i="9"/>
  <c r="R40" i="9"/>
  <c r="P40" i="9" s="1"/>
  <c r="Q40" i="9"/>
  <c r="M40" i="9"/>
  <c r="J40" i="9"/>
  <c r="R39" i="9"/>
  <c r="P39" i="9" s="1"/>
  <c r="Q39" i="9"/>
  <c r="R38" i="9"/>
  <c r="P38" i="9" s="1"/>
  <c r="Q38" i="9"/>
  <c r="R37" i="9"/>
  <c r="M37" i="9" s="1"/>
  <c r="Q37" i="9"/>
  <c r="R36" i="9"/>
  <c r="J36" i="9" s="1"/>
  <c r="Q36" i="9"/>
  <c r="R35" i="9"/>
  <c r="P35" i="9" s="1"/>
  <c r="Q35" i="9"/>
  <c r="R34" i="9"/>
  <c r="P34" i="9" s="1"/>
  <c r="Q34" i="9"/>
  <c r="R33" i="9"/>
  <c r="P33" i="9" s="1"/>
  <c r="Q33" i="9"/>
  <c r="R32" i="9"/>
  <c r="P32" i="9" s="1"/>
  <c r="Q32" i="9"/>
  <c r="R31" i="9"/>
  <c r="M31" i="9" s="1"/>
  <c r="Q31" i="9"/>
  <c r="R30" i="9"/>
  <c r="J30" i="9" s="1"/>
  <c r="Q30" i="9"/>
  <c r="R29" i="9"/>
  <c r="P29" i="9" s="1"/>
  <c r="Q29" i="9"/>
  <c r="M29" i="9"/>
  <c r="R28" i="9"/>
  <c r="P28" i="9" s="1"/>
  <c r="Q28" i="9"/>
  <c r="R27" i="9"/>
  <c r="P27" i="9" s="1"/>
  <c r="Q27" i="9"/>
  <c r="R26" i="9"/>
  <c r="P26" i="9" s="1"/>
  <c r="Q26" i="9"/>
  <c r="R25" i="9"/>
  <c r="M25" i="9" s="1"/>
  <c r="Q25" i="9"/>
  <c r="R24" i="9"/>
  <c r="J24" i="9" s="1"/>
  <c r="Q24" i="9"/>
  <c r="R23" i="9"/>
  <c r="P23" i="9" s="1"/>
  <c r="Q23" i="9"/>
  <c r="R22" i="9"/>
  <c r="P22" i="9" s="1"/>
  <c r="Q22" i="9"/>
  <c r="J22" i="9"/>
  <c r="R21" i="9"/>
  <c r="P21" i="9" s="1"/>
  <c r="Q21" i="9"/>
  <c r="R20" i="9"/>
  <c r="P20" i="9" s="1"/>
  <c r="Q20" i="9"/>
  <c r="R19" i="9"/>
  <c r="M19" i="9" s="1"/>
  <c r="Q19" i="9"/>
  <c r="R18" i="9"/>
  <c r="P18" i="9" s="1"/>
  <c r="Q18" i="9"/>
  <c r="R17" i="9"/>
  <c r="P17" i="9" s="1"/>
  <c r="Q17" i="9"/>
  <c r="J17" i="9"/>
  <c r="R16" i="9"/>
  <c r="M16" i="9" s="1"/>
  <c r="Q16" i="9"/>
  <c r="P16" i="9"/>
  <c r="J16" i="9"/>
  <c r="R15" i="9"/>
  <c r="P15" i="9" s="1"/>
  <c r="Q15" i="9"/>
  <c r="R14" i="9"/>
  <c r="P14" i="9" s="1"/>
  <c r="Q14" i="9"/>
  <c r="R13" i="9"/>
  <c r="J13" i="9" s="1"/>
  <c r="Q13" i="9"/>
  <c r="P13" i="9"/>
  <c r="M13" i="9"/>
  <c r="R12" i="9"/>
  <c r="J12" i="9" s="1"/>
  <c r="Q12" i="9"/>
  <c r="M12" i="9"/>
  <c r="R11" i="9"/>
  <c r="P11" i="9" s="1"/>
  <c r="Q11" i="9"/>
  <c r="R10" i="9"/>
  <c r="P10" i="9" s="1"/>
  <c r="Q10" i="9"/>
  <c r="J10" i="9"/>
  <c r="R9" i="9"/>
  <c r="P9" i="9" s="1"/>
  <c r="Q9" i="9"/>
  <c r="R8" i="9"/>
  <c r="P8" i="9" s="1"/>
  <c r="Q8" i="9"/>
  <c r="R7" i="9"/>
  <c r="M7" i="9" s="1"/>
  <c r="Q7" i="9"/>
  <c r="R6" i="9"/>
  <c r="P6" i="9" s="1"/>
  <c r="Q6" i="9"/>
  <c r="R5" i="9"/>
  <c r="M5" i="9" s="1"/>
  <c r="Q5" i="9"/>
  <c r="J5" i="9"/>
  <c r="R4" i="9"/>
  <c r="P4" i="9" s="1"/>
  <c r="Q4" i="9"/>
  <c r="R82" i="8"/>
  <c r="N82" i="8"/>
  <c r="K82" i="8"/>
  <c r="H82" i="8"/>
  <c r="Q81" i="8"/>
  <c r="T81" i="8" s="1"/>
  <c r="O81" i="8"/>
  <c r="L81" i="8"/>
  <c r="I81" i="8"/>
  <c r="Q80" i="8"/>
  <c r="W80" i="8" s="1"/>
  <c r="O80" i="8"/>
  <c r="L80" i="8"/>
  <c r="I80" i="8"/>
  <c r="Q79" i="8"/>
  <c r="W79" i="8" s="1"/>
  <c r="O79" i="8"/>
  <c r="L79" i="8"/>
  <c r="I79" i="8"/>
  <c r="V78" i="8"/>
  <c r="U78" i="8"/>
  <c r="Q78" i="8"/>
  <c r="W78" i="8" s="1"/>
  <c r="O78" i="8"/>
  <c r="L78" i="8"/>
  <c r="I78" i="8"/>
  <c r="Q77" i="8"/>
  <c r="T77" i="8" s="1"/>
  <c r="O77" i="8"/>
  <c r="L77" i="8"/>
  <c r="I77" i="8"/>
  <c r="Q76" i="8"/>
  <c r="W76" i="8" s="1"/>
  <c r="O76" i="8"/>
  <c r="L76" i="8"/>
  <c r="I76" i="8"/>
  <c r="Q75" i="8"/>
  <c r="W75" i="8" s="1"/>
  <c r="O75" i="8"/>
  <c r="L75" i="8"/>
  <c r="I75" i="8"/>
  <c r="S75" i="8" s="1"/>
  <c r="Q74" i="8"/>
  <c r="W74" i="8" s="1"/>
  <c r="O74" i="8"/>
  <c r="L74" i="8"/>
  <c r="I74" i="8"/>
  <c r="Q73" i="8"/>
  <c r="U73" i="8" s="1"/>
  <c r="O73" i="8"/>
  <c r="L73" i="8"/>
  <c r="I73" i="8"/>
  <c r="S73" i="8" s="1"/>
  <c r="R71" i="8"/>
  <c r="M71" i="8" s="1"/>
  <c r="Q71" i="8"/>
  <c r="P71" i="8"/>
  <c r="R70" i="8"/>
  <c r="P70" i="8" s="1"/>
  <c r="Q70" i="8"/>
  <c r="M70" i="8"/>
  <c r="J70" i="8"/>
  <c r="R69" i="8"/>
  <c r="P69" i="8" s="1"/>
  <c r="Q69" i="8"/>
  <c r="R68" i="8"/>
  <c r="M68" i="8" s="1"/>
  <c r="Q68" i="8"/>
  <c r="P68" i="8"/>
  <c r="R67" i="8"/>
  <c r="P67" i="8" s="1"/>
  <c r="Q67" i="8"/>
  <c r="R66" i="8"/>
  <c r="P66" i="8" s="1"/>
  <c r="Q66" i="8"/>
  <c r="R65" i="8"/>
  <c r="P65" i="8" s="1"/>
  <c r="Q65" i="8"/>
  <c r="J65" i="8"/>
  <c r="R64" i="8"/>
  <c r="M64" i="8" s="1"/>
  <c r="Q64" i="8"/>
  <c r="P64" i="8"/>
  <c r="R63" i="8"/>
  <c r="P63" i="8" s="1"/>
  <c r="Q63" i="8"/>
  <c r="R62" i="8"/>
  <c r="P62" i="8" s="1"/>
  <c r="Q62" i="8"/>
  <c r="R61" i="8"/>
  <c r="J61" i="8" s="1"/>
  <c r="Q61" i="8"/>
  <c r="R60" i="8"/>
  <c r="J60" i="8" s="1"/>
  <c r="Q60" i="8"/>
  <c r="R59" i="8"/>
  <c r="Q59" i="8"/>
  <c r="P59" i="8"/>
  <c r="M59" i="8"/>
  <c r="J59" i="8"/>
  <c r="R58" i="8"/>
  <c r="P58" i="8" s="1"/>
  <c r="Q58" i="8"/>
  <c r="J58" i="8"/>
  <c r="R57" i="8"/>
  <c r="P57" i="8" s="1"/>
  <c r="Q57" i="8"/>
  <c r="R56" i="8"/>
  <c r="M56" i="8" s="1"/>
  <c r="Q56" i="8"/>
  <c r="R55" i="8"/>
  <c r="P55" i="8" s="1"/>
  <c r="Q55" i="8"/>
  <c r="R54" i="8"/>
  <c r="P54" i="8" s="1"/>
  <c r="Q54" i="8"/>
  <c r="R53" i="8"/>
  <c r="M53" i="8" s="1"/>
  <c r="Q53" i="8"/>
  <c r="P53" i="8"/>
  <c r="R52" i="8"/>
  <c r="P52" i="8" s="1"/>
  <c r="Q52" i="8"/>
  <c r="M52" i="8"/>
  <c r="R51" i="8"/>
  <c r="P51" i="8" s="1"/>
  <c r="Q51" i="8"/>
  <c r="R50" i="8"/>
  <c r="P50" i="8" s="1"/>
  <c r="Q50" i="8"/>
  <c r="R49" i="8"/>
  <c r="J49" i="8" s="1"/>
  <c r="Q49" i="8"/>
  <c r="R48" i="8"/>
  <c r="J48" i="8" s="1"/>
  <c r="Q48" i="8"/>
  <c r="P48" i="8"/>
  <c r="R47" i="8"/>
  <c r="M47" i="8" s="1"/>
  <c r="Q47" i="8"/>
  <c r="R46" i="8"/>
  <c r="P46" i="8" s="1"/>
  <c r="Q46" i="8"/>
  <c r="M46" i="8"/>
  <c r="R45" i="8"/>
  <c r="P45" i="8" s="1"/>
  <c r="Q45" i="8"/>
  <c r="R44" i="8"/>
  <c r="M44" i="8" s="1"/>
  <c r="Q44" i="8"/>
  <c r="R43" i="8"/>
  <c r="P43" i="8" s="1"/>
  <c r="Q43" i="8"/>
  <c r="R42" i="8"/>
  <c r="P42" i="8" s="1"/>
  <c r="Q42" i="8"/>
  <c r="R41" i="8"/>
  <c r="P41" i="8" s="1"/>
  <c r="Q41" i="8"/>
  <c r="M41" i="8"/>
  <c r="R40" i="8"/>
  <c r="P40" i="8" s="1"/>
  <c r="Q40" i="8"/>
  <c r="R39" i="8"/>
  <c r="P39" i="8" s="1"/>
  <c r="Q39" i="8"/>
  <c r="R38" i="8"/>
  <c r="P38" i="8" s="1"/>
  <c r="Q38" i="8"/>
  <c r="R37" i="8"/>
  <c r="J37" i="8" s="1"/>
  <c r="Q37" i="8"/>
  <c r="R36" i="8"/>
  <c r="J36" i="8" s="1"/>
  <c r="Q36" i="8"/>
  <c r="R35" i="8"/>
  <c r="P35" i="8" s="1"/>
  <c r="Q35" i="8"/>
  <c r="R34" i="8"/>
  <c r="P34" i="8" s="1"/>
  <c r="Q34" i="8"/>
  <c r="M34" i="8"/>
  <c r="J34" i="8"/>
  <c r="R33" i="8"/>
  <c r="P33" i="8" s="1"/>
  <c r="Q33" i="8"/>
  <c r="R32" i="8"/>
  <c r="M32" i="8" s="1"/>
  <c r="Q32" i="8"/>
  <c r="R31" i="8"/>
  <c r="P31" i="8" s="1"/>
  <c r="Q31" i="8"/>
  <c r="R30" i="8"/>
  <c r="P30" i="8" s="1"/>
  <c r="Q30" i="8"/>
  <c r="R29" i="8"/>
  <c r="M29" i="8" s="1"/>
  <c r="Q29" i="8"/>
  <c r="P29" i="8"/>
  <c r="R28" i="8"/>
  <c r="M28" i="8" s="1"/>
  <c r="Q28" i="8"/>
  <c r="P28" i="8"/>
  <c r="R27" i="8"/>
  <c r="P27" i="8" s="1"/>
  <c r="Q27" i="8"/>
  <c r="R26" i="8"/>
  <c r="P26" i="8" s="1"/>
  <c r="Q26" i="8"/>
  <c r="R25" i="8"/>
  <c r="J25" i="8" s="1"/>
  <c r="Q25" i="8"/>
  <c r="R24" i="8"/>
  <c r="J24" i="8" s="1"/>
  <c r="Q24" i="8"/>
  <c r="P24" i="8"/>
  <c r="R23" i="8"/>
  <c r="Q23" i="8"/>
  <c r="P23" i="8"/>
  <c r="M23" i="8"/>
  <c r="J23" i="8"/>
  <c r="R22" i="8"/>
  <c r="P22" i="8" s="1"/>
  <c r="Q22" i="8"/>
  <c r="R21" i="8"/>
  <c r="J21" i="8" s="1"/>
  <c r="Q21" i="8"/>
  <c r="R20" i="8"/>
  <c r="M20" i="8" s="1"/>
  <c r="Q20" i="8"/>
  <c r="R19" i="8"/>
  <c r="M19" i="8" s="1"/>
  <c r="Q19" i="8"/>
  <c r="R18" i="8"/>
  <c r="M18" i="8" s="1"/>
  <c r="Q18" i="8"/>
  <c r="R17" i="8"/>
  <c r="P17" i="8" s="1"/>
  <c r="Q17" i="8"/>
  <c r="R16" i="8"/>
  <c r="P16" i="8" s="1"/>
  <c r="Q16" i="8"/>
  <c r="R15" i="8"/>
  <c r="P15" i="8" s="1"/>
  <c r="Q15" i="8"/>
  <c r="R14" i="8"/>
  <c r="P14" i="8" s="1"/>
  <c r="Q14" i="8"/>
  <c r="R13" i="8"/>
  <c r="J13" i="8" s="1"/>
  <c r="Q13" i="8"/>
  <c r="R12" i="8"/>
  <c r="J12" i="8" s="1"/>
  <c r="Q12" i="8"/>
  <c r="R11" i="8"/>
  <c r="P11" i="8" s="1"/>
  <c r="Q11" i="8"/>
  <c r="R10" i="8"/>
  <c r="P10" i="8" s="1"/>
  <c r="Q10" i="8"/>
  <c r="R9" i="8"/>
  <c r="M9" i="8" s="1"/>
  <c r="Q9" i="8"/>
  <c r="R8" i="8"/>
  <c r="M8" i="8" s="1"/>
  <c r="Q8" i="8"/>
  <c r="R7" i="8"/>
  <c r="M7" i="8" s="1"/>
  <c r="Q7" i="8"/>
  <c r="R6" i="8"/>
  <c r="J6" i="8" s="1"/>
  <c r="Q6" i="8"/>
  <c r="P6" i="8"/>
  <c r="M6" i="8"/>
  <c r="R5" i="8"/>
  <c r="P5" i="8" s="1"/>
  <c r="Q5" i="8"/>
  <c r="J5" i="8"/>
  <c r="R4" i="8"/>
  <c r="J4" i="8" s="1"/>
  <c r="Q4" i="8"/>
  <c r="S79" i="7"/>
  <c r="O74" i="7"/>
  <c r="O75" i="7"/>
  <c r="O76" i="7"/>
  <c r="O77" i="7"/>
  <c r="O78" i="7"/>
  <c r="O79" i="7"/>
  <c r="O80" i="7"/>
  <c r="O81" i="7"/>
  <c r="O73" i="7"/>
  <c r="L74" i="7"/>
  <c r="L75" i="7"/>
  <c r="L76" i="7"/>
  <c r="L77" i="7"/>
  <c r="L78" i="7"/>
  <c r="L79" i="7"/>
  <c r="L80" i="7"/>
  <c r="L81" i="7"/>
  <c r="L73" i="7"/>
  <c r="I73" i="7"/>
  <c r="I74" i="7"/>
  <c r="I75" i="7"/>
  <c r="I76" i="7"/>
  <c r="I77" i="7"/>
  <c r="I78" i="7"/>
  <c r="I79" i="7"/>
  <c r="I80" i="7"/>
  <c r="I81" i="7"/>
  <c r="L78" i="3"/>
  <c r="V77" i="7"/>
  <c r="U75" i="7"/>
  <c r="T81" i="7"/>
  <c r="I81" i="2"/>
  <c r="K81" i="2"/>
  <c r="L81" i="2"/>
  <c r="N81" i="2"/>
  <c r="O81" i="2"/>
  <c r="H81" i="2"/>
  <c r="J72" i="2"/>
  <c r="R72" i="2"/>
  <c r="Q72" i="2"/>
  <c r="R82" i="7"/>
  <c r="N82" i="7"/>
  <c r="K82" i="7"/>
  <c r="H82" i="7"/>
  <c r="Q81" i="7"/>
  <c r="U81" i="7" s="1"/>
  <c r="Q80" i="7"/>
  <c r="T80" i="7" s="1"/>
  <c r="Q79" i="7"/>
  <c r="V79" i="7" s="1"/>
  <c r="Q78" i="7"/>
  <c r="U78" i="7" s="1"/>
  <c r="Q77" i="7"/>
  <c r="W77" i="7" s="1"/>
  <c r="Q76" i="7"/>
  <c r="V76" i="7" s="1"/>
  <c r="Q75" i="7"/>
  <c r="W75" i="7" s="1"/>
  <c r="Q74" i="7"/>
  <c r="V74" i="7" s="1"/>
  <c r="Q73" i="7"/>
  <c r="V73" i="7" s="1"/>
  <c r="R71" i="7"/>
  <c r="J71" i="7" s="1"/>
  <c r="Q71" i="7"/>
  <c r="R70" i="7"/>
  <c r="J70" i="7" s="1"/>
  <c r="Q70" i="7"/>
  <c r="R69" i="7"/>
  <c r="M69" i="7" s="1"/>
  <c r="Q69" i="7"/>
  <c r="R68" i="7"/>
  <c r="P68" i="7" s="1"/>
  <c r="Q68" i="7"/>
  <c r="R67" i="7"/>
  <c r="P67" i="7" s="1"/>
  <c r="Q67" i="7"/>
  <c r="J67" i="7"/>
  <c r="R66" i="7"/>
  <c r="M66" i="7" s="1"/>
  <c r="Q66" i="7"/>
  <c r="R65" i="7"/>
  <c r="P65" i="7" s="1"/>
  <c r="Q65" i="7"/>
  <c r="R64" i="7"/>
  <c r="P64" i="7" s="1"/>
  <c r="Q64" i="7"/>
  <c r="R63" i="7"/>
  <c r="M63" i="7" s="1"/>
  <c r="Q63" i="7"/>
  <c r="P63" i="7"/>
  <c r="J63" i="7"/>
  <c r="R62" i="7"/>
  <c r="J62" i="7" s="1"/>
  <c r="Q62" i="7"/>
  <c r="R61" i="7"/>
  <c r="P61" i="7" s="1"/>
  <c r="Q61" i="7"/>
  <c r="R60" i="7"/>
  <c r="P60" i="7" s="1"/>
  <c r="Q60" i="7"/>
  <c r="R59" i="7"/>
  <c r="J59" i="7" s="1"/>
  <c r="Q59" i="7"/>
  <c r="R58" i="7"/>
  <c r="J58" i="7" s="1"/>
  <c r="Q58" i="7"/>
  <c r="R57" i="7"/>
  <c r="P57" i="7" s="1"/>
  <c r="Q57" i="7"/>
  <c r="R56" i="7"/>
  <c r="P56" i="7" s="1"/>
  <c r="Q56" i="7"/>
  <c r="M56" i="7"/>
  <c r="R55" i="7"/>
  <c r="P55" i="7" s="1"/>
  <c r="Q55" i="7"/>
  <c r="R54" i="7"/>
  <c r="M54" i="7" s="1"/>
  <c r="Q54" i="7"/>
  <c r="R53" i="7"/>
  <c r="M53" i="7" s="1"/>
  <c r="Q53" i="7"/>
  <c r="R52" i="7"/>
  <c r="M52" i="7" s="1"/>
  <c r="Q52" i="7"/>
  <c r="P52" i="7"/>
  <c r="R51" i="7"/>
  <c r="P51" i="7" s="1"/>
  <c r="Q51" i="7"/>
  <c r="R50" i="7"/>
  <c r="J50" i="7" s="1"/>
  <c r="Q50" i="7"/>
  <c r="P50" i="7"/>
  <c r="M50" i="7"/>
  <c r="R49" i="7"/>
  <c r="P49" i="7" s="1"/>
  <c r="Q49" i="7"/>
  <c r="R48" i="7"/>
  <c r="P48" i="7" s="1"/>
  <c r="Q48" i="7"/>
  <c r="R47" i="7"/>
  <c r="J47" i="7" s="1"/>
  <c r="Q47" i="7"/>
  <c r="R46" i="7"/>
  <c r="J46" i="7" s="1"/>
  <c r="Q46" i="7"/>
  <c r="R45" i="7"/>
  <c r="P45" i="7" s="1"/>
  <c r="Q45" i="7"/>
  <c r="R44" i="7"/>
  <c r="P44" i="7" s="1"/>
  <c r="Q44" i="7"/>
  <c r="R43" i="7"/>
  <c r="P43" i="7" s="1"/>
  <c r="Q43" i="7"/>
  <c r="R42" i="7"/>
  <c r="M42" i="7" s="1"/>
  <c r="Q42" i="7"/>
  <c r="R41" i="7"/>
  <c r="M41" i="7" s="1"/>
  <c r="Q41" i="7"/>
  <c r="R40" i="7"/>
  <c r="P40" i="7" s="1"/>
  <c r="Q40" i="7"/>
  <c r="R39" i="7"/>
  <c r="J39" i="7" s="1"/>
  <c r="Q39" i="7"/>
  <c r="R38" i="7"/>
  <c r="M38" i="7" s="1"/>
  <c r="Q38" i="7"/>
  <c r="P38" i="7"/>
  <c r="R37" i="7"/>
  <c r="P37" i="7" s="1"/>
  <c r="Q37" i="7"/>
  <c r="R36" i="7"/>
  <c r="P36" i="7" s="1"/>
  <c r="Q36" i="7"/>
  <c r="R35" i="7"/>
  <c r="J35" i="7" s="1"/>
  <c r="Q35" i="7"/>
  <c r="R34" i="7"/>
  <c r="M34" i="7" s="1"/>
  <c r="Q34" i="7"/>
  <c r="R33" i="7"/>
  <c r="P33" i="7" s="1"/>
  <c r="Q33" i="7"/>
  <c r="R32" i="7"/>
  <c r="P32" i="7" s="1"/>
  <c r="Q32" i="7"/>
  <c r="R31" i="7"/>
  <c r="P31" i="7" s="1"/>
  <c r="Q31" i="7"/>
  <c r="R30" i="7"/>
  <c r="M30" i="7" s="1"/>
  <c r="Q30" i="7"/>
  <c r="R29" i="7"/>
  <c r="M29" i="7" s="1"/>
  <c r="Q29" i="7"/>
  <c r="P29" i="7"/>
  <c r="R28" i="7"/>
  <c r="J28" i="7" s="1"/>
  <c r="Q28" i="7"/>
  <c r="R27" i="7"/>
  <c r="M27" i="7" s="1"/>
  <c r="Q27" i="7"/>
  <c r="J27" i="7"/>
  <c r="R26" i="7"/>
  <c r="M26" i="7" s="1"/>
  <c r="Q26" i="7"/>
  <c r="P26" i="7"/>
  <c r="J26" i="7"/>
  <c r="R25" i="7"/>
  <c r="P25" i="7" s="1"/>
  <c r="Q25" i="7"/>
  <c r="R24" i="7"/>
  <c r="P24" i="7" s="1"/>
  <c r="Q24" i="7"/>
  <c r="R23" i="7"/>
  <c r="J23" i="7" s="1"/>
  <c r="Q23" i="7"/>
  <c r="R22" i="7"/>
  <c r="P22" i="7" s="1"/>
  <c r="Q22" i="7"/>
  <c r="R21" i="7"/>
  <c r="P21" i="7" s="1"/>
  <c r="Q21" i="7"/>
  <c r="R20" i="7"/>
  <c r="P20" i="7" s="1"/>
  <c r="Q20" i="7"/>
  <c r="R19" i="7"/>
  <c r="P19" i="7" s="1"/>
  <c r="Q19" i="7"/>
  <c r="R18" i="7"/>
  <c r="M18" i="7" s="1"/>
  <c r="Q18" i="7"/>
  <c r="R17" i="7"/>
  <c r="M17" i="7" s="1"/>
  <c r="Q17" i="7"/>
  <c r="R16" i="7"/>
  <c r="P16" i="7" s="1"/>
  <c r="Q16" i="7"/>
  <c r="R15" i="7"/>
  <c r="M15" i="7" s="1"/>
  <c r="Q15" i="7"/>
  <c r="J15" i="7"/>
  <c r="R14" i="7"/>
  <c r="J14" i="7" s="1"/>
  <c r="Q14" i="7"/>
  <c r="R13" i="7"/>
  <c r="P13" i="7" s="1"/>
  <c r="Q13" i="7"/>
  <c r="R12" i="7"/>
  <c r="P12" i="7" s="1"/>
  <c r="Q12" i="7"/>
  <c r="R11" i="7"/>
  <c r="J11" i="7" s="1"/>
  <c r="Q11" i="7"/>
  <c r="R10" i="7"/>
  <c r="M10" i="7" s="1"/>
  <c r="Q10" i="7"/>
  <c r="R9" i="7"/>
  <c r="J9" i="7" s="1"/>
  <c r="Q9" i="7"/>
  <c r="R8" i="7"/>
  <c r="P8" i="7" s="1"/>
  <c r="Q8" i="7"/>
  <c r="R7" i="7"/>
  <c r="P7" i="7" s="1"/>
  <c r="Q7" i="7"/>
  <c r="R6" i="7"/>
  <c r="M6" i="7" s="1"/>
  <c r="Q6" i="7"/>
  <c r="R5" i="7"/>
  <c r="M5" i="7" s="1"/>
  <c r="Q5" i="7"/>
  <c r="R4" i="7"/>
  <c r="M4" i="7" s="1"/>
  <c r="Q4" i="7"/>
  <c r="S75" i="7" l="1"/>
  <c r="P4" i="7"/>
  <c r="M9" i="7"/>
  <c r="P69" i="7"/>
  <c r="W80" i="7"/>
  <c r="S73" i="7"/>
  <c r="M10" i="8"/>
  <c r="J47" i="8"/>
  <c r="P56" i="8"/>
  <c r="J69" i="8"/>
  <c r="S76" i="8"/>
  <c r="P5" i="9"/>
  <c r="M30" i="9"/>
  <c r="O82" i="7"/>
  <c r="P9" i="7"/>
  <c r="P34" i="7"/>
  <c r="W78" i="7"/>
  <c r="J40" i="8"/>
  <c r="P47" i="8"/>
  <c r="T78" i="8"/>
  <c r="J18" i="9"/>
  <c r="P30" i="9"/>
  <c r="P43" i="9"/>
  <c r="J52" i="9"/>
  <c r="S77" i="9"/>
  <c r="W74" i="7"/>
  <c r="M40" i="8"/>
  <c r="S74" i="8"/>
  <c r="X78" i="8"/>
  <c r="M18" i="9"/>
  <c r="M36" i="9"/>
  <c r="M52" i="9"/>
  <c r="M65" i="9"/>
  <c r="S80" i="7"/>
  <c r="M17" i="8"/>
  <c r="P36" i="8"/>
  <c r="P44" i="8"/>
  <c r="M6" i="9"/>
  <c r="M23" i="9"/>
  <c r="J28" i="9"/>
  <c r="P36" i="9"/>
  <c r="P61" i="9"/>
  <c r="S78" i="9"/>
  <c r="P10" i="7"/>
  <c r="J56" i="7"/>
  <c r="S81" i="7"/>
  <c r="J27" i="8"/>
  <c r="V76" i="8"/>
  <c r="S79" i="8"/>
  <c r="P48" i="9"/>
  <c r="M71" i="9"/>
  <c r="J22" i="7"/>
  <c r="T75" i="7"/>
  <c r="J41" i="8"/>
  <c r="M58" i="8"/>
  <c r="U74" i="8"/>
  <c r="P12" i="9"/>
  <c r="J29" i="9"/>
  <c r="P53" i="9"/>
  <c r="J58" i="9"/>
  <c r="U77" i="7"/>
  <c r="X77" i="7" s="1"/>
  <c r="S77" i="7"/>
  <c r="J38" i="8"/>
  <c r="J46" i="8"/>
  <c r="J63" i="8"/>
  <c r="P25" i="9"/>
  <c r="P27" i="7"/>
  <c r="J43" i="7"/>
  <c r="V81" i="7"/>
  <c r="S76" i="7"/>
  <c r="S74" i="7"/>
  <c r="S82" i="7" s="1"/>
  <c r="S78" i="7"/>
  <c r="V75" i="7"/>
  <c r="J10" i="8"/>
  <c r="J51" i="8"/>
  <c r="S74" i="9"/>
  <c r="J23" i="9"/>
  <c r="M54" i="9"/>
  <c r="P19" i="9"/>
  <c r="J34" i="9"/>
  <c r="P37" i="9"/>
  <c r="J6" i="9"/>
  <c r="J59" i="9"/>
  <c r="V76" i="9"/>
  <c r="X76" i="9" s="1"/>
  <c r="J4" i="9"/>
  <c r="M17" i="9"/>
  <c r="M24" i="9"/>
  <c r="M28" i="9"/>
  <c r="J35" i="9"/>
  <c r="P55" i="9"/>
  <c r="J66" i="9"/>
  <c r="J70" i="9"/>
  <c r="S80" i="9"/>
  <c r="M4" i="9"/>
  <c r="J11" i="9"/>
  <c r="P24" i="9"/>
  <c r="M35" i="9"/>
  <c r="M66" i="9"/>
  <c r="W73" i="9"/>
  <c r="M11" i="9"/>
  <c r="P31" i="9"/>
  <c r="J42" i="9"/>
  <c r="J46" i="9"/>
  <c r="P49" i="9"/>
  <c r="J53" i="9"/>
  <c r="J64" i="9"/>
  <c r="P7" i="9"/>
  <c r="M60" i="9"/>
  <c r="U78" i="9"/>
  <c r="V78" i="9"/>
  <c r="W78" i="9"/>
  <c r="W76" i="9"/>
  <c r="Q82" i="9"/>
  <c r="T75" i="9"/>
  <c r="T81" i="9"/>
  <c r="U73" i="9"/>
  <c r="U75" i="9"/>
  <c r="U79" i="9"/>
  <c r="U81" i="9"/>
  <c r="V73" i="9"/>
  <c r="V75" i="9"/>
  <c r="V79" i="9"/>
  <c r="V81" i="9"/>
  <c r="W79" i="9"/>
  <c r="S79" i="9"/>
  <c r="I82" i="9"/>
  <c r="S75" i="9"/>
  <c r="L82" i="9"/>
  <c r="O82" i="9"/>
  <c r="S81" i="9"/>
  <c r="M10" i="9"/>
  <c r="J15" i="9"/>
  <c r="M22" i="9"/>
  <c r="J27" i="9"/>
  <c r="M34" i="9"/>
  <c r="J39" i="9"/>
  <c r="M46" i="9"/>
  <c r="J51" i="9"/>
  <c r="M58" i="9"/>
  <c r="J63" i="9"/>
  <c r="M70" i="9"/>
  <c r="T74" i="9"/>
  <c r="T80" i="9"/>
  <c r="J8" i="9"/>
  <c r="M15" i="9"/>
  <c r="J20" i="9"/>
  <c r="M27" i="9"/>
  <c r="J32" i="9"/>
  <c r="M39" i="9"/>
  <c r="J44" i="9"/>
  <c r="M51" i="9"/>
  <c r="J56" i="9"/>
  <c r="M63" i="9"/>
  <c r="J68" i="9"/>
  <c r="S73" i="9"/>
  <c r="S82" i="9" s="1"/>
  <c r="U74" i="9"/>
  <c r="U80" i="9"/>
  <c r="M8" i="9"/>
  <c r="M20" i="9"/>
  <c r="J25" i="9"/>
  <c r="M32" i="9"/>
  <c r="J37" i="9"/>
  <c r="M44" i="9"/>
  <c r="J49" i="9"/>
  <c r="M56" i="9"/>
  <c r="J61" i="9"/>
  <c r="M68" i="9"/>
  <c r="V74" i="9"/>
  <c r="V80" i="9"/>
  <c r="J9" i="9"/>
  <c r="J33" i="9"/>
  <c r="J57" i="9"/>
  <c r="M9" i="9"/>
  <c r="M45" i="9"/>
  <c r="J50" i="9"/>
  <c r="M57" i="9"/>
  <c r="J62" i="9"/>
  <c r="M69" i="9"/>
  <c r="U77" i="9"/>
  <c r="J21" i="9"/>
  <c r="J45" i="9"/>
  <c r="J69" i="9"/>
  <c r="T77" i="9"/>
  <c r="J14" i="9"/>
  <c r="M21" i="9"/>
  <c r="J26" i="9"/>
  <c r="M33" i="9"/>
  <c r="J38" i="9"/>
  <c r="J7" i="9"/>
  <c r="M14" i="9"/>
  <c r="J19" i="9"/>
  <c r="M26" i="9"/>
  <c r="J31" i="9"/>
  <c r="M38" i="9"/>
  <c r="J43" i="9"/>
  <c r="M50" i="9"/>
  <c r="J55" i="9"/>
  <c r="M62" i="9"/>
  <c r="J67" i="9"/>
  <c r="T76" i="9"/>
  <c r="V77" i="9"/>
  <c r="X75" i="7"/>
  <c r="J16" i="8"/>
  <c r="P15" i="7"/>
  <c r="M28" i="7"/>
  <c r="M39" i="7"/>
  <c r="P62" i="7"/>
  <c r="P66" i="7"/>
  <c r="P70" i="7"/>
  <c r="T79" i="7"/>
  <c r="U79" i="7"/>
  <c r="W73" i="7"/>
  <c r="M4" i="8"/>
  <c r="J11" i="8"/>
  <c r="J22" i="8"/>
  <c r="T73" i="8"/>
  <c r="P28" i="7"/>
  <c r="J33" i="7"/>
  <c r="P39" i="7"/>
  <c r="P53" i="7"/>
  <c r="T78" i="7"/>
  <c r="U80" i="7"/>
  <c r="W81" i="7"/>
  <c r="X81" i="7" s="1"/>
  <c r="P4" i="8"/>
  <c r="P7" i="8"/>
  <c r="M11" i="8"/>
  <c r="J15" i="8"/>
  <c r="M22" i="8"/>
  <c r="J29" i="8"/>
  <c r="M33" i="7"/>
  <c r="T77" i="7"/>
  <c r="P18" i="8"/>
  <c r="J62" i="8"/>
  <c r="M65" i="8"/>
  <c r="T76" i="7"/>
  <c r="W79" i="7"/>
  <c r="M48" i="8"/>
  <c r="J52" i="8"/>
  <c r="O82" i="8"/>
  <c r="S78" i="8"/>
  <c r="M22" i="7"/>
  <c r="M46" i="7"/>
  <c r="Q82" i="7"/>
  <c r="T74" i="7"/>
  <c r="V80" i="7"/>
  <c r="M5" i="8"/>
  <c r="M12" i="8"/>
  <c r="M16" i="8"/>
  <c r="P19" i="8"/>
  <c r="P5" i="7"/>
  <c r="M14" i="7"/>
  <c r="J34" i="7"/>
  <c r="J38" i="7"/>
  <c r="P46" i="7"/>
  <c r="J55" i="7"/>
  <c r="U73" i="7"/>
  <c r="W76" i="7"/>
  <c r="P12" i="8"/>
  <c r="J35" i="8"/>
  <c r="U80" i="8"/>
  <c r="P14" i="7"/>
  <c r="U74" i="7"/>
  <c r="X74" i="7" s="1"/>
  <c r="V78" i="7"/>
  <c r="X78" i="7" s="1"/>
  <c r="M35" i="8"/>
  <c r="J28" i="8"/>
  <c r="J39" i="8"/>
  <c r="J53" i="8"/>
  <c r="J57" i="8"/>
  <c r="M60" i="8"/>
  <c r="J64" i="8"/>
  <c r="J71" i="8"/>
  <c r="U76" i="7"/>
  <c r="J17" i="8"/>
  <c r="M24" i="8"/>
  <c r="J50" i="8"/>
  <c r="P60" i="8"/>
  <c r="T74" i="8"/>
  <c r="U76" i="8"/>
  <c r="I82" i="7"/>
  <c r="P11" i="7"/>
  <c r="J20" i="7"/>
  <c r="P35" i="7"/>
  <c r="M62" i="7"/>
  <c r="M70" i="7"/>
  <c r="M36" i="8"/>
  <c r="V74" i="8"/>
  <c r="X74" i="8" s="1"/>
  <c r="S80" i="8"/>
  <c r="S81" i="8"/>
  <c r="S77" i="8"/>
  <c r="P8" i="8"/>
  <c r="M13" i="8"/>
  <c r="J18" i="8"/>
  <c r="P20" i="8"/>
  <c r="M25" i="8"/>
  <c r="J30" i="8"/>
  <c r="P32" i="8"/>
  <c r="M37" i="8"/>
  <c r="J42" i="8"/>
  <c r="M49" i="8"/>
  <c r="J54" i="8"/>
  <c r="M61" i="8"/>
  <c r="J66" i="8"/>
  <c r="U77" i="8"/>
  <c r="U81" i="8"/>
  <c r="P13" i="8"/>
  <c r="P25" i="8"/>
  <c r="M30" i="8"/>
  <c r="P37" i="8"/>
  <c r="M42" i="8"/>
  <c r="P49" i="8"/>
  <c r="M54" i="8"/>
  <c r="P61" i="8"/>
  <c r="M66" i="8"/>
  <c r="V73" i="8"/>
  <c r="V77" i="8"/>
  <c r="V81" i="8"/>
  <c r="W73" i="8"/>
  <c r="T76" i="8"/>
  <c r="W77" i="8"/>
  <c r="T80" i="8"/>
  <c r="W81" i="8"/>
  <c r="J9" i="8"/>
  <c r="J33" i="8"/>
  <c r="J45" i="8"/>
  <c r="J14" i="8"/>
  <c r="M21" i="8"/>
  <c r="M33" i="8"/>
  <c r="M45" i="8"/>
  <c r="M57" i="8"/>
  <c r="M69" i="8"/>
  <c r="V80" i="8"/>
  <c r="I82" i="8"/>
  <c r="J7" i="8"/>
  <c r="P9" i="8"/>
  <c r="M14" i="8"/>
  <c r="J19" i="8"/>
  <c r="P21" i="8"/>
  <c r="M26" i="8"/>
  <c r="J31" i="8"/>
  <c r="M38" i="8"/>
  <c r="J43" i="8"/>
  <c r="M50" i="8"/>
  <c r="J55" i="8"/>
  <c r="M62" i="8"/>
  <c r="J67" i="8"/>
  <c r="T75" i="8"/>
  <c r="T79" i="8"/>
  <c r="J26" i="8"/>
  <c r="M31" i="8"/>
  <c r="M43" i="8"/>
  <c r="M55" i="8"/>
  <c r="M67" i="8"/>
  <c r="U75" i="8"/>
  <c r="U79" i="8"/>
  <c r="L82" i="8"/>
  <c r="V75" i="8"/>
  <c r="V79" i="8"/>
  <c r="Q82" i="8"/>
  <c r="M39" i="8"/>
  <c r="J44" i="8"/>
  <c r="M51" i="8"/>
  <c r="J56" i="8"/>
  <c r="M63" i="8"/>
  <c r="J68" i="8"/>
  <c r="J8" i="8"/>
  <c r="M15" i="8"/>
  <c r="J20" i="8"/>
  <c r="M27" i="8"/>
  <c r="J32" i="8"/>
  <c r="J57" i="7"/>
  <c r="J16" i="7"/>
  <c r="J40" i="7"/>
  <c r="J51" i="7"/>
  <c r="M57" i="7"/>
  <c r="J64" i="7"/>
  <c r="P6" i="7"/>
  <c r="J10" i="7"/>
  <c r="M16" i="7"/>
  <c r="P23" i="7"/>
  <c r="M40" i="7"/>
  <c r="J44" i="7"/>
  <c r="M51" i="7"/>
  <c r="P54" i="7"/>
  <c r="M64" i="7"/>
  <c r="J68" i="7"/>
  <c r="M68" i="7"/>
  <c r="M21" i="7"/>
  <c r="J45" i="7"/>
  <c r="M58" i="7"/>
  <c r="J21" i="7"/>
  <c r="J4" i="7"/>
  <c r="P17" i="7"/>
  <c r="P41" i="7"/>
  <c r="M45" i="7"/>
  <c r="J52" i="7"/>
  <c r="P58" i="7"/>
  <c r="J69" i="7"/>
  <c r="M11" i="7"/>
  <c r="J32" i="7"/>
  <c r="P18" i="7"/>
  <c r="M23" i="7"/>
  <c r="P30" i="7"/>
  <c r="M35" i="7"/>
  <c r="P42" i="7"/>
  <c r="M47" i="7"/>
  <c r="M59" i="7"/>
  <c r="M71" i="7"/>
  <c r="P47" i="7"/>
  <c r="P59" i="7"/>
  <c r="P71" i="7"/>
  <c r="J7" i="7"/>
  <c r="J19" i="7"/>
  <c r="J31" i="7"/>
  <c r="M19" i="7"/>
  <c r="M31" i="7"/>
  <c r="J36" i="7"/>
  <c r="M43" i="7"/>
  <c r="J48" i="7"/>
  <c r="M55" i="7"/>
  <c r="J60" i="7"/>
  <c r="M67" i="7"/>
  <c r="M7" i="7"/>
  <c r="J12" i="7"/>
  <c r="J24" i="7"/>
  <c r="J5" i="7"/>
  <c r="M12" i="7"/>
  <c r="J17" i="7"/>
  <c r="M24" i="7"/>
  <c r="J29" i="7"/>
  <c r="M36" i="7"/>
  <c r="J41" i="7"/>
  <c r="M48" i="7"/>
  <c r="J53" i="7"/>
  <c r="M60" i="7"/>
  <c r="J65" i="7"/>
  <c r="M65" i="7"/>
  <c r="J8" i="7"/>
  <c r="M20" i="7"/>
  <c r="J37" i="7"/>
  <c r="J49" i="7"/>
  <c r="J61" i="7"/>
  <c r="M8" i="7"/>
  <c r="J13" i="7"/>
  <c r="J25" i="7"/>
  <c r="M32" i="7"/>
  <c r="M44" i="7"/>
  <c r="J6" i="7"/>
  <c r="M25" i="7"/>
  <c r="J30" i="7"/>
  <c r="M61" i="7"/>
  <c r="M13" i="7"/>
  <c r="J18" i="7"/>
  <c r="M37" i="7"/>
  <c r="J42" i="7"/>
  <c r="M49" i="7"/>
  <c r="J54" i="7"/>
  <c r="J66" i="7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7" i="3"/>
  <c r="N28" i="3"/>
  <c r="N29" i="3"/>
  <c r="N30" i="3"/>
  <c r="N31" i="3"/>
  <c r="N32" i="3"/>
  <c r="N33" i="3"/>
  <c r="N34" i="3"/>
  <c r="N35" i="3"/>
  <c r="N37" i="3"/>
  <c r="N38" i="3"/>
  <c r="N39" i="3"/>
  <c r="N40" i="3"/>
  <c r="N41" i="3"/>
  <c r="N42" i="3"/>
  <c r="N43" i="3"/>
  <c r="N44" i="3"/>
  <c r="N45" i="3"/>
  <c r="N46" i="3"/>
  <c r="N47" i="3"/>
  <c r="N48" i="3"/>
  <c r="N50" i="3"/>
  <c r="N51" i="3"/>
  <c r="N52" i="3"/>
  <c r="N53" i="3"/>
  <c r="N54" i="3"/>
  <c r="N55" i="3"/>
  <c r="N56" i="3"/>
  <c r="N58" i="3"/>
  <c r="N59" i="3"/>
  <c r="N60" i="3"/>
  <c r="N61" i="3"/>
  <c r="N62" i="3"/>
  <c r="N63" i="3"/>
  <c r="N64" i="3"/>
  <c r="N65" i="3"/>
  <c r="N66" i="3"/>
  <c r="N67" i="3"/>
  <c r="N68" i="3"/>
  <c r="N70" i="3"/>
  <c r="N71" i="3"/>
  <c r="N72" i="3"/>
  <c r="N73" i="3"/>
  <c r="N74" i="3"/>
  <c r="N75" i="3"/>
  <c r="N76" i="3"/>
  <c r="N78" i="3"/>
  <c r="N79" i="3"/>
  <c r="N80" i="3"/>
  <c r="N81" i="3"/>
  <c r="N82" i="3"/>
  <c r="N83" i="3"/>
  <c r="N84" i="3"/>
  <c r="N85" i="3"/>
  <c r="N86" i="3"/>
  <c r="N7" i="3"/>
  <c r="N8" i="3"/>
  <c r="N9" i="3"/>
  <c r="N11" i="3"/>
  <c r="N12" i="3"/>
  <c r="N4" i="3"/>
  <c r="N5" i="3"/>
  <c r="N6" i="3"/>
  <c r="N3" i="3"/>
  <c r="M4" i="3"/>
  <c r="M5" i="3"/>
  <c r="M6" i="3"/>
  <c r="M7" i="3"/>
  <c r="M8" i="3"/>
  <c r="M9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7" i="3"/>
  <c r="M28" i="3"/>
  <c r="M29" i="3"/>
  <c r="M30" i="3"/>
  <c r="M31" i="3"/>
  <c r="M32" i="3"/>
  <c r="M33" i="3"/>
  <c r="M34" i="3"/>
  <c r="M35" i="3"/>
  <c r="M37" i="3"/>
  <c r="M38" i="3"/>
  <c r="M39" i="3"/>
  <c r="M40" i="3"/>
  <c r="M41" i="3"/>
  <c r="M42" i="3"/>
  <c r="M43" i="3"/>
  <c r="M44" i="3"/>
  <c r="M45" i="3"/>
  <c r="M46" i="3"/>
  <c r="M47" i="3"/>
  <c r="M48" i="3"/>
  <c r="M50" i="3"/>
  <c r="M51" i="3"/>
  <c r="M52" i="3"/>
  <c r="M53" i="3"/>
  <c r="M54" i="3"/>
  <c r="M55" i="3"/>
  <c r="M56" i="3"/>
  <c r="M58" i="3"/>
  <c r="M59" i="3"/>
  <c r="M60" i="3"/>
  <c r="M61" i="3"/>
  <c r="M62" i="3"/>
  <c r="M63" i="3"/>
  <c r="M64" i="3"/>
  <c r="M65" i="3"/>
  <c r="M66" i="3"/>
  <c r="M67" i="3"/>
  <c r="M68" i="3"/>
  <c r="M70" i="3"/>
  <c r="M71" i="3"/>
  <c r="M72" i="3"/>
  <c r="M73" i="3"/>
  <c r="M74" i="3"/>
  <c r="M75" i="3"/>
  <c r="M76" i="3"/>
  <c r="M78" i="3"/>
  <c r="M79" i="3"/>
  <c r="M80" i="3"/>
  <c r="M81" i="3"/>
  <c r="M82" i="3"/>
  <c r="M83" i="3"/>
  <c r="M84" i="3"/>
  <c r="M85" i="3"/>
  <c r="M86" i="3"/>
  <c r="M3" i="3"/>
  <c r="L4" i="3"/>
  <c r="L5" i="3"/>
  <c r="L6" i="3"/>
  <c r="L7" i="3"/>
  <c r="L8" i="3"/>
  <c r="L9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7" i="3"/>
  <c r="L28" i="3"/>
  <c r="L29" i="3"/>
  <c r="L30" i="3"/>
  <c r="L31" i="3"/>
  <c r="L32" i="3"/>
  <c r="L33" i="3"/>
  <c r="L34" i="3"/>
  <c r="L35" i="3"/>
  <c r="L37" i="3"/>
  <c r="L38" i="3"/>
  <c r="L39" i="3"/>
  <c r="L40" i="3"/>
  <c r="L41" i="3"/>
  <c r="L42" i="3"/>
  <c r="L43" i="3"/>
  <c r="L44" i="3"/>
  <c r="L45" i="3"/>
  <c r="L46" i="3"/>
  <c r="L47" i="3"/>
  <c r="L48" i="3"/>
  <c r="L50" i="3"/>
  <c r="L51" i="3"/>
  <c r="L52" i="3"/>
  <c r="L53" i="3"/>
  <c r="L54" i="3"/>
  <c r="L55" i="3"/>
  <c r="L56" i="3"/>
  <c r="L58" i="3"/>
  <c r="L59" i="3"/>
  <c r="L60" i="3"/>
  <c r="L61" i="3"/>
  <c r="L62" i="3"/>
  <c r="L63" i="3"/>
  <c r="L64" i="3"/>
  <c r="L65" i="3"/>
  <c r="L66" i="3"/>
  <c r="L67" i="3"/>
  <c r="L68" i="3"/>
  <c r="L70" i="3"/>
  <c r="L71" i="3"/>
  <c r="L72" i="3"/>
  <c r="L73" i="3"/>
  <c r="L74" i="3"/>
  <c r="L75" i="3"/>
  <c r="L76" i="3"/>
  <c r="L79" i="3"/>
  <c r="L80" i="3"/>
  <c r="L81" i="3"/>
  <c r="O81" i="3" s="1"/>
  <c r="L82" i="3"/>
  <c r="O82" i="3" s="1"/>
  <c r="L83" i="3"/>
  <c r="O83" i="3" s="1"/>
  <c r="L84" i="3"/>
  <c r="L85" i="3"/>
  <c r="L86" i="3"/>
  <c r="L3" i="3"/>
  <c r="G86" i="4"/>
  <c r="G76" i="4"/>
  <c r="G68" i="4"/>
  <c r="G56" i="4"/>
  <c r="G48" i="4"/>
  <c r="G35" i="4"/>
  <c r="G25" i="4"/>
  <c r="G9" i="4"/>
  <c r="G77" i="3"/>
  <c r="M77" i="3" s="1"/>
  <c r="G69" i="3"/>
  <c r="M69" i="3" s="1"/>
  <c r="G57" i="3"/>
  <c r="M57" i="3" s="1"/>
  <c r="G49" i="3"/>
  <c r="N49" i="3" s="1"/>
  <c r="G36" i="3"/>
  <c r="L36" i="3" s="1"/>
  <c r="G26" i="3"/>
  <c r="M26" i="3" s="1"/>
  <c r="G10" i="3"/>
  <c r="O80" i="3" l="1"/>
  <c r="X76" i="7"/>
  <c r="O79" i="3"/>
  <c r="X80" i="7"/>
  <c r="X73" i="8"/>
  <c r="X76" i="8"/>
  <c r="O84" i="3"/>
  <c r="X81" i="9"/>
  <c r="X73" i="9"/>
  <c r="X78" i="9"/>
  <c r="X79" i="9"/>
  <c r="X75" i="9"/>
  <c r="X77" i="9"/>
  <c r="X80" i="9"/>
  <c r="X74" i="9"/>
  <c r="S82" i="8"/>
  <c r="X79" i="8"/>
  <c r="X80" i="8"/>
  <c r="X75" i="8"/>
  <c r="X79" i="7"/>
  <c r="X81" i="8"/>
  <c r="X77" i="8"/>
  <c r="O86" i="3"/>
  <c r="X73" i="7"/>
  <c r="O85" i="3"/>
  <c r="O78" i="3"/>
  <c r="O87" i="3" s="1"/>
  <c r="N36" i="3"/>
  <c r="L10" i="3"/>
  <c r="L69" i="3"/>
  <c r="L57" i="3"/>
  <c r="M49" i="3"/>
  <c r="M36" i="3"/>
  <c r="M10" i="3"/>
  <c r="N69" i="3"/>
  <c r="N57" i="3"/>
  <c r="N10" i="3"/>
  <c r="L77" i="3"/>
  <c r="N77" i="3"/>
  <c r="L49" i="3"/>
  <c r="N26" i="3"/>
  <c r="L26" i="3"/>
  <c r="P72" i="2" l="1"/>
  <c r="M72" i="2"/>
  <c r="J5" i="2"/>
  <c r="J6" i="2"/>
  <c r="J38" i="2"/>
  <c r="R5" i="2"/>
  <c r="P5" i="2" s="1"/>
  <c r="R6" i="2"/>
  <c r="P6" i="2" s="1"/>
  <c r="R7" i="2"/>
  <c r="J7" i="2" s="1"/>
  <c r="R8" i="2"/>
  <c r="J8" i="2" s="1"/>
  <c r="R9" i="2"/>
  <c r="J9" i="2" s="1"/>
  <c r="R10" i="2"/>
  <c r="J10" i="2" s="1"/>
  <c r="R11" i="2"/>
  <c r="J11" i="2" s="1"/>
  <c r="R12" i="2"/>
  <c r="M12" i="2" s="1"/>
  <c r="R13" i="2"/>
  <c r="M13" i="2" s="1"/>
  <c r="R14" i="2"/>
  <c r="M14" i="2" s="1"/>
  <c r="R15" i="2"/>
  <c r="M15" i="2" s="1"/>
  <c r="R16" i="2"/>
  <c r="M16" i="2" s="1"/>
  <c r="R17" i="2"/>
  <c r="P17" i="2" s="1"/>
  <c r="R18" i="2"/>
  <c r="P18" i="2" s="1"/>
  <c r="R19" i="2"/>
  <c r="J19" i="2" s="1"/>
  <c r="R20" i="2"/>
  <c r="J20" i="2" s="1"/>
  <c r="R21" i="2"/>
  <c r="J21" i="2" s="1"/>
  <c r="R22" i="2"/>
  <c r="J22" i="2" s="1"/>
  <c r="R23" i="2"/>
  <c r="J23" i="2" s="1"/>
  <c r="R24" i="2"/>
  <c r="M24" i="2" s="1"/>
  <c r="R25" i="2"/>
  <c r="M25" i="2" s="1"/>
  <c r="R26" i="2"/>
  <c r="M26" i="2" s="1"/>
  <c r="R27" i="2"/>
  <c r="M27" i="2" s="1"/>
  <c r="R28" i="2"/>
  <c r="M28" i="2" s="1"/>
  <c r="R29" i="2"/>
  <c r="P29" i="2" s="1"/>
  <c r="R30" i="2"/>
  <c r="P30" i="2" s="1"/>
  <c r="R31" i="2"/>
  <c r="J31" i="2" s="1"/>
  <c r="R32" i="2"/>
  <c r="J32" i="2" s="1"/>
  <c r="R33" i="2"/>
  <c r="J33" i="2" s="1"/>
  <c r="R34" i="2"/>
  <c r="J34" i="2" s="1"/>
  <c r="R35" i="2"/>
  <c r="J35" i="2" s="1"/>
  <c r="R36" i="2"/>
  <c r="M36" i="2" s="1"/>
  <c r="R37" i="2"/>
  <c r="M37" i="2" s="1"/>
  <c r="R38" i="2"/>
  <c r="M38" i="2" s="1"/>
  <c r="R39" i="2"/>
  <c r="M39" i="2" s="1"/>
  <c r="R40" i="2"/>
  <c r="M40" i="2" s="1"/>
  <c r="R41" i="2"/>
  <c r="P41" i="2" s="1"/>
  <c r="R42" i="2"/>
  <c r="P42" i="2" s="1"/>
  <c r="R43" i="2"/>
  <c r="J43" i="2" s="1"/>
  <c r="R44" i="2"/>
  <c r="J44" i="2" s="1"/>
  <c r="R45" i="2"/>
  <c r="J45" i="2" s="1"/>
  <c r="R46" i="2"/>
  <c r="J46" i="2" s="1"/>
  <c r="R47" i="2"/>
  <c r="J47" i="2" s="1"/>
  <c r="R48" i="2"/>
  <c r="M48" i="2" s="1"/>
  <c r="R49" i="2"/>
  <c r="M49" i="2" s="1"/>
  <c r="R50" i="2"/>
  <c r="M50" i="2" s="1"/>
  <c r="R51" i="2"/>
  <c r="M51" i="2" s="1"/>
  <c r="R52" i="2"/>
  <c r="M52" i="2" s="1"/>
  <c r="R53" i="2"/>
  <c r="P53" i="2" s="1"/>
  <c r="R54" i="2"/>
  <c r="P54" i="2" s="1"/>
  <c r="R55" i="2"/>
  <c r="J55" i="2" s="1"/>
  <c r="R56" i="2"/>
  <c r="J56" i="2" s="1"/>
  <c r="R57" i="2"/>
  <c r="J57" i="2" s="1"/>
  <c r="R58" i="2"/>
  <c r="J58" i="2" s="1"/>
  <c r="R59" i="2"/>
  <c r="J59" i="2" s="1"/>
  <c r="R60" i="2"/>
  <c r="M60" i="2" s="1"/>
  <c r="R61" i="2"/>
  <c r="M61" i="2" s="1"/>
  <c r="R62" i="2"/>
  <c r="M62" i="2" s="1"/>
  <c r="R63" i="2"/>
  <c r="M63" i="2" s="1"/>
  <c r="R64" i="2"/>
  <c r="M64" i="2" s="1"/>
  <c r="R65" i="2"/>
  <c r="P65" i="2" s="1"/>
  <c r="R66" i="2"/>
  <c r="P66" i="2" s="1"/>
  <c r="R67" i="2"/>
  <c r="J67" i="2" s="1"/>
  <c r="R68" i="2"/>
  <c r="J68" i="2" s="1"/>
  <c r="R69" i="2"/>
  <c r="J69" i="2" s="1"/>
  <c r="R70" i="2"/>
  <c r="J70" i="2" s="1"/>
  <c r="R71" i="2"/>
  <c r="J71" i="2" s="1"/>
  <c r="R73" i="2"/>
  <c r="P73" i="2" s="1"/>
  <c r="R74" i="2"/>
  <c r="P74" i="2" s="1"/>
  <c r="R75" i="2"/>
  <c r="P75" i="2" s="1"/>
  <c r="R76" i="2"/>
  <c r="P76" i="2" s="1"/>
  <c r="R77" i="2"/>
  <c r="P77" i="2" s="1"/>
  <c r="R78" i="2"/>
  <c r="P78" i="2" s="1"/>
  <c r="R79" i="2"/>
  <c r="P79" i="2" s="1"/>
  <c r="R80" i="2"/>
  <c r="M80" i="2" s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3" i="2"/>
  <c r="Q74" i="2"/>
  <c r="Q75" i="2"/>
  <c r="Q76" i="2"/>
  <c r="Q77" i="2"/>
  <c r="Q78" i="2"/>
  <c r="Q79" i="2"/>
  <c r="Q80" i="2"/>
  <c r="R4" i="2"/>
  <c r="J4" i="2" s="1"/>
  <c r="Q4" i="2"/>
  <c r="M47" i="2" l="1"/>
  <c r="M59" i="2"/>
  <c r="M35" i="2"/>
  <c r="M23" i="2"/>
  <c r="J65" i="2"/>
  <c r="M11" i="2"/>
  <c r="J64" i="2"/>
  <c r="J63" i="2"/>
  <c r="J39" i="2"/>
  <c r="P64" i="2"/>
  <c r="J80" i="2"/>
  <c r="J62" i="2"/>
  <c r="J29" i="2"/>
  <c r="M79" i="2"/>
  <c r="P62" i="2"/>
  <c r="J79" i="2"/>
  <c r="T79" i="2" s="1"/>
  <c r="J54" i="2"/>
  <c r="J28" i="2"/>
  <c r="M78" i="2"/>
  <c r="P52" i="2"/>
  <c r="Q81" i="2"/>
  <c r="J78" i="2"/>
  <c r="J53" i="2"/>
  <c r="J27" i="2"/>
  <c r="M77" i="2"/>
  <c r="P80" i="2"/>
  <c r="P81" i="2" s="1"/>
  <c r="P50" i="2"/>
  <c r="J77" i="2"/>
  <c r="T77" i="2" s="1"/>
  <c r="J52" i="2"/>
  <c r="J26" i="2"/>
  <c r="M76" i="2"/>
  <c r="P40" i="2"/>
  <c r="J76" i="2"/>
  <c r="T76" i="2" s="1"/>
  <c r="J51" i="2"/>
  <c r="J18" i="2"/>
  <c r="M75" i="2"/>
  <c r="P38" i="2"/>
  <c r="J75" i="2"/>
  <c r="J50" i="2"/>
  <c r="J17" i="2"/>
  <c r="M74" i="2"/>
  <c r="P28" i="2"/>
  <c r="J30" i="2"/>
  <c r="R81" i="2"/>
  <c r="J74" i="2"/>
  <c r="T74" i="2" s="1"/>
  <c r="J42" i="2"/>
  <c r="J16" i="2"/>
  <c r="M73" i="2"/>
  <c r="P26" i="2"/>
  <c r="J73" i="2"/>
  <c r="J41" i="2"/>
  <c r="J15" i="2"/>
  <c r="T72" i="2"/>
  <c r="P16" i="2"/>
  <c r="J66" i="2"/>
  <c r="J40" i="2"/>
  <c r="J14" i="2"/>
  <c r="M71" i="2"/>
  <c r="P14" i="2"/>
  <c r="M70" i="2"/>
  <c r="M58" i="2"/>
  <c r="M46" i="2"/>
  <c r="M34" i="2"/>
  <c r="M22" i="2"/>
  <c r="M10" i="2"/>
  <c r="P63" i="2"/>
  <c r="P51" i="2"/>
  <c r="P39" i="2"/>
  <c r="P27" i="2"/>
  <c r="P15" i="2"/>
  <c r="M4" i="2"/>
  <c r="M69" i="2"/>
  <c r="M57" i="2"/>
  <c r="M45" i="2"/>
  <c r="M33" i="2"/>
  <c r="M21" i="2"/>
  <c r="M9" i="2"/>
  <c r="M68" i="2"/>
  <c r="M56" i="2"/>
  <c r="M44" i="2"/>
  <c r="M32" i="2"/>
  <c r="M20" i="2"/>
  <c r="M8" i="2"/>
  <c r="P61" i="2"/>
  <c r="P49" i="2"/>
  <c r="P37" i="2"/>
  <c r="P25" i="2"/>
  <c r="P13" i="2"/>
  <c r="M67" i="2"/>
  <c r="M55" i="2"/>
  <c r="M43" i="2"/>
  <c r="M31" i="2"/>
  <c r="M19" i="2"/>
  <c r="M7" i="2"/>
  <c r="P60" i="2"/>
  <c r="P48" i="2"/>
  <c r="P36" i="2"/>
  <c r="P24" i="2"/>
  <c r="P12" i="2"/>
  <c r="J61" i="2"/>
  <c r="J49" i="2"/>
  <c r="J37" i="2"/>
  <c r="J25" i="2"/>
  <c r="J13" i="2"/>
  <c r="M66" i="2"/>
  <c r="M54" i="2"/>
  <c r="M42" i="2"/>
  <c r="M30" i="2"/>
  <c r="M18" i="2"/>
  <c r="M6" i="2"/>
  <c r="P71" i="2"/>
  <c r="P59" i="2"/>
  <c r="P47" i="2"/>
  <c r="P35" i="2"/>
  <c r="P23" i="2"/>
  <c r="P11" i="2"/>
  <c r="J60" i="2"/>
  <c r="J48" i="2"/>
  <c r="J36" i="2"/>
  <c r="J24" i="2"/>
  <c r="J12" i="2"/>
  <c r="M65" i="2"/>
  <c r="M53" i="2"/>
  <c r="M41" i="2"/>
  <c r="M29" i="2"/>
  <c r="M17" i="2"/>
  <c r="M5" i="2"/>
  <c r="P70" i="2"/>
  <c r="P58" i="2"/>
  <c r="P46" i="2"/>
  <c r="P34" i="2"/>
  <c r="P22" i="2"/>
  <c r="P10" i="2"/>
  <c r="P4" i="2"/>
  <c r="P69" i="2"/>
  <c r="P57" i="2"/>
  <c r="P45" i="2"/>
  <c r="P33" i="2"/>
  <c r="P21" i="2"/>
  <c r="P9" i="2"/>
  <c r="P68" i="2"/>
  <c r="P56" i="2"/>
  <c r="P44" i="2"/>
  <c r="P32" i="2"/>
  <c r="P20" i="2"/>
  <c r="P8" i="2"/>
  <c r="P67" i="2"/>
  <c r="P55" i="2"/>
  <c r="P43" i="2"/>
  <c r="P31" i="2"/>
  <c r="P19" i="2"/>
  <c r="P7" i="2"/>
  <c r="M81" i="2" l="1"/>
  <c r="T75" i="2"/>
  <c r="T73" i="2"/>
  <c r="J81" i="2"/>
  <c r="T80" i="2"/>
  <c r="W72" i="2"/>
  <c r="V72" i="2"/>
  <c r="X72" i="2" s="1"/>
  <c r="T78" i="2"/>
  <c r="L82" i="7"/>
  <c r="J9" i="13"/>
  <c r="K9" i="13" s="1"/>
  <c r="N9" i="13" s="1"/>
  <c r="P9" i="13"/>
  <c r="Q9" i="13" s="1"/>
  <c r="T9" i="13"/>
  <c r="U9" i="13" s="1"/>
  <c r="J82" i="13" l="1"/>
  <c r="I84" i="13" s="1"/>
  <c r="AA73" i="13" l="1"/>
  <c r="AA82" i="13" s="1"/>
  <c r="BM13" i="14" l="1"/>
  <c r="BN13" i="14"/>
  <c r="BO13" i="14"/>
  <c r="K82" i="13"/>
  <c r="N73" i="13"/>
  <c r="N82" i="13" s="1"/>
</calcChain>
</file>

<file path=xl/sharedStrings.xml><?xml version="1.0" encoding="utf-8"?>
<sst xmlns="http://schemas.openxmlformats.org/spreadsheetml/2006/main" count="5095" uniqueCount="271">
  <si>
    <t xml:space="preserve">ประมาณการรายรับเงินค่าบริการทางการแพทย์ </t>
  </si>
  <si>
    <t>ยอดประกันรายรับปี 63</t>
  </si>
  <si>
    <t>รายรับอื่นๆ จากการปรับเกลี่ย</t>
  </si>
  <si>
    <t>[1]</t>
  </si>
  <si>
    <t>[2]</t>
  </si>
  <si>
    <t>[3]=[1]-[2]</t>
  </si>
  <si>
    <t>[4]</t>
  </si>
  <si>
    <t>[5]=[3]-[4]</t>
  </si>
  <si>
    <t>[6]</t>
  </si>
  <si>
    <t>[7]</t>
  </si>
  <si>
    <t>[8]=[6]-[7]</t>
  </si>
  <si>
    <t>[9]</t>
  </si>
  <si>
    <t>[10]</t>
  </si>
  <si>
    <t>[11]=[9]-[10]</t>
  </si>
  <si>
    <t>[12]=[3]+[8]+[11]</t>
  </si>
  <si>
    <t>[13]</t>
  </si>
  <si>
    <t>[14]</t>
  </si>
  <si>
    <t>[15]</t>
  </si>
  <si>
    <t>ลำดับ</t>
  </si>
  <si>
    <t>เขต</t>
  </si>
  <si>
    <t>รหัสจังหวัด</t>
  </si>
  <si>
    <t>จังหวัด</t>
  </si>
  <si>
    <t>รหัส</t>
  </si>
  <si>
    <t>หน่วยบริการ</t>
  </si>
  <si>
    <t>HOSPTYPE</t>
  </si>
  <si>
    <t xml:space="preserve">รายรับ OP </t>
  </si>
  <si>
    <t>ปรับลดค่าแรง OP</t>
  </si>
  <si>
    <t>รายรับ OP 
หลังปรับลดค่าแรง</t>
  </si>
  <si>
    <t>กันเงิน 
Virtual account</t>
  </si>
  <si>
    <t>รายรับ OP สุทธิ
หลังหักเงินกัน
 Virtual account</t>
  </si>
  <si>
    <t xml:space="preserve">รายรับ PP </t>
  </si>
  <si>
    <t>ปรับลดค่าแรง PP</t>
  </si>
  <si>
    <t>รายรับ PP สุทธิ
หลังปรับลดค่าแรง</t>
  </si>
  <si>
    <t xml:space="preserve">ประมาณการ
รายรับ IP </t>
  </si>
  <si>
    <t>ปรับลดค่าแรง IP</t>
  </si>
  <si>
    <t>ประมาณการ
รายรับ IP 
หลังปรับลดค่าแรง</t>
  </si>
  <si>
    <t>รวมประมาณการรายรับ OP-PP-IP
หลังหักเงินเดือน</t>
  </si>
  <si>
    <t>รวมยอดประกัน 
OP-PP-IP
(ก่อนหัก Virtual account)</t>
  </si>
  <si>
    <t xml:space="preserve">งบบริหารจัดการระดับเขต/จังหวัด  </t>
  </si>
  <si>
    <t>งบค่าบริการสร้างเสริมสุขภาพฯกรณีสิทธิอื่น 
(PP non uc)</t>
  </si>
  <si>
    <t>06</t>
  </si>
  <si>
    <t>1100</t>
  </si>
  <si>
    <t>สมุทรปราการ</t>
  </si>
  <si>
    <t>00935</t>
  </si>
  <si>
    <t>รพ.สต.เฉลิมพระเกียรติ บ้านคลองบางปิ้ง หมู่ที่ 05 ตำบลบางเมือง</t>
  </si>
  <si>
    <t>0010</t>
  </si>
  <si>
    <t>10685</t>
  </si>
  <si>
    <t>รพ.สมุทรปราการ</t>
  </si>
  <si>
    <t>10752</t>
  </si>
  <si>
    <t>รพ.บางบ่อ</t>
  </si>
  <si>
    <t>10753</t>
  </si>
  <si>
    <t>รพ.บางพลี</t>
  </si>
  <si>
    <t>10754</t>
  </si>
  <si>
    <t>รพ.บางจาก</t>
  </si>
  <si>
    <t>10755</t>
  </si>
  <si>
    <t>รพ.พระสมุทรเจดีย์</t>
  </si>
  <si>
    <t>28785</t>
  </si>
  <si>
    <t>รพ.บางเสาธง</t>
  </si>
  <si>
    <t>2000</t>
  </si>
  <si>
    <t>ชลบุรี</t>
  </si>
  <si>
    <t>01854</t>
  </si>
  <si>
    <t>รพ.สต.ตะเคียนเตี้ย</t>
  </si>
  <si>
    <t>01894</t>
  </si>
  <si>
    <t>รพ.สต.บ้านตลาดล่างบางพระ</t>
  </si>
  <si>
    <t>10662</t>
  </si>
  <si>
    <t>รพ.ชลบุรี</t>
  </si>
  <si>
    <t>10817</t>
  </si>
  <si>
    <t>รพ.บ้านบึง</t>
  </si>
  <si>
    <t>10818</t>
  </si>
  <si>
    <t>รพ.หนองใหญ่</t>
  </si>
  <si>
    <t>10819</t>
  </si>
  <si>
    <t>รพ.บางละมุง</t>
  </si>
  <si>
    <t>10820</t>
  </si>
  <si>
    <t>รพ.วัดญาณสังวราราม</t>
  </si>
  <si>
    <t>10821</t>
  </si>
  <si>
    <t>รพ.พานทอง</t>
  </si>
  <si>
    <t>10822</t>
  </si>
  <si>
    <t>รพ.พนัสนิคม</t>
  </si>
  <si>
    <t>10823</t>
  </si>
  <si>
    <t>รพ.แหลมฉบัง</t>
  </si>
  <si>
    <t>10824</t>
  </si>
  <si>
    <t>รพ.เกาะสีชัง</t>
  </si>
  <si>
    <t>10825</t>
  </si>
  <si>
    <t>รพ.สัตหีบ</t>
  </si>
  <si>
    <t>10826</t>
  </si>
  <si>
    <t>รพ.บ่อทอง</t>
  </si>
  <si>
    <t>22670</t>
  </si>
  <si>
    <t>คลินิกหมอครอบครัว ศูนย์สุขภาพชุมชนเมืองชลบุรี</t>
  </si>
  <si>
    <t>28006</t>
  </si>
  <si>
    <t>รพ.เกาะจันทร์</t>
  </si>
  <si>
    <t>2100</t>
  </si>
  <si>
    <t>ระยอง</t>
  </si>
  <si>
    <t>10663</t>
  </si>
  <si>
    <t>รพ.ระยอง</t>
  </si>
  <si>
    <t>10827</t>
  </si>
  <si>
    <t>รพ.เฉลิมพระเกียรติ สมเด็จพระเทพรัตนราชสุดาฯ สยามบรมราชกุมารี ระยอง</t>
  </si>
  <si>
    <t>10828</t>
  </si>
  <si>
    <t>รพ.บ้านฉาง</t>
  </si>
  <si>
    <t>10829</t>
  </si>
  <si>
    <t>รพ.แกลง</t>
  </si>
  <si>
    <t>10830</t>
  </si>
  <si>
    <t>รพ.วังจันทร์</t>
  </si>
  <si>
    <t>10831</t>
  </si>
  <si>
    <t>รพ.บ้านค่าย</t>
  </si>
  <si>
    <t>10832</t>
  </si>
  <si>
    <t>รพ.ปลวกแดง</t>
  </si>
  <si>
    <t>22734</t>
  </si>
  <si>
    <t>รพ.เขาชะเมา เฉลิมพระเกียรติ 80 พรรษา</t>
  </si>
  <si>
    <t>23962</t>
  </si>
  <si>
    <t>รพ.นิคมพัฒนา</t>
  </si>
  <si>
    <t>2200</t>
  </si>
  <si>
    <t>จันทบุรี</t>
  </si>
  <si>
    <t>10664</t>
  </si>
  <si>
    <t>รพ.พระปกเกล้า</t>
  </si>
  <si>
    <t>10834</t>
  </si>
  <si>
    <t>รพ.ขลุง</t>
  </si>
  <si>
    <t>10835</t>
  </si>
  <si>
    <t>รพ.ท่าใหม่</t>
  </si>
  <si>
    <t>10836</t>
  </si>
  <si>
    <t>รพ.เขาสุกิม</t>
  </si>
  <si>
    <t>10837</t>
  </si>
  <si>
    <t>รพ.สองพี่น้อง</t>
  </si>
  <si>
    <t>10838</t>
  </si>
  <si>
    <t>รพ.โป่งน้ำร้อน</t>
  </si>
  <si>
    <t>10839</t>
  </si>
  <si>
    <t>รพ.มะขาม</t>
  </si>
  <si>
    <t>10840</t>
  </si>
  <si>
    <t>รพ.แหลมสิงห์</t>
  </si>
  <si>
    <t>10841</t>
  </si>
  <si>
    <t>รพ.สอยดาว</t>
  </si>
  <si>
    <t>10842</t>
  </si>
  <si>
    <t>รพ.แก่งหางแมว</t>
  </si>
  <si>
    <t>10843</t>
  </si>
  <si>
    <t>รพ.นายายอาม</t>
  </si>
  <si>
    <t>10844</t>
  </si>
  <si>
    <t>รพ.เขาคิชฌกูฏ</t>
  </si>
  <si>
    <t>2300</t>
  </si>
  <si>
    <t>ตราด</t>
  </si>
  <si>
    <t>10696</t>
  </si>
  <si>
    <t>รพ.ตราด</t>
  </si>
  <si>
    <t>10845</t>
  </si>
  <si>
    <t>รพ.คลองใหญ่</t>
  </si>
  <si>
    <t>10846</t>
  </si>
  <si>
    <t>รพ.เขาสมิง</t>
  </si>
  <si>
    <t>10847</t>
  </si>
  <si>
    <t>รพ.บ่อไร่</t>
  </si>
  <si>
    <t>10848</t>
  </si>
  <si>
    <t>รพ.แหลมงอบ</t>
  </si>
  <si>
    <t>10849</t>
  </si>
  <si>
    <t>รพ.เกาะกูด</t>
  </si>
  <si>
    <t>13816</t>
  </si>
  <si>
    <t>รพ.เกาะช้าง</t>
  </si>
  <si>
    <t>2400</t>
  </si>
  <si>
    <t>ฉะเชิงเทรา</t>
  </si>
  <si>
    <t>10697</t>
  </si>
  <si>
    <t>รพ.พุทธโสธร</t>
  </si>
  <si>
    <t>10833</t>
  </si>
  <si>
    <t>รพ.ท่าตะเกียบ</t>
  </si>
  <si>
    <t>10850</t>
  </si>
  <si>
    <t>รพ.บางคล้า</t>
  </si>
  <si>
    <t>10851</t>
  </si>
  <si>
    <t>รพ.บางน้ำเปรี้ยว</t>
  </si>
  <si>
    <t>10852</t>
  </si>
  <si>
    <t>รพ.บางปะกง</t>
  </si>
  <si>
    <t>10853</t>
  </si>
  <si>
    <t>รพ.บ้านโพธิ์</t>
  </si>
  <si>
    <t>10854</t>
  </si>
  <si>
    <t>รพ.พนมสารคาม</t>
  </si>
  <si>
    <t>10855</t>
  </si>
  <si>
    <t>รพ.สนามชัยเขต</t>
  </si>
  <si>
    <t>10856</t>
  </si>
  <si>
    <t>รพ.แปลงยาว</t>
  </si>
  <si>
    <t>13747</t>
  </si>
  <si>
    <t>รพ.ราชสาส์น</t>
  </si>
  <si>
    <t>31327</t>
  </si>
  <si>
    <t>รพ.คลองเขื่อน</t>
  </si>
  <si>
    <t>2500</t>
  </si>
  <si>
    <t>ปราจีนบุรี</t>
  </si>
  <si>
    <t>10665</t>
  </si>
  <si>
    <t>รพ.เจ้าพระยาอภัยภูเบศร</t>
  </si>
  <si>
    <t>10857</t>
  </si>
  <si>
    <t>รพ.กบินทร์บุรี</t>
  </si>
  <si>
    <t>10858</t>
  </si>
  <si>
    <t>รพ.นาดี</t>
  </si>
  <si>
    <t>10859</t>
  </si>
  <si>
    <t>รพ.บ้านสร้าง</t>
  </si>
  <si>
    <t>10860</t>
  </si>
  <si>
    <t>รพ.ประจันตคาม</t>
  </si>
  <si>
    <t>10861</t>
  </si>
  <si>
    <t>รพ.ศรีมหาโพธิ</t>
  </si>
  <si>
    <t>10862</t>
  </si>
  <si>
    <t>รพ.ศรีมโหสถ</t>
  </si>
  <si>
    <t>2700</t>
  </si>
  <si>
    <t>สระแก้ว</t>
  </si>
  <si>
    <t>10699</t>
  </si>
  <si>
    <t>รพร.สระแก้ว</t>
  </si>
  <si>
    <t>10866</t>
  </si>
  <si>
    <t>รพ.คลองหาด</t>
  </si>
  <si>
    <t>10867</t>
  </si>
  <si>
    <t>รพ.ตาพระยา</t>
  </si>
  <si>
    <t>10868</t>
  </si>
  <si>
    <t>รพ.วังน้ำเย็น</t>
  </si>
  <si>
    <t>10869</t>
  </si>
  <si>
    <t>รพ.วัฒนานคร</t>
  </si>
  <si>
    <t>10870</t>
  </si>
  <si>
    <t>รพ.อรัญประเทศ</t>
  </si>
  <si>
    <t>13817</t>
  </si>
  <si>
    <t>รพ.เขาฉกรรจ์</t>
  </si>
  <si>
    <t>28849</t>
  </si>
  <si>
    <t>รพ.วังสมบูรณ์</t>
  </si>
  <si>
    <t>28850</t>
  </si>
  <si>
    <t>รพ.โคกสูง</t>
  </si>
  <si>
    <t>ค่าแรง OP PP IP</t>
  </si>
  <si>
    <t>รายรับ OP PP IP</t>
  </si>
  <si>
    <t xml:space="preserve"> น้ำหนัก % ค่าแรง OP</t>
  </si>
  <si>
    <t xml:space="preserve"> น้ำหนัก % ค่าแรง PP</t>
  </si>
  <si>
    <t xml:space="preserve"> น้ำหนัก % ค่าแรง IP</t>
  </si>
  <si>
    <t>[5]</t>
  </si>
  <si>
    <t>[8]</t>
  </si>
  <si>
    <t>[3]=[2]*100/[11]</t>
  </si>
  <si>
    <t>[6]=[5]*100/[11]</t>
  </si>
  <si>
    <t>[9]=[8]*100/[11]</t>
  </si>
  <si>
    <t>[10]=[1]+[4]+[7]</t>
  </si>
  <si>
    <t>[11]=[2]+[5]+[8]</t>
  </si>
  <si>
    <t>ประมาณการคำนวน ค่าแรง OP PP IP ปี 2563</t>
  </si>
  <si>
    <t>PURCHASEPROVINCE</t>
  </si>
  <si>
    <t>HOSPMAIN</t>
  </si>
  <si>
    <t>ชื่อหน่วยบริการ</t>
  </si>
  <si>
    <t>ปรับลดค่าแรง</t>
  </si>
  <si>
    <t>สมุทรปราการ Total</t>
  </si>
  <si>
    <t>ชลบุรี Total</t>
  </si>
  <si>
    <t>ระยอง Total</t>
  </si>
  <si>
    <t>จันทบุรี Total</t>
  </si>
  <si>
    <t>ตราด Total</t>
  </si>
  <si>
    <t>ฉะเชิงเทรา Total</t>
  </si>
  <si>
    <t>ปราจีนบุรี Total</t>
  </si>
  <si>
    <t>สระแก้ว Total</t>
  </si>
  <si>
    <t xml:space="preserve">  ค่าแรง OP</t>
  </si>
  <si>
    <t xml:space="preserve">  ค่าแรง PP</t>
  </si>
  <si>
    <t xml:space="preserve">  ค่าแรง IP</t>
  </si>
  <si>
    <t>คำนวณค่าแรง ปี 2564</t>
  </si>
  <si>
    <t>รวม</t>
  </si>
  <si>
    <t>ประมาณการคำนวน ค่าแรง OP PP IP ปี 2565</t>
  </si>
  <si>
    <t>สระแก้วTotal</t>
  </si>
  <si>
    <t>%ค่าแรงที่ถูกหัก</t>
  </si>
  <si>
    <t>ประมาณการคำนวน ค่าแรง OP PP IP ปี 2566</t>
  </si>
  <si>
    <t>ประมาณการคำนวน ค่าแรง OP PP IP ปี 2567</t>
  </si>
  <si>
    <t>รายรับ PP หลังปรับลดค่าแรง</t>
  </si>
  <si>
    <t>ปี 59</t>
  </si>
  <si>
    <t>ปี 60</t>
  </si>
  <si>
    <t>ปี 61</t>
  </si>
  <si>
    <t>ปี 62</t>
  </si>
  <si>
    <t>ปี 63</t>
  </si>
  <si>
    <t>ปี 64</t>
  </si>
  <si>
    <t>ปี 65</t>
  </si>
  <si>
    <t>ปี 66</t>
  </si>
  <si>
    <t>ปี 67</t>
  </si>
  <si>
    <t>ปี 68</t>
  </si>
  <si>
    <t>65-64</t>
  </si>
  <si>
    <t>66-65</t>
  </si>
  <si>
    <t>67-66</t>
  </si>
  <si>
    <t>ปรับลดค่าแรงรวม</t>
  </si>
  <si>
    <t>% Growth</t>
  </si>
  <si>
    <t>10% ของปี 67</t>
  </si>
  <si>
    <t>OP</t>
  </si>
  <si>
    <t>PP</t>
  </si>
  <si>
    <t>IP</t>
  </si>
  <si>
    <t>รวมทั้งสิ้น</t>
  </si>
  <si>
    <t>ประมาณการปรับลดค่าแรงปี 68</t>
  </si>
  <si>
    <t>ประมาณการ
ปี 68</t>
  </si>
  <si>
    <t>68-67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</si>
</sst>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_(* #,##0.00_);_(* \(#,##0.00\);_(* &quot;-&quot;??_);_(@_)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2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2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" fillId="9" borderId="0" applyNumberFormat="0" applyBorder="0" applyAlignment="0" applyProtection="0"/>
  </cellStyleXfs>
  <cellXfs count="1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2" applyFont="1" applyFill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 shrinkToFit="1"/>
    </xf>
    <xf numFmtId="0" fontId="6" fillId="2" borderId="9" xfId="2" applyFont="1" applyFill="1" applyBorder="1" applyAlignment="1">
      <alignment horizontal="center" vertical="center" shrinkToFit="1"/>
    </xf>
    <xf numFmtId="0" fontId="6" fillId="2" borderId="10" xfId="2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17" xfId="0" applyFont="1" applyBorder="1"/>
    <xf numFmtId="164" fontId="8" fillId="0" borderId="7" xfId="0" applyNumberFormat="1" applyFont="1" applyBorder="1"/>
    <xf numFmtId="164" fontId="8" fillId="0" borderId="8" xfId="0" applyNumberFormat="1" applyFont="1" applyBorder="1"/>
    <xf numFmtId="164" fontId="6" fillId="0" borderId="8" xfId="0" applyNumberFormat="1" applyFont="1" applyBorder="1"/>
    <xf numFmtId="164" fontId="6" fillId="0" borderId="9" xfId="0" applyNumberFormat="1" applyFont="1" applyBorder="1"/>
    <xf numFmtId="164" fontId="8" fillId="0" borderId="9" xfId="0" applyNumberFormat="1" applyFont="1" applyBorder="1"/>
    <xf numFmtId="164" fontId="8" fillId="0" borderId="10" xfId="0" applyNumberFormat="1" applyFont="1" applyBorder="1"/>
    <xf numFmtId="164" fontId="6" fillId="0" borderId="7" xfId="0" applyNumberFormat="1" applyFont="1" applyBorder="1"/>
    <xf numFmtId="0" fontId="0" fillId="0" borderId="0" xfId="0" applyAlignment="1">
      <alignment vertical="top"/>
    </xf>
    <xf numFmtId="0" fontId="6" fillId="2" borderId="8" xfId="2" applyFont="1" applyFill="1" applyBorder="1" applyAlignment="1">
      <alignment horizontal="center" vertical="top" shrinkToFit="1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164" fontId="8" fillId="0" borderId="8" xfId="0" applyNumberFormat="1" applyFont="1" applyBorder="1" applyAlignment="1">
      <alignment vertical="top"/>
    </xf>
    <xf numFmtId="0" fontId="2" fillId="2" borderId="8" xfId="0" applyFont="1" applyFill="1" applyBorder="1" applyAlignment="1">
      <alignment horizontal="center" vertical="top"/>
    </xf>
    <xf numFmtId="0" fontId="3" fillId="2" borderId="8" xfId="2" applyFont="1" applyFill="1" applyBorder="1" applyAlignment="1">
      <alignment horizontal="center" vertical="top"/>
    </xf>
    <xf numFmtId="0" fontId="0" fillId="0" borderId="8" xfId="0" applyBorder="1" applyAlignment="1">
      <alignment vertical="top"/>
    </xf>
    <xf numFmtId="0" fontId="6" fillId="2" borderId="8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164" fontId="0" fillId="0" borderId="8" xfId="0" applyNumberFormat="1" applyBorder="1" applyAlignment="1">
      <alignment vertical="top"/>
    </xf>
    <xf numFmtId="0" fontId="6" fillId="3" borderId="8" xfId="2" applyFont="1" applyFill="1" applyBorder="1" applyAlignment="1">
      <alignment horizontal="center" vertical="top" shrinkToFit="1"/>
    </xf>
    <xf numFmtId="0" fontId="7" fillId="3" borderId="8" xfId="0" applyFont="1" applyFill="1" applyBorder="1" applyAlignment="1">
      <alignment horizontal="center" vertical="top" wrapText="1"/>
    </xf>
    <xf numFmtId="164" fontId="8" fillId="3" borderId="8" xfId="0" applyNumberFormat="1" applyFont="1" applyFill="1" applyBorder="1" applyAlignment="1">
      <alignment vertical="top"/>
    </xf>
    <xf numFmtId="0" fontId="6" fillId="5" borderId="8" xfId="0" applyFont="1" applyFill="1" applyBorder="1" applyAlignment="1">
      <alignment horizontal="center"/>
    </xf>
    <xf numFmtId="0" fontId="6" fillId="5" borderId="8" xfId="0" applyFont="1" applyFill="1" applyBorder="1"/>
    <xf numFmtId="0" fontId="10" fillId="5" borderId="8" xfId="0" applyFont="1" applyFill="1" applyBorder="1"/>
    <xf numFmtId="164" fontId="6" fillId="5" borderId="8" xfId="0" applyNumberFormat="1" applyFont="1" applyFill="1" applyBorder="1"/>
    <xf numFmtId="0" fontId="6" fillId="0" borderId="0" xfId="0" applyFont="1" applyAlignment="1">
      <alignment vertical="top"/>
    </xf>
    <xf numFmtId="0" fontId="6" fillId="4" borderId="8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4" fontId="6" fillId="0" borderId="8" xfId="0" applyNumberFormat="1" applyFont="1" applyBorder="1" applyAlignment="1">
      <alignment vertical="top"/>
    </xf>
    <xf numFmtId="0" fontId="6" fillId="5" borderId="8" xfId="0" applyFont="1" applyFill="1" applyBorder="1" applyAlignment="1">
      <alignment horizontal="center" vertical="top"/>
    </xf>
    <xf numFmtId="0" fontId="6" fillId="5" borderId="8" xfId="0" applyFont="1" applyFill="1" applyBorder="1" applyAlignment="1">
      <alignment vertical="top"/>
    </xf>
    <xf numFmtId="0" fontId="10" fillId="5" borderId="8" xfId="0" applyFont="1" applyFill="1" applyBorder="1" applyAlignment="1">
      <alignment vertical="top"/>
    </xf>
    <xf numFmtId="164" fontId="6" fillId="5" borderId="8" xfId="0" applyNumberFormat="1" applyFont="1" applyFill="1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43" fontId="6" fillId="0" borderId="8" xfId="1" applyFont="1" applyBorder="1" applyAlignment="1">
      <alignment vertical="top"/>
    </xf>
    <xf numFmtId="43" fontId="6" fillId="0" borderId="0" xfId="1" applyFont="1" applyAlignment="1">
      <alignment vertical="top"/>
    </xf>
    <xf numFmtId="43" fontId="11" fillId="0" borderId="0" xfId="1" applyFont="1" applyAlignment="1">
      <alignment vertical="top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vertical="top"/>
    </xf>
    <xf numFmtId="164" fontId="5" fillId="0" borderId="8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43" fontId="0" fillId="0" borderId="0" xfId="1" applyFont="1"/>
    <xf numFmtId="43" fontId="6" fillId="0" borderId="8" xfId="1" applyFont="1" applyBorder="1" applyAlignment="1">
      <alignment horizontal="center" vertical="top" wrapText="1"/>
    </xf>
    <xf numFmtId="0" fontId="12" fillId="2" borderId="8" xfId="2" applyFont="1" applyFill="1" applyBorder="1" applyAlignment="1">
      <alignment horizontal="center" vertical="top" shrinkToFit="1"/>
    </xf>
    <xf numFmtId="164" fontId="5" fillId="0" borderId="0" xfId="0" applyNumberFormat="1" applyFont="1" applyAlignment="1">
      <alignment vertical="top"/>
    </xf>
    <xf numFmtId="43" fontId="8" fillId="3" borderId="8" xfId="0" applyNumberFormat="1" applyFont="1" applyFill="1" applyBorder="1" applyAlignment="1">
      <alignment vertical="top"/>
    </xf>
    <xf numFmtId="0" fontId="0" fillId="0" borderId="0" xfId="0" applyAlignment="1">
      <alignment vertical="center"/>
    </xf>
    <xf numFmtId="0" fontId="7" fillId="3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165" fontId="0" fillId="0" borderId="0" xfId="1" applyNumberFormat="1" applyFont="1" applyAlignment="1">
      <alignment vertical="top"/>
    </xf>
    <xf numFmtId="0" fontId="0" fillId="3" borderId="8" xfId="0" applyFill="1" applyBorder="1" applyAlignment="1">
      <alignment vertical="center"/>
    </xf>
    <xf numFmtId="0" fontId="0" fillId="0" borderId="8" xfId="0" applyBorder="1" applyAlignment="1">
      <alignment vertical="center"/>
    </xf>
    <xf numFmtId="43" fontId="0" fillId="0" borderId="8" xfId="1" applyFont="1" applyBorder="1" applyAlignment="1">
      <alignment vertical="top"/>
    </xf>
    <xf numFmtId="43" fontId="0" fillId="0" borderId="8" xfId="1" applyFont="1" applyBorder="1" applyAlignment="1">
      <alignment vertical="center"/>
    </xf>
    <xf numFmtId="166" fontId="0" fillId="0" borderId="8" xfId="0" applyNumberFormat="1" applyBorder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top" shrinkToFit="1"/>
    </xf>
    <xf numFmtId="0" fontId="8" fillId="2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vertical="top"/>
    </xf>
    <xf numFmtId="164" fontId="0" fillId="3" borderId="8" xfId="0" applyNumberFormat="1" applyFill="1" applyBorder="1" applyAlignment="1">
      <alignment vertical="top"/>
    </xf>
    <xf numFmtId="166" fontId="0" fillId="3" borderId="8" xfId="0" applyNumberFormat="1" applyFill="1" applyBorder="1" applyAlignment="1">
      <alignment vertical="top"/>
    </xf>
    <xf numFmtId="164" fontId="0" fillId="3" borderId="0" xfId="0" applyNumberFormat="1" applyFill="1" applyAlignment="1">
      <alignment vertical="top"/>
    </xf>
    <xf numFmtId="43" fontId="0" fillId="3" borderId="8" xfId="1" applyFont="1" applyFill="1" applyBorder="1" applyAlignment="1">
      <alignment vertical="top"/>
    </xf>
    <xf numFmtId="43" fontId="0" fillId="3" borderId="8" xfId="1" applyFont="1" applyFill="1" applyBorder="1" applyAlignment="1">
      <alignment vertical="center"/>
    </xf>
    <xf numFmtId="165" fontId="0" fillId="3" borderId="0" xfId="1" applyNumberFormat="1" applyFont="1" applyFill="1" applyAlignment="1">
      <alignment vertical="top"/>
    </xf>
    <xf numFmtId="0" fontId="0" fillId="3" borderId="0" xfId="0" applyFill="1" applyAlignment="1">
      <alignment vertical="top"/>
    </xf>
    <xf numFmtId="0" fontId="3" fillId="2" borderId="8" xfId="2" applyFont="1" applyFill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15" fillId="10" borderId="8" xfId="6" applyFont="1" applyFill="1" applyBorder="1" applyAlignment="1">
      <alignment horizontal="center" vertical="center"/>
    </xf>
    <xf numFmtId="0" fontId="15" fillId="10" borderId="8" xfId="6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10" borderId="8" xfId="6" applyFont="1" applyFill="1" applyBorder="1" applyAlignment="1">
      <alignment horizontal="center" vertical="center"/>
    </xf>
    <xf numFmtId="164" fontId="16" fillId="0" borderId="0" xfId="0" applyNumberFormat="1" applyFont="1"/>
    <xf numFmtId="164" fontId="16" fillId="0" borderId="8" xfId="0" applyNumberFormat="1" applyFont="1" applyBorder="1"/>
    <xf numFmtId="164" fontId="16" fillId="10" borderId="8" xfId="0" applyNumberFormat="1" applyFont="1" applyFill="1" applyBorder="1"/>
    <xf numFmtId="164" fontId="16" fillId="0" borderId="19" xfId="0" applyNumberFormat="1" applyFont="1" applyBorder="1"/>
    <xf numFmtId="164" fontId="16" fillId="10" borderId="19" xfId="0" applyNumberFormat="1" applyFont="1" applyFill="1" applyBorder="1"/>
    <xf numFmtId="164" fontId="16" fillId="0" borderId="8" xfId="0" applyNumberFormat="1" applyFont="1" applyBorder="1" applyAlignment="1">
      <alignment horizontal="center"/>
    </xf>
    <xf numFmtId="164" fontId="16" fillId="0" borderId="8" xfId="1" applyNumberFormat="1" applyFont="1" applyBorder="1"/>
    <xf numFmtId="0" fontId="16" fillId="0" borderId="0" xfId="0" applyFont="1"/>
    <xf numFmtId="0" fontId="16" fillId="2" borderId="1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164" fontId="15" fillId="8" borderId="17" xfId="0" applyNumberFormat="1" applyFont="1" applyFill="1" applyBorder="1" applyAlignment="1">
      <alignment horizontal="center" vertical="center" wrapText="1"/>
    </xf>
    <xf numFmtId="164" fontId="15" fillId="8" borderId="21" xfId="0" applyNumberFormat="1" applyFont="1" applyFill="1" applyBorder="1" applyAlignment="1">
      <alignment horizontal="center" vertical="center" wrapText="1"/>
    </xf>
    <xf numFmtId="164" fontId="15" fillId="8" borderId="22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164" fontId="15" fillId="8" borderId="19" xfId="0" applyNumberFormat="1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164" fontId="15" fillId="8" borderId="6" xfId="0" applyNumberFormat="1" applyFont="1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/>
    </xf>
    <xf numFmtId="164" fontId="15" fillId="8" borderId="19" xfId="0" applyNumberFormat="1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vertical="top"/>
    </xf>
    <xf numFmtId="164" fontId="16" fillId="0" borderId="19" xfId="0" applyNumberFormat="1" applyFont="1" applyBorder="1" applyAlignment="1">
      <alignment vertical="top"/>
    </xf>
  </cellXfs>
  <cellStyles count="7">
    <cellStyle name="Comma 2" xfId="5" xr:uid="{00000000-0005-0000-0000-000001000000}"/>
    <cellStyle name="Comma 3" xfId="4" xr:uid="{00000000-0005-0000-0000-000002000000}"/>
    <cellStyle name="Normal 2 2" xfId="2" xr:uid="{00000000-0005-0000-0000-000004000000}"/>
    <cellStyle name="Normal 3" xfId="3" xr:uid="{00000000-0005-0000-0000-000005000000}"/>
    <cellStyle name="จุลภาค" xfId="1" builtinId="3"/>
    <cellStyle name="ดี" xfId="6" builtinId="26"/>
    <cellStyle name="ปกติ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c9b4cb3f84e8dd9/Data%20MaMa%2028042565/&#3591;&#3634;&#3609;&#3585;&#3634;&#3619;&#3648;&#3591;&#3636;&#3609;&#3585;&#3634;&#3619;&#3588;&#3621;&#3633;&#3591;/&#3585;&#3634;&#3619;&#3592;&#3633;&#3604;&#3626;&#3619;&#3619;&#3648;&#3591;&#3636;&#3609;/&#3619;&#3656;&#3634;&#3591;&#3592;&#3633;&#3604;&#3626;&#3619;&#3619;&#3648;&#3591;&#3636;&#3609;%20&#3611;&#3637;%202567/&#3648;&#3586;&#3605;%206%20F_template%20&#3611;&#3619;&#3633;&#3610;&#3648;&#3585;&#3621;&#3637;&#3656;&#3618;%20&#3626;&#3611;.&#3626;&#3608;.67_240667%20&#3648;&#3586;&#3605;%206(3).xlsx" TargetMode="External"/><Relationship Id="rId1" Type="http://schemas.openxmlformats.org/officeDocument/2006/relationships/externalLinkPath" Target="/5c9b4cb3f84e8dd9/Data%20MaMa%2028042565/&#3591;&#3634;&#3609;&#3585;&#3634;&#3619;&#3648;&#3591;&#3636;&#3609;&#3585;&#3634;&#3619;&#3588;&#3621;&#3633;&#3591;/&#3585;&#3634;&#3619;&#3592;&#3633;&#3604;&#3626;&#3619;&#3619;&#3648;&#3591;&#3636;&#3609;/&#3619;&#3656;&#3634;&#3591;&#3592;&#3633;&#3604;&#3626;&#3619;&#3619;&#3648;&#3591;&#3636;&#3609;%20&#3611;&#3637;%202567/&#3648;&#3586;&#3605;%206%20F_template%20&#3611;&#3619;&#3633;&#3610;&#3648;&#3585;&#3621;&#3637;&#3656;&#3618;%20&#3626;&#3611;.&#3626;&#3608;.67_240667%20&#3648;&#3586;&#3605;%206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ep"/>
      <sheetName val="Readme"/>
      <sheetName val="1.จัดสรรก่อน SK"/>
      <sheetName val="2.จัดสรรก่อน SKสป.ปรับประมาณการ"/>
      <sheetName val="3.จัดสรรหลังSK"/>
      <sheetName val="4.สรุปวงเงินเขต"/>
      <sheetName val="5.เขตปรับKและเกลี่ยเงินเพิ่มฯ"/>
      <sheetName val="6.โอน OP-PPให้ รพ.สต.ถ่ายโอน"/>
      <sheetName val="7.ปรับเกลี่ย PPnonUC"/>
      <sheetName val="8.จัดสรร nonUC รพ.สต. ถ่ายโอน"/>
      <sheetName val="9.Printผลการปรับเกลี่ยส่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I10">
            <v>79475209.840000004</v>
          </cell>
          <cell r="J10">
            <v>15614187.210000001</v>
          </cell>
          <cell r="K10">
            <v>17368326.259999998</v>
          </cell>
          <cell r="M10">
            <v>43479020</v>
          </cell>
        </row>
      </sheetData>
    </sheetDataSet>
  </externalBook>
</externalLink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497C-2F99-4E56-B901-6673B2A98B3D}">
  <sheetPr>
    <tabColor theme="9"/>
  </sheetPr>
  <dimension ref="A1:AF87"/>
  <sheetViews>
    <sheetView zoomScale="90" zoomScaleNormal="90" workbookViewId="0">
      <pane xSplit="7" ySplit="72" topLeftCell="M73" activePane="bottomRight" state="frozen"/>
      <selection pane="topRight" activeCell="H1" sqref="H1"/>
      <selection pane="bottomLeft" activeCell="A73" sqref="A73"/>
      <selection pane="bottomRight" activeCell="Y3" sqref="Y3"/>
    </sheetView>
  </sheetViews>
  <sheetFormatPr defaultColWidth="8.5703125" defaultRowHeight="15"/>
  <cols>
    <col min="1" max="1" width="4.42578125" style="30" bestFit="1" customWidth="1"/>
    <col min="2" max="2" width="3.42578125" style="30" bestFit="1" customWidth="1"/>
    <col min="3" max="3" width="8" style="30" hidden="1" customWidth="1"/>
    <col min="4" max="4" width="8" style="30" customWidth="1"/>
    <col min="5" max="5" width="5.140625" style="30" bestFit="1" customWidth="1"/>
    <col min="6" max="6" width="12.85546875" style="30" customWidth="1"/>
    <col min="7" max="7" width="7.85546875" style="30" bestFit="1" customWidth="1"/>
    <col min="8" max="8" width="16.85546875" style="30" bestFit="1" customWidth="1"/>
    <col min="9" max="11" width="19.42578125" style="30" bestFit="1" customWidth="1"/>
    <col min="12" max="12" width="14.42578125" style="30" bestFit="1" customWidth="1"/>
    <col min="13" max="13" width="18.140625" style="30" bestFit="1" customWidth="1"/>
    <col min="14" max="15" width="19.42578125" style="30" bestFit="1" customWidth="1"/>
    <col min="16" max="17" width="18.140625" style="30" bestFit="1" customWidth="1"/>
    <col min="18" max="18" width="14.42578125" style="30" bestFit="1" customWidth="1"/>
    <col min="19" max="21" width="19.42578125" style="30" bestFit="1" customWidth="1"/>
    <col min="22" max="22" width="14.42578125" style="30" bestFit="1" customWidth="1"/>
    <col min="23" max="23" width="14.42578125" style="30" customWidth="1"/>
    <col min="24" max="24" width="21.42578125" style="30" bestFit="1" customWidth="1"/>
    <col min="25" max="25" width="19.42578125" style="30" bestFit="1" customWidth="1"/>
    <col min="26" max="26" width="19.85546875" style="30" bestFit="1" customWidth="1"/>
    <col min="27" max="27" width="19.42578125" style="30" bestFit="1" customWidth="1"/>
    <col min="28" max="28" width="14.28515625" style="30" bestFit="1" customWidth="1"/>
    <col min="29" max="31" width="14.5703125" style="71" bestFit="1" customWidth="1"/>
    <col min="32" max="32" width="5.42578125" style="30" bestFit="1" customWidth="1"/>
    <col min="33" max="16384" width="8.5703125" style="30"/>
  </cols>
  <sheetData>
    <row r="1" spans="1:32" ht="21">
      <c r="A1" s="35"/>
      <c r="B1" s="35"/>
      <c r="C1" s="35"/>
      <c r="D1" s="35"/>
      <c r="E1" s="35"/>
      <c r="F1" s="35"/>
      <c r="G1" s="35"/>
      <c r="H1" s="35"/>
      <c r="I1" s="94" t="s">
        <v>246</v>
      </c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36"/>
      <c r="V1" s="36"/>
      <c r="W1" s="36"/>
      <c r="X1" s="36"/>
      <c r="Y1" s="37"/>
    </row>
    <row r="2" spans="1:32">
      <c r="A2" s="38"/>
      <c r="B2" s="38"/>
      <c r="C2" s="38"/>
      <c r="D2" s="38"/>
      <c r="E2" s="38"/>
      <c r="F2" s="38"/>
      <c r="G2" s="38"/>
      <c r="H2" s="38"/>
      <c r="I2" s="68" t="s">
        <v>3</v>
      </c>
      <c r="J2" s="31" t="s">
        <v>4</v>
      </c>
      <c r="K2" s="31"/>
      <c r="L2" s="42" t="s">
        <v>219</v>
      </c>
      <c r="M2" s="31"/>
      <c r="N2" s="31"/>
      <c r="O2" s="68" t="s">
        <v>6</v>
      </c>
      <c r="P2" s="31" t="s">
        <v>217</v>
      </c>
      <c r="Q2" s="31"/>
      <c r="R2" s="42" t="s">
        <v>220</v>
      </c>
      <c r="S2" s="68" t="s">
        <v>9</v>
      </c>
      <c r="T2" s="31" t="s">
        <v>218</v>
      </c>
      <c r="U2" s="31"/>
      <c r="V2" s="42" t="s">
        <v>221</v>
      </c>
      <c r="W2" s="42"/>
      <c r="X2" s="68" t="s">
        <v>222</v>
      </c>
      <c r="Y2" s="68" t="s">
        <v>223</v>
      </c>
      <c r="Z2" s="83"/>
    </row>
    <row r="3" spans="1:32" ht="51">
      <c r="A3" s="39" t="s">
        <v>18</v>
      </c>
      <c r="B3" s="39" t="s">
        <v>19</v>
      </c>
      <c r="C3" s="39" t="s">
        <v>20</v>
      </c>
      <c r="D3" s="39" t="s">
        <v>21</v>
      </c>
      <c r="E3" s="39" t="s">
        <v>22</v>
      </c>
      <c r="F3" s="39" t="s">
        <v>23</v>
      </c>
      <c r="G3" s="39" t="s">
        <v>24</v>
      </c>
      <c r="H3" s="39"/>
      <c r="I3" s="40" t="s">
        <v>25</v>
      </c>
      <c r="J3" s="40" t="s">
        <v>26</v>
      </c>
      <c r="K3" s="82" t="s">
        <v>27</v>
      </c>
      <c r="L3" s="43" t="s">
        <v>214</v>
      </c>
      <c r="M3" s="82" t="s">
        <v>28</v>
      </c>
      <c r="N3" s="82" t="s">
        <v>29</v>
      </c>
      <c r="O3" s="40" t="s">
        <v>30</v>
      </c>
      <c r="P3" s="40" t="s">
        <v>31</v>
      </c>
      <c r="Q3" s="82" t="s">
        <v>247</v>
      </c>
      <c r="R3" s="43" t="s">
        <v>215</v>
      </c>
      <c r="S3" s="40" t="s">
        <v>33</v>
      </c>
      <c r="T3" s="40" t="s">
        <v>34</v>
      </c>
      <c r="U3" s="40" t="s">
        <v>35</v>
      </c>
      <c r="V3" s="43" t="s">
        <v>216</v>
      </c>
      <c r="W3" s="43"/>
      <c r="X3" s="40" t="s">
        <v>213</v>
      </c>
      <c r="Y3" s="40" t="s">
        <v>212</v>
      </c>
      <c r="Z3" s="84" t="s">
        <v>37</v>
      </c>
      <c r="AB3" s="75" t="s">
        <v>244</v>
      </c>
      <c r="AC3" s="72" t="s">
        <v>214</v>
      </c>
      <c r="AD3" s="72" t="s">
        <v>215</v>
      </c>
      <c r="AE3" s="72" t="s">
        <v>216</v>
      </c>
    </row>
    <row r="4" spans="1:32" hidden="1">
      <c r="A4" s="32">
        <v>341</v>
      </c>
      <c r="B4" s="32" t="s">
        <v>40</v>
      </c>
      <c r="C4" s="33" t="s">
        <v>41</v>
      </c>
      <c r="D4" s="33" t="s">
        <v>42</v>
      </c>
      <c r="E4" s="33" t="s">
        <v>43</v>
      </c>
      <c r="F4" s="33" t="s">
        <v>44</v>
      </c>
      <c r="G4" s="33" t="s">
        <v>45</v>
      </c>
      <c r="H4" s="33"/>
      <c r="I4" s="34">
        <v>13765505.220000001</v>
      </c>
      <c r="J4" s="34">
        <v>1423598.51</v>
      </c>
      <c r="K4" s="34"/>
      <c r="L4" s="44" t="str">
        <f>F11</f>
        <v>รพ.สต.ตะเคียนเตี้ย</v>
      </c>
      <c r="M4" s="34"/>
      <c r="N4" s="34"/>
      <c r="O4" s="34">
        <v>2529558.2400000002</v>
      </c>
      <c r="P4" s="34">
        <v>261532.3</v>
      </c>
      <c r="Q4" s="34"/>
      <c r="R4" s="44">
        <f>P4*100/Y4</f>
        <v>15.519999898405512</v>
      </c>
      <c r="S4" s="34">
        <v>0</v>
      </c>
      <c r="T4" s="34">
        <v>0</v>
      </c>
      <c r="U4" s="34"/>
      <c r="V4" s="44">
        <f>T4*100/Y4</f>
        <v>0</v>
      </c>
      <c r="W4" s="44"/>
      <c r="X4" s="34">
        <f t="shared" ref="X4:Y8" si="0">I4+O4+S4</f>
        <v>16295063.460000001</v>
      </c>
      <c r="Y4" s="41">
        <f t="shared" si="0"/>
        <v>1685130.81</v>
      </c>
      <c r="Z4" s="41"/>
      <c r="AB4" s="37"/>
      <c r="AC4" s="76"/>
      <c r="AD4" s="76"/>
      <c r="AE4" s="76"/>
    </row>
    <row r="5" spans="1:32" hidden="1">
      <c r="A5" s="32">
        <v>342</v>
      </c>
      <c r="B5" s="32" t="s">
        <v>40</v>
      </c>
      <c r="C5" s="33" t="s">
        <v>41</v>
      </c>
      <c r="D5" s="33" t="s">
        <v>42</v>
      </c>
      <c r="E5" s="33" t="s">
        <v>46</v>
      </c>
      <c r="F5" s="33" t="s">
        <v>47</v>
      </c>
      <c r="G5" s="33" t="s">
        <v>45</v>
      </c>
      <c r="H5" s="33"/>
      <c r="I5" s="34">
        <v>241042609.44</v>
      </c>
      <c r="J5" s="34">
        <v>95297482.709999993</v>
      </c>
      <c r="K5" s="34"/>
      <c r="L5" s="44">
        <f t="shared" ref="L5:L67" si="1">J5*100/Y5</f>
        <v>42.319999997939455</v>
      </c>
      <c r="M5" s="34"/>
      <c r="N5" s="34"/>
      <c r="O5" s="34">
        <v>44375317.740000002</v>
      </c>
      <c r="P5" s="34">
        <v>17541762.530000001</v>
      </c>
      <c r="Q5" s="34"/>
      <c r="R5" s="44">
        <f t="shared" ref="R5:R68" si="2">P5*100/Y5</f>
        <v>7.7899999991873283</v>
      </c>
      <c r="S5" s="34">
        <v>345450446.93000001</v>
      </c>
      <c r="T5" s="34">
        <v>112343842.45999999</v>
      </c>
      <c r="U5" s="34"/>
      <c r="V5" s="44">
        <f t="shared" ref="V5:V68" si="3">T5*100/Y5</f>
        <v>49.890000002873222</v>
      </c>
      <c r="W5" s="44"/>
      <c r="X5" s="34">
        <f t="shared" si="0"/>
        <v>630868374.11000001</v>
      </c>
      <c r="Y5" s="41">
        <f t="shared" si="0"/>
        <v>225183087.69999999</v>
      </c>
      <c r="Z5" s="41"/>
      <c r="AB5" s="37"/>
      <c r="AC5" s="76"/>
      <c r="AD5" s="76"/>
      <c r="AE5" s="76"/>
    </row>
    <row r="6" spans="1:32" hidden="1">
      <c r="A6" s="32">
        <v>343</v>
      </c>
      <c r="B6" s="32" t="s">
        <v>40</v>
      </c>
      <c r="C6" s="33" t="s">
        <v>41</v>
      </c>
      <c r="D6" s="33" t="s">
        <v>42</v>
      </c>
      <c r="E6" s="33" t="s">
        <v>48</v>
      </c>
      <c r="F6" s="33" t="s">
        <v>49</v>
      </c>
      <c r="G6" s="33" t="s">
        <v>45</v>
      </c>
      <c r="H6" s="33"/>
      <c r="I6" s="34">
        <v>76142694.629999995</v>
      </c>
      <c r="J6" s="34">
        <v>34097603.579999998</v>
      </c>
      <c r="K6" s="34"/>
      <c r="L6" s="44">
        <f t="shared" si="1"/>
        <v>55.530000002564989</v>
      </c>
      <c r="M6" s="34"/>
      <c r="N6" s="34"/>
      <c r="O6" s="34">
        <v>14027341.779999999</v>
      </c>
      <c r="P6" s="34">
        <v>6281622.2699999996</v>
      </c>
      <c r="Q6" s="34"/>
      <c r="R6" s="44">
        <f t="shared" si="2"/>
        <v>10.230000001343564</v>
      </c>
      <c r="S6" s="34">
        <v>53190874.450000003</v>
      </c>
      <c r="T6" s="34">
        <v>21024706.399999999</v>
      </c>
      <c r="U6" s="34"/>
      <c r="V6" s="44">
        <f t="shared" si="3"/>
        <v>34.239999996091456</v>
      </c>
      <c r="W6" s="44"/>
      <c r="X6" s="34">
        <f t="shared" si="0"/>
        <v>143360910.86000001</v>
      </c>
      <c r="Y6" s="41">
        <f t="shared" si="0"/>
        <v>61403932.249999993</v>
      </c>
      <c r="Z6" s="41"/>
      <c r="AB6" s="37"/>
      <c r="AC6" s="76"/>
      <c r="AD6" s="76"/>
      <c r="AE6" s="76"/>
    </row>
    <row r="7" spans="1:32" hidden="1">
      <c r="A7" s="32">
        <v>344</v>
      </c>
      <c r="B7" s="32" t="s">
        <v>40</v>
      </c>
      <c r="C7" s="33" t="s">
        <v>41</v>
      </c>
      <c r="D7" s="33" t="s">
        <v>42</v>
      </c>
      <c r="E7" s="33" t="s">
        <v>50</v>
      </c>
      <c r="F7" s="33" t="s">
        <v>51</v>
      </c>
      <c r="G7" s="33" t="s">
        <v>45</v>
      </c>
      <c r="H7" s="33"/>
      <c r="I7" s="34">
        <v>97691869.739999995</v>
      </c>
      <c r="J7" s="34">
        <v>26984491.239999998</v>
      </c>
      <c r="K7" s="34"/>
      <c r="L7" s="44">
        <f t="shared" si="1"/>
        <v>42.409999996620968</v>
      </c>
      <c r="M7" s="34"/>
      <c r="N7" s="34"/>
      <c r="O7" s="34">
        <v>17997225.489999998</v>
      </c>
      <c r="P7" s="34">
        <v>4969320.3600000003</v>
      </c>
      <c r="Q7" s="34"/>
      <c r="R7" s="44">
        <f t="shared" si="2"/>
        <v>7.8099999950493242</v>
      </c>
      <c r="S7" s="34">
        <v>139255737.52000001</v>
      </c>
      <c r="T7" s="34">
        <v>31673849.899999999</v>
      </c>
      <c r="U7" s="34"/>
      <c r="V7" s="44">
        <f t="shared" si="3"/>
        <v>49.780000008329708</v>
      </c>
      <c r="W7" s="44"/>
      <c r="X7" s="34">
        <f t="shared" si="0"/>
        <v>254944832.75</v>
      </c>
      <c r="Y7" s="41">
        <f t="shared" si="0"/>
        <v>63627661.5</v>
      </c>
      <c r="Z7" s="41"/>
      <c r="AB7" s="37"/>
      <c r="AC7" s="76"/>
      <c r="AD7" s="76"/>
      <c r="AE7" s="76"/>
    </row>
    <row r="8" spans="1:32" hidden="1">
      <c r="A8" s="32">
        <v>345</v>
      </c>
      <c r="B8" s="32" t="s">
        <v>40</v>
      </c>
      <c r="C8" s="33" t="s">
        <v>41</v>
      </c>
      <c r="D8" s="33" t="s">
        <v>42</v>
      </c>
      <c r="E8" s="33" t="s">
        <v>52</v>
      </c>
      <c r="F8" s="33" t="s">
        <v>53</v>
      </c>
      <c r="G8" s="33" t="s">
        <v>45</v>
      </c>
      <c r="H8" s="33"/>
      <c r="I8" s="34">
        <v>66707965.960000001</v>
      </c>
      <c r="J8" s="34">
        <v>25847568.359999999</v>
      </c>
      <c r="K8" s="34"/>
      <c r="L8" s="44">
        <f t="shared" si="1"/>
        <v>64.479999997365681</v>
      </c>
      <c r="M8" s="34"/>
      <c r="N8" s="34"/>
      <c r="O8" s="34">
        <v>12289234.6</v>
      </c>
      <c r="P8" s="34">
        <v>4762238.09</v>
      </c>
      <c r="Q8" s="34"/>
      <c r="R8" s="44">
        <f t="shared" si="2"/>
        <v>11.879999996667181</v>
      </c>
      <c r="S8" s="34">
        <v>26831310.41</v>
      </c>
      <c r="T8" s="34">
        <v>9476372.7699999996</v>
      </c>
      <c r="U8" s="34"/>
      <c r="V8" s="44">
        <f t="shared" si="3"/>
        <v>23.640000005967146</v>
      </c>
      <c r="W8" s="44"/>
      <c r="X8" s="34">
        <f t="shared" si="0"/>
        <v>105828510.97</v>
      </c>
      <c r="Y8" s="41">
        <f t="shared" si="0"/>
        <v>40086179.219999999</v>
      </c>
      <c r="Z8" s="41"/>
      <c r="AB8" s="37"/>
      <c r="AC8" s="76"/>
      <c r="AD8" s="76"/>
      <c r="AE8" s="76"/>
    </row>
    <row r="9" spans="1:32" s="93" customFormat="1" hidden="1">
      <c r="A9" s="85">
        <v>346</v>
      </c>
      <c r="B9" s="85" t="s">
        <v>40</v>
      </c>
      <c r="C9" s="86" t="s">
        <v>41</v>
      </c>
      <c r="D9" s="86" t="s">
        <v>42</v>
      </c>
      <c r="E9" s="86" t="s">
        <v>54</v>
      </c>
      <c r="F9" s="86" t="s">
        <v>55</v>
      </c>
      <c r="G9" s="86" t="s">
        <v>45</v>
      </c>
      <c r="H9" s="86"/>
      <c r="I9" s="44">
        <f>'[1]9.Printผลการปรับเกลี่ยส่ง'!$I$10</f>
        <v>79475209.840000004</v>
      </c>
      <c r="J9" s="44">
        <f t="shared" ref="J9" si="4">Y9*L9/100</f>
        <v>22276951.345754977</v>
      </c>
      <c r="K9" s="44">
        <f t="shared" ref="K9" si="5">I9-J9</f>
        <v>57198258.494245023</v>
      </c>
      <c r="L9" s="70">
        <v>51.236093513043713</v>
      </c>
      <c r="M9" s="44"/>
      <c r="N9" s="44">
        <f>K9-M9</f>
        <v>57198258.494245023</v>
      </c>
      <c r="O9" s="44">
        <f>'[1]9.Printผลการปรับเกลี่ยส่ง'!$J$10</f>
        <v>15614187.210000001</v>
      </c>
      <c r="P9" s="44">
        <f t="shared" ref="P9" si="6">R9*Y9/100</f>
        <v>4356292.9542316124</v>
      </c>
      <c r="Q9" s="44">
        <f t="shared" ref="Q9" si="7">O9-P9</f>
        <v>11257894.255768389</v>
      </c>
      <c r="R9" s="70">
        <v>10.01929885777465</v>
      </c>
      <c r="S9" s="44">
        <f>'[1]9.Printผลการปรับเกลี่ยส่ง'!$K$10</f>
        <v>17368326.259999998</v>
      </c>
      <c r="T9" s="44">
        <f t="shared" ref="T9" si="8">V9*Y9/100</f>
        <v>16845775.700013407</v>
      </c>
      <c r="U9" s="44">
        <f t="shared" ref="U9" si="9">S9-T9</f>
        <v>522550.55998659134</v>
      </c>
      <c r="V9" s="70">
        <v>38.74460762918163</v>
      </c>
      <c r="W9" s="70"/>
      <c r="X9" s="44">
        <f t="shared" ref="X9:X40" si="10">I9+O9+S9</f>
        <v>112457723.31</v>
      </c>
      <c r="Y9" s="87">
        <f>'[1]9.Printผลการปรับเกลี่ยส่ง'!$M$10</f>
        <v>43479020</v>
      </c>
      <c r="Z9" s="88">
        <f t="shared" ref="Z9" si="11">X9-Y9</f>
        <v>68978703.310000002</v>
      </c>
      <c r="AA9" s="89">
        <f>'[1]9.Printผลการปรับเกลี่ยส่ง'!$M$10</f>
        <v>43479020</v>
      </c>
      <c r="AB9" s="90">
        <f t="shared" ref="AB9" si="12">Y9*100/X9</f>
        <v>38.662546884526641</v>
      </c>
      <c r="AC9" s="91">
        <f t="shared" ref="AC9" si="13">I9*100/X9</f>
        <v>70.671188692767075</v>
      </c>
      <c r="AD9" s="91">
        <f t="shared" ref="AD9" si="14">O9*100/X9</f>
        <v>13.884495213332805</v>
      </c>
      <c r="AE9" s="91">
        <f t="shared" ref="AE9" si="15">S9*100/X9</f>
        <v>15.44431609390012</v>
      </c>
      <c r="AF9" s="92">
        <f>SUM(AC9:AE9)</f>
        <v>100</v>
      </c>
    </row>
    <row r="10" spans="1:32" hidden="1">
      <c r="A10" s="32">
        <v>347</v>
      </c>
      <c r="B10" s="32" t="s">
        <v>40</v>
      </c>
      <c r="C10" s="33" t="s">
        <v>41</v>
      </c>
      <c r="D10" s="33" t="s">
        <v>42</v>
      </c>
      <c r="E10" s="33" t="s">
        <v>56</v>
      </c>
      <c r="F10" s="33" t="s">
        <v>57</v>
      </c>
      <c r="G10" s="33" t="s">
        <v>45</v>
      </c>
      <c r="H10" s="33"/>
      <c r="I10" s="34">
        <v>47915928.740000002</v>
      </c>
      <c r="J10" s="34">
        <v>11878604.67</v>
      </c>
      <c r="K10" s="34"/>
      <c r="L10" s="44">
        <f t="shared" si="1"/>
        <v>81.680000024424359</v>
      </c>
      <c r="M10" s="34"/>
      <c r="N10" s="34"/>
      <c r="O10" s="34">
        <v>8827282.9299999997</v>
      </c>
      <c r="P10" s="34">
        <v>2188699.81</v>
      </c>
      <c r="Q10" s="34"/>
      <c r="R10" s="44">
        <f t="shared" si="2"/>
        <v>15.050000021110019</v>
      </c>
      <c r="S10" s="34">
        <v>1962439.84</v>
      </c>
      <c r="T10" s="34">
        <v>475551.38</v>
      </c>
      <c r="U10" s="34"/>
      <c r="V10" s="44">
        <f t="shared" si="3"/>
        <v>3.2699999544656144</v>
      </c>
      <c r="W10" s="44"/>
      <c r="X10" s="34">
        <f t="shared" si="10"/>
        <v>58705651.510000005</v>
      </c>
      <c r="Y10" s="41">
        <f t="shared" ref="Y10:Y41" si="16">J10+P10+T10</f>
        <v>14542855.860000001</v>
      </c>
      <c r="Z10" s="41"/>
      <c r="AB10" s="37"/>
      <c r="AC10" s="76"/>
      <c r="AD10" s="76"/>
      <c r="AE10" s="76"/>
    </row>
    <row r="11" spans="1:32" hidden="1">
      <c r="A11" s="32">
        <v>348</v>
      </c>
      <c r="B11" s="32" t="s">
        <v>40</v>
      </c>
      <c r="C11" s="33" t="s">
        <v>58</v>
      </c>
      <c r="D11" s="33" t="s">
        <v>59</v>
      </c>
      <c r="E11" s="33" t="s">
        <v>60</v>
      </c>
      <c r="F11" s="33" t="s">
        <v>61</v>
      </c>
      <c r="G11" s="33" t="s">
        <v>45</v>
      </c>
      <c r="H11" s="33"/>
      <c r="I11" s="34">
        <v>8223510.9199999999</v>
      </c>
      <c r="J11" s="34">
        <v>878140.24</v>
      </c>
      <c r="K11" s="34"/>
      <c r="L11" s="44">
        <f t="shared" si="1"/>
        <v>83.910000467068997</v>
      </c>
      <c r="M11" s="34"/>
      <c r="N11" s="34"/>
      <c r="O11" s="34">
        <v>1577428.97</v>
      </c>
      <c r="P11" s="34">
        <v>168386.08</v>
      </c>
      <c r="Q11" s="34"/>
      <c r="R11" s="44">
        <f t="shared" si="2"/>
        <v>16.089999532931003</v>
      </c>
      <c r="S11" s="34">
        <v>0</v>
      </c>
      <c r="T11" s="34">
        <v>0</v>
      </c>
      <c r="U11" s="34"/>
      <c r="V11" s="44">
        <f t="shared" si="3"/>
        <v>0</v>
      </c>
      <c r="W11" s="44"/>
      <c r="X11" s="34">
        <f t="shared" si="10"/>
        <v>9800939.8900000006</v>
      </c>
      <c r="Y11" s="41">
        <f t="shared" si="16"/>
        <v>1046526.32</v>
      </c>
      <c r="Z11" s="41"/>
      <c r="AB11" s="37"/>
      <c r="AC11" s="76"/>
      <c r="AD11" s="76"/>
      <c r="AE11" s="76"/>
    </row>
    <row r="12" spans="1:32" hidden="1">
      <c r="A12" s="32">
        <v>349</v>
      </c>
      <c r="B12" s="32" t="s">
        <v>40</v>
      </c>
      <c r="C12" s="33" t="s">
        <v>58</v>
      </c>
      <c r="D12" s="33" t="s">
        <v>59</v>
      </c>
      <c r="E12" s="33" t="s">
        <v>62</v>
      </c>
      <c r="F12" s="33" t="s">
        <v>63</v>
      </c>
      <c r="G12" s="33" t="s">
        <v>45</v>
      </c>
      <c r="H12" s="33"/>
      <c r="I12" s="34">
        <v>5703561.3200000003</v>
      </c>
      <c r="J12" s="34">
        <v>590835.72</v>
      </c>
      <c r="K12" s="34"/>
      <c r="L12" s="44">
        <f t="shared" si="1"/>
        <v>83.910000291423344</v>
      </c>
      <c r="M12" s="34"/>
      <c r="N12" s="34"/>
      <c r="O12" s="34">
        <v>1094053.74</v>
      </c>
      <c r="P12" s="34">
        <v>113294.56</v>
      </c>
      <c r="Q12" s="34"/>
      <c r="R12" s="44">
        <f t="shared" si="2"/>
        <v>16.089999708576656</v>
      </c>
      <c r="S12" s="34">
        <v>0</v>
      </c>
      <c r="T12" s="34">
        <v>0</v>
      </c>
      <c r="U12" s="34"/>
      <c r="V12" s="44">
        <f t="shared" si="3"/>
        <v>0</v>
      </c>
      <c r="W12" s="44"/>
      <c r="X12" s="34">
        <f t="shared" si="10"/>
        <v>6797615.0600000005</v>
      </c>
      <c r="Y12" s="41">
        <f t="shared" si="16"/>
        <v>704130.28</v>
      </c>
      <c r="Z12" s="41"/>
      <c r="AB12" s="37"/>
      <c r="AC12" s="76"/>
      <c r="AD12" s="76"/>
      <c r="AE12" s="76"/>
    </row>
    <row r="13" spans="1:32" hidden="1">
      <c r="A13" s="32">
        <v>350</v>
      </c>
      <c r="B13" s="32" t="s">
        <v>40</v>
      </c>
      <c r="C13" s="33" t="s">
        <v>58</v>
      </c>
      <c r="D13" s="33" t="s">
        <v>59</v>
      </c>
      <c r="E13" s="33" t="s">
        <v>64</v>
      </c>
      <c r="F13" s="33" t="s">
        <v>65</v>
      </c>
      <c r="G13" s="33" t="s">
        <v>45</v>
      </c>
      <c r="H13" s="33"/>
      <c r="I13" s="34">
        <v>0</v>
      </c>
      <c r="J13" s="34">
        <v>0</v>
      </c>
      <c r="K13" s="34"/>
      <c r="L13" s="44">
        <f t="shared" si="1"/>
        <v>0</v>
      </c>
      <c r="M13" s="34"/>
      <c r="N13" s="34"/>
      <c r="O13" s="34">
        <v>0</v>
      </c>
      <c r="P13" s="34">
        <v>0</v>
      </c>
      <c r="Q13" s="34"/>
      <c r="R13" s="44">
        <f t="shared" si="2"/>
        <v>0</v>
      </c>
      <c r="S13" s="34">
        <v>536786362.67000002</v>
      </c>
      <c r="T13" s="34">
        <v>353115767.5</v>
      </c>
      <c r="U13" s="34"/>
      <c r="V13" s="44">
        <f t="shared" si="3"/>
        <v>100</v>
      </c>
      <c r="W13" s="44"/>
      <c r="X13" s="34">
        <f t="shared" si="10"/>
        <v>536786362.67000002</v>
      </c>
      <c r="Y13" s="41">
        <f t="shared" si="16"/>
        <v>353115767.5</v>
      </c>
      <c r="Z13" s="41"/>
      <c r="AB13" s="37"/>
      <c r="AC13" s="76"/>
      <c r="AD13" s="76"/>
      <c r="AE13" s="76"/>
    </row>
    <row r="14" spans="1:32" hidden="1">
      <c r="A14" s="32">
        <v>351</v>
      </c>
      <c r="B14" s="32" t="s">
        <v>40</v>
      </c>
      <c r="C14" s="33" t="s">
        <v>58</v>
      </c>
      <c r="D14" s="33" t="s">
        <v>59</v>
      </c>
      <c r="E14" s="33" t="s">
        <v>66</v>
      </c>
      <c r="F14" s="33" t="s">
        <v>67</v>
      </c>
      <c r="G14" s="33" t="s">
        <v>45</v>
      </c>
      <c r="H14" s="33"/>
      <c r="I14" s="34">
        <v>81000480.370000005</v>
      </c>
      <c r="J14" s="34">
        <v>32031644.25</v>
      </c>
      <c r="K14" s="34"/>
      <c r="L14" s="44">
        <f t="shared" si="1"/>
        <v>56.149999992681416</v>
      </c>
      <c r="M14" s="34"/>
      <c r="N14" s="34"/>
      <c r="O14" s="34">
        <v>15537463.939999999</v>
      </c>
      <c r="P14" s="34">
        <v>6143914.6699999999</v>
      </c>
      <c r="Q14" s="34"/>
      <c r="R14" s="44">
        <f t="shared" si="2"/>
        <v>10.770000003216671</v>
      </c>
      <c r="S14" s="34">
        <v>52865917.439999998</v>
      </c>
      <c r="T14" s="34">
        <v>18871002.530000001</v>
      </c>
      <c r="U14" s="34"/>
      <c r="V14" s="44">
        <f t="shared" si="3"/>
        <v>33.080000004101912</v>
      </c>
      <c r="W14" s="44"/>
      <c r="X14" s="34">
        <f t="shared" si="10"/>
        <v>149403861.75</v>
      </c>
      <c r="Y14" s="41">
        <f t="shared" si="16"/>
        <v>57046561.450000003</v>
      </c>
      <c r="Z14" s="41"/>
      <c r="AB14" s="37"/>
      <c r="AC14" s="76"/>
      <c r="AD14" s="76"/>
      <c r="AE14" s="76"/>
    </row>
    <row r="15" spans="1:32" hidden="1">
      <c r="A15" s="32">
        <v>352</v>
      </c>
      <c r="B15" s="32" t="s">
        <v>40</v>
      </c>
      <c r="C15" s="33" t="s">
        <v>58</v>
      </c>
      <c r="D15" s="33" t="s">
        <v>59</v>
      </c>
      <c r="E15" s="33" t="s">
        <v>68</v>
      </c>
      <c r="F15" s="33" t="s">
        <v>69</v>
      </c>
      <c r="G15" s="33" t="s">
        <v>45</v>
      </c>
      <c r="H15" s="33"/>
      <c r="I15" s="34">
        <v>28805884.84</v>
      </c>
      <c r="J15" s="34">
        <v>14061014.59</v>
      </c>
      <c r="K15" s="34"/>
      <c r="L15" s="44">
        <f t="shared" si="1"/>
        <v>66.829999996269009</v>
      </c>
      <c r="M15" s="34"/>
      <c r="N15" s="34"/>
      <c r="O15" s="34">
        <v>5487802.6699999999</v>
      </c>
      <c r="P15" s="34">
        <v>2678388.6800000002</v>
      </c>
      <c r="Q15" s="34"/>
      <c r="R15" s="44">
        <f t="shared" si="2"/>
        <v>12.729999981772792</v>
      </c>
      <c r="S15" s="34">
        <v>9371724.5199999996</v>
      </c>
      <c r="T15" s="34">
        <v>4300570.68</v>
      </c>
      <c r="U15" s="34"/>
      <c r="V15" s="44">
        <f t="shared" si="3"/>
        <v>20.440000021958202</v>
      </c>
      <c r="W15" s="44"/>
      <c r="X15" s="34">
        <f t="shared" si="10"/>
        <v>43665412.030000001</v>
      </c>
      <c r="Y15" s="41">
        <f t="shared" si="16"/>
        <v>21039973.949999999</v>
      </c>
      <c r="Z15" s="41"/>
      <c r="AB15" s="37"/>
      <c r="AC15" s="76"/>
      <c r="AD15" s="76"/>
      <c r="AE15" s="76"/>
    </row>
    <row r="16" spans="1:32" hidden="1">
      <c r="A16" s="32">
        <v>353</v>
      </c>
      <c r="B16" s="32" t="s">
        <v>40</v>
      </c>
      <c r="C16" s="33" t="s">
        <v>58</v>
      </c>
      <c r="D16" s="33" t="s">
        <v>59</v>
      </c>
      <c r="E16" s="33" t="s">
        <v>70</v>
      </c>
      <c r="F16" s="33" t="s">
        <v>71</v>
      </c>
      <c r="G16" s="33" t="s">
        <v>45</v>
      </c>
      <c r="H16" s="33"/>
      <c r="I16" s="34">
        <v>139341931.71000001</v>
      </c>
      <c r="J16" s="34">
        <v>49588860.259999998</v>
      </c>
      <c r="K16" s="34"/>
      <c r="L16" s="44">
        <f t="shared" si="1"/>
        <v>49.539999998341642</v>
      </c>
      <c r="M16" s="34"/>
      <c r="N16" s="34"/>
      <c r="O16" s="34">
        <v>26616227.260000002</v>
      </c>
      <c r="P16" s="34">
        <v>9469330.1999999993</v>
      </c>
      <c r="Q16" s="34"/>
      <c r="R16" s="44">
        <f t="shared" si="2"/>
        <v>9.460000000659349</v>
      </c>
      <c r="S16" s="34">
        <v>144376162.88999999</v>
      </c>
      <c r="T16" s="34">
        <v>41040437.439999998</v>
      </c>
      <c r="U16" s="34"/>
      <c r="V16" s="44">
        <f t="shared" si="3"/>
        <v>41.000000000999016</v>
      </c>
      <c r="W16" s="44"/>
      <c r="X16" s="34">
        <f t="shared" si="10"/>
        <v>310334321.86000001</v>
      </c>
      <c r="Y16" s="41">
        <f t="shared" si="16"/>
        <v>100098627.89999999</v>
      </c>
      <c r="Z16" s="41"/>
      <c r="AB16" s="37"/>
      <c r="AC16" s="76"/>
      <c r="AD16" s="76"/>
      <c r="AE16" s="76"/>
    </row>
    <row r="17" spans="1:31" hidden="1">
      <c r="A17" s="32">
        <v>354</v>
      </c>
      <c r="B17" s="32" t="s">
        <v>40</v>
      </c>
      <c r="C17" s="33" t="s">
        <v>58</v>
      </c>
      <c r="D17" s="33" t="s">
        <v>59</v>
      </c>
      <c r="E17" s="33" t="s">
        <v>72</v>
      </c>
      <c r="F17" s="33" t="s">
        <v>73</v>
      </c>
      <c r="G17" s="33" t="s">
        <v>45</v>
      </c>
      <c r="H17" s="33"/>
      <c r="I17" s="34">
        <v>28235217.379999999</v>
      </c>
      <c r="J17" s="34">
        <v>13760063.76</v>
      </c>
      <c r="K17" s="34"/>
      <c r="L17" s="44">
        <f t="shared" si="1"/>
        <v>67.770000002940293</v>
      </c>
      <c r="M17" s="34"/>
      <c r="N17" s="34"/>
      <c r="O17" s="34">
        <v>5413499.6600000001</v>
      </c>
      <c r="P17" s="34">
        <v>2637497.83</v>
      </c>
      <c r="Q17" s="34"/>
      <c r="R17" s="44">
        <f t="shared" si="2"/>
        <v>12.98999997852154</v>
      </c>
      <c r="S17" s="34">
        <v>9399102.8599999994</v>
      </c>
      <c r="T17" s="34">
        <v>3906501.8</v>
      </c>
      <c r="U17" s="34"/>
      <c r="V17" s="44">
        <f t="shared" si="3"/>
        <v>19.240000018538161</v>
      </c>
      <c r="W17" s="44"/>
      <c r="X17" s="34">
        <f t="shared" si="10"/>
        <v>43047819.899999999</v>
      </c>
      <c r="Y17" s="41">
        <f t="shared" si="16"/>
        <v>20304063.390000001</v>
      </c>
      <c r="Z17" s="41"/>
      <c r="AB17" s="37"/>
      <c r="AC17" s="76"/>
      <c r="AD17" s="76"/>
      <c r="AE17" s="76"/>
    </row>
    <row r="18" spans="1:31" hidden="1">
      <c r="A18" s="32">
        <v>355</v>
      </c>
      <c r="B18" s="32" t="s">
        <v>40</v>
      </c>
      <c r="C18" s="33" t="s">
        <v>58</v>
      </c>
      <c r="D18" s="33" t="s">
        <v>59</v>
      </c>
      <c r="E18" s="33" t="s">
        <v>74</v>
      </c>
      <c r="F18" s="33" t="s">
        <v>75</v>
      </c>
      <c r="G18" s="33" t="s">
        <v>45</v>
      </c>
      <c r="H18" s="33"/>
      <c r="I18" s="34">
        <v>56672402.270000003</v>
      </c>
      <c r="J18" s="34">
        <v>27322470.82</v>
      </c>
      <c r="K18" s="34"/>
      <c r="L18" s="44">
        <f t="shared" si="1"/>
        <v>62.359999998621447</v>
      </c>
      <c r="M18" s="34"/>
      <c r="N18" s="34"/>
      <c r="O18" s="34">
        <v>10870866.48</v>
      </c>
      <c r="P18" s="34">
        <v>5240165.99</v>
      </c>
      <c r="Q18" s="34"/>
      <c r="R18" s="44">
        <f t="shared" si="2"/>
        <v>11.960000004464316</v>
      </c>
      <c r="S18" s="34">
        <v>27198393.670000002</v>
      </c>
      <c r="T18" s="34">
        <v>11251460.08</v>
      </c>
      <c r="U18" s="34"/>
      <c r="V18" s="44">
        <f t="shared" si="3"/>
        <v>25.679999996914233</v>
      </c>
      <c r="W18" s="44"/>
      <c r="X18" s="34">
        <f t="shared" si="10"/>
        <v>94741662.420000002</v>
      </c>
      <c r="Y18" s="41">
        <f t="shared" si="16"/>
        <v>43814096.890000001</v>
      </c>
      <c r="Z18" s="41"/>
      <c r="AB18" s="37"/>
      <c r="AC18" s="76"/>
      <c r="AD18" s="76"/>
      <c r="AE18" s="76"/>
    </row>
    <row r="19" spans="1:31" hidden="1">
      <c r="A19" s="32">
        <v>356</v>
      </c>
      <c r="B19" s="32" t="s">
        <v>40</v>
      </c>
      <c r="C19" s="33" t="s">
        <v>58</v>
      </c>
      <c r="D19" s="33" t="s">
        <v>59</v>
      </c>
      <c r="E19" s="33" t="s">
        <v>76</v>
      </c>
      <c r="F19" s="33" t="s">
        <v>77</v>
      </c>
      <c r="G19" s="33" t="s">
        <v>45</v>
      </c>
      <c r="H19" s="33"/>
      <c r="I19" s="34">
        <v>83740817.920000002</v>
      </c>
      <c r="J19" s="34">
        <v>40315316.609999999</v>
      </c>
      <c r="K19" s="34"/>
      <c r="L19" s="44">
        <f t="shared" si="1"/>
        <v>49.519999997789029</v>
      </c>
      <c r="M19" s="34"/>
      <c r="N19" s="34"/>
      <c r="O19" s="34">
        <v>16063113.859999999</v>
      </c>
      <c r="P19" s="34">
        <v>7734158.0700000003</v>
      </c>
      <c r="Q19" s="34"/>
      <c r="R19" s="44">
        <f t="shared" si="2"/>
        <v>9.4999999953938108</v>
      </c>
      <c r="S19" s="34">
        <v>73958765.280000001</v>
      </c>
      <c r="T19" s="34">
        <v>33362715.57</v>
      </c>
      <c r="U19" s="34"/>
      <c r="V19" s="44">
        <f t="shared" si="3"/>
        <v>40.980000006817164</v>
      </c>
      <c r="W19" s="44"/>
      <c r="X19" s="34">
        <f t="shared" si="10"/>
        <v>173762697.06</v>
      </c>
      <c r="Y19" s="41">
        <f t="shared" si="16"/>
        <v>81412190.25</v>
      </c>
      <c r="Z19" s="41"/>
      <c r="AB19" s="37"/>
      <c r="AC19" s="76"/>
      <c r="AD19" s="76"/>
      <c r="AE19" s="76"/>
    </row>
    <row r="20" spans="1:31" hidden="1">
      <c r="A20" s="32">
        <v>357</v>
      </c>
      <c r="B20" s="32" t="s">
        <v>40</v>
      </c>
      <c r="C20" s="33" t="s">
        <v>58</v>
      </c>
      <c r="D20" s="33" t="s">
        <v>59</v>
      </c>
      <c r="E20" s="33" t="s">
        <v>78</v>
      </c>
      <c r="F20" s="33" t="s">
        <v>79</v>
      </c>
      <c r="G20" s="33" t="s">
        <v>45</v>
      </c>
      <c r="H20" s="33"/>
      <c r="I20" s="34">
        <v>120314965.84</v>
      </c>
      <c r="J20" s="34">
        <v>44859648.670000002</v>
      </c>
      <c r="K20" s="34"/>
      <c r="L20" s="44">
        <f t="shared" si="1"/>
        <v>61.710000004190157</v>
      </c>
      <c r="M20" s="34"/>
      <c r="N20" s="34"/>
      <c r="O20" s="34">
        <v>23003778.57</v>
      </c>
      <c r="P20" s="34">
        <v>8577926.6600000001</v>
      </c>
      <c r="Q20" s="34"/>
      <c r="R20" s="44">
        <f t="shared" si="2"/>
        <v>11.799999998184177</v>
      </c>
      <c r="S20" s="34">
        <v>60569849.289999999</v>
      </c>
      <c r="T20" s="34">
        <v>19256718.41</v>
      </c>
      <c r="U20" s="34"/>
      <c r="V20" s="44">
        <f t="shared" si="3"/>
        <v>26.489999997625674</v>
      </c>
      <c r="W20" s="44"/>
      <c r="X20" s="34">
        <f t="shared" si="10"/>
        <v>203888593.69999999</v>
      </c>
      <c r="Y20" s="41">
        <f t="shared" si="16"/>
        <v>72694293.739999995</v>
      </c>
      <c r="Z20" s="41"/>
      <c r="AB20" s="37"/>
      <c r="AC20" s="76"/>
      <c r="AD20" s="76"/>
      <c r="AE20" s="76"/>
    </row>
    <row r="21" spans="1:31" hidden="1">
      <c r="A21" s="32">
        <v>358</v>
      </c>
      <c r="B21" s="32" t="s">
        <v>40</v>
      </c>
      <c r="C21" s="33" t="s">
        <v>58</v>
      </c>
      <c r="D21" s="33" t="s">
        <v>59</v>
      </c>
      <c r="E21" s="33" t="s">
        <v>80</v>
      </c>
      <c r="F21" s="33" t="s">
        <v>81</v>
      </c>
      <c r="G21" s="33" t="s">
        <v>45</v>
      </c>
      <c r="H21" s="33"/>
      <c r="I21" s="34">
        <v>15703173.050000001</v>
      </c>
      <c r="J21" s="34">
        <v>5448261.0700000003</v>
      </c>
      <c r="K21" s="34"/>
      <c r="L21" s="44">
        <f t="shared" si="1"/>
        <v>65.520000027611374</v>
      </c>
      <c r="M21" s="34"/>
      <c r="N21" s="34"/>
      <c r="O21" s="34">
        <v>2913435.99</v>
      </c>
      <c r="P21" s="34">
        <v>1011154.68</v>
      </c>
      <c r="Q21" s="34"/>
      <c r="R21" s="44">
        <f t="shared" si="2"/>
        <v>12.160000009235858</v>
      </c>
      <c r="S21" s="34">
        <v>5422457.7599999998</v>
      </c>
      <c r="T21" s="34">
        <v>1856001.02</v>
      </c>
      <c r="U21" s="34"/>
      <c r="V21" s="44">
        <f t="shared" si="3"/>
        <v>22.319999963152782</v>
      </c>
      <c r="W21" s="44"/>
      <c r="X21" s="34">
        <f t="shared" si="10"/>
        <v>24039066.799999997</v>
      </c>
      <c r="Y21" s="41">
        <f t="shared" si="16"/>
        <v>8315416.7699999996</v>
      </c>
      <c r="Z21" s="41"/>
      <c r="AB21" s="37"/>
      <c r="AC21" s="76"/>
      <c r="AD21" s="76"/>
      <c r="AE21" s="76"/>
    </row>
    <row r="22" spans="1:31" hidden="1">
      <c r="A22" s="32">
        <v>359</v>
      </c>
      <c r="B22" s="32" t="s">
        <v>40</v>
      </c>
      <c r="C22" s="33" t="s">
        <v>58</v>
      </c>
      <c r="D22" s="33" t="s">
        <v>59</v>
      </c>
      <c r="E22" s="33" t="s">
        <v>82</v>
      </c>
      <c r="F22" s="33" t="s">
        <v>83</v>
      </c>
      <c r="G22" s="33" t="s">
        <v>45</v>
      </c>
      <c r="H22" s="33"/>
      <c r="I22" s="34">
        <v>73080319.840000004</v>
      </c>
      <c r="J22" s="34">
        <v>33151510.739999998</v>
      </c>
      <c r="K22" s="34"/>
      <c r="L22" s="44">
        <f t="shared" si="1"/>
        <v>71.949999989994737</v>
      </c>
      <c r="M22" s="34"/>
      <c r="N22" s="34"/>
      <c r="O22" s="34">
        <v>14018223.449999999</v>
      </c>
      <c r="P22" s="34">
        <v>6358455.1500000004</v>
      </c>
      <c r="Q22" s="34"/>
      <c r="R22" s="44">
        <f t="shared" si="2"/>
        <v>13.799999992968102</v>
      </c>
      <c r="S22" s="34">
        <v>15674734.960000001</v>
      </c>
      <c r="T22" s="34">
        <v>6565796.0899999999</v>
      </c>
      <c r="U22" s="34"/>
      <c r="V22" s="44">
        <f t="shared" si="3"/>
        <v>14.250000017037156</v>
      </c>
      <c r="W22" s="44"/>
      <c r="X22" s="34">
        <f t="shared" si="10"/>
        <v>102773278.25</v>
      </c>
      <c r="Y22" s="41">
        <f t="shared" si="16"/>
        <v>46075761.980000004</v>
      </c>
      <c r="Z22" s="41"/>
      <c r="AB22" s="37"/>
      <c r="AC22" s="76"/>
      <c r="AD22" s="76"/>
      <c r="AE22" s="76"/>
    </row>
    <row r="23" spans="1:31" hidden="1">
      <c r="A23" s="32">
        <v>360</v>
      </c>
      <c r="B23" s="32" t="s">
        <v>40</v>
      </c>
      <c r="C23" s="33" t="s">
        <v>58</v>
      </c>
      <c r="D23" s="33" t="s">
        <v>59</v>
      </c>
      <c r="E23" s="33" t="s">
        <v>84</v>
      </c>
      <c r="F23" s="33" t="s">
        <v>85</v>
      </c>
      <c r="G23" s="33" t="s">
        <v>45</v>
      </c>
      <c r="H23" s="33"/>
      <c r="I23" s="34">
        <v>47038816.030000001</v>
      </c>
      <c r="J23" s="34">
        <v>20931879.329999998</v>
      </c>
      <c r="K23" s="34"/>
      <c r="L23" s="44">
        <f t="shared" si="1"/>
        <v>65.350000011770064</v>
      </c>
      <c r="M23" s="34"/>
      <c r="N23" s="34"/>
      <c r="O23" s="34">
        <v>9022957.6899999995</v>
      </c>
      <c r="P23" s="34">
        <v>4016614.64</v>
      </c>
      <c r="Q23" s="34"/>
      <c r="R23" s="44">
        <f t="shared" si="2"/>
        <v>12.539999998713723</v>
      </c>
      <c r="S23" s="34">
        <v>16361340.289999999</v>
      </c>
      <c r="T23" s="34">
        <v>7081925.8099999996</v>
      </c>
      <c r="U23" s="34"/>
      <c r="V23" s="44">
        <f t="shared" si="3"/>
        <v>22.109999989516218</v>
      </c>
      <c r="W23" s="44"/>
      <c r="X23" s="34">
        <f t="shared" si="10"/>
        <v>72423114.00999999</v>
      </c>
      <c r="Y23" s="41">
        <f t="shared" si="16"/>
        <v>32030419.779999997</v>
      </c>
      <c r="Z23" s="41"/>
      <c r="AB23" s="37"/>
      <c r="AC23" s="76"/>
      <c r="AD23" s="76"/>
      <c r="AE23" s="76"/>
    </row>
    <row r="24" spans="1:31" hidden="1">
      <c r="A24" s="32">
        <v>361</v>
      </c>
      <c r="B24" s="32" t="s">
        <v>40</v>
      </c>
      <c r="C24" s="33" t="s">
        <v>58</v>
      </c>
      <c r="D24" s="33" t="s">
        <v>59</v>
      </c>
      <c r="E24" s="33" t="s">
        <v>86</v>
      </c>
      <c r="F24" s="33" t="s">
        <v>87</v>
      </c>
      <c r="G24" s="33" t="s">
        <v>45</v>
      </c>
      <c r="H24" s="33"/>
      <c r="I24" s="34">
        <v>179072402.74000001</v>
      </c>
      <c r="J24" s="34">
        <v>20126541.57</v>
      </c>
      <c r="K24" s="34"/>
      <c r="L24" s="44">
        <f t="shared" si="1"/>
        <v>83.999999984975062</v>
      </c>
      <c r="M24" s="34"/>
      <c r="N24" s="34"/>
      <c r="O24" s="34">
        <v>34102371.840000004</v>
      </c>
      <c r="P24" s="34">
        <v>3833626.97</v>
      </c>
      <c r="Q24" s="34"/>
      <c r="R24" s="44">
        <f t="shared" si="2"/>
        <v>16.000000015024938</v>
      </c>
      <c r="S24" s="34">
        <v>0</v>
      </c>
      <c r="T24" s="34">
        <v>0</v>
      </c>
      <c r="U24" s="34"/>
      <c r="V24" s="44">
        <f t="shared" si="3"/>
        <v>0</v>
      </c>
      <c r="W24" s="44"/>
      <c r="X24" s="34">
        <f t="shared" si="10"/>
        <v>213174774.58000001</v>
      </c>
      <c r="Y24" s="41">
        <f t="shared" si="16"/>
        <v>23960168.539999999</v>
      </c>
      <c r="Z24" s="41"/>
      <c r="AB24" s="37"/>
      <c r="AC24" s="76"/>
      <c r="AD24" s="76"/>
      <c r="AE24" s="76"/>
    </row>
    <row r="25" spans="1:31" hidden="1">
      <c r="A25" s="32">
        <v>362</v>
      </c>
      <c r="B25" s="32" t="s">
        <v>40</v>
      </c>
      <c r="C25" s="33" t="s">
        <v>58</v>
      </c>
      <c r="D25" s="33" t="s">
        <v>59</v>
      </c>
      <c r="E25" s="33" t="s">
        <v>88</v>
      </c>
      <c r="F25" s="33" t="s">
        <v>89</v>
      </c>
      <c r="G25" s="33" t="s">
        <v>45</v>
      </c>
      <c r="H25" s="33"/>
      <c r="I25" s="34">
        <v>34768015.259999998</v>
      </c>
      <c r="J25" s="34">
        <v>8553013.0299999993</v>
      </c>
      <c r="K25" s="34"/>
      <c r="L25" s="44">
        <f t="shared" si="1"/>
        <v>70.560000034978827</v>
      </c>
      <c r="M25" s="34"/>
      <c r="N25" s="34"/>
      <c r="O25" s="34">
        <v>6669179.9900000002</v>
      </c>
      <c r="P25" s="34">
        <v>1640054.79</v>
      </c>
      <c r="Q25" s="34"/>
      <c r="R25" s="44">
        <f t="shared" si="2"/>
        <v>13.529999970053501</v>
      </c>
      <c r="S25" s="34">
        <v>8314478.8799999999</v>
      </c>
      <c r="T25" s="34">
        <v>1928549.28</v>
      </c>
      <c r="U25" s="34"/>
      <c r="V25" s="44">
        <f t="shared" si="3"/>
        <v>15.909999994967668</v>
      </c>
      <c r="W25" s="44"/>
      <c r="X25" s="34">
        <f t="shared" si="10"/>
        <v>49751674.130000003</v>
      </c>
      <c r="Y25" s="41">
        <f t="shared" si="16"/>
        <v>12121617.1</v>
      </c>
      <c r="Z25" s="41"/>
      <c r="AB25" s="37"/>
      <c r="AC25" s="76"/>
      <c r="AD25" s="76"/>
      <c r="AE25" s="76"/>
    </row>
    <row r="26" spans="1:31" hidden="1">
      <c r="A26" s="32">
        <v>363</v>
      </c>
      <c r="B26" s="32" t="s">
        <v>40</v>
      </c>
      <c r="C26" s="33" t="s">
        <v>90</v>
      </c>
      <c r="D26" s="33" t="s">
        <v>91</v>
      </c>
      <c r="E26" s="33" t="s">
        <v>92</v>
      </c>
      <c r="F26" s="33" t="s">
        <v>93</v>
      </c>
      <c r="G26" s="33" t="s">
        <v>45</v>
      </c>
      <c r="H26" s="33"/>
      <c r="I26" s="34">
        <v>155122073.03999999</v>
      </c>
      <c r="J26" s="34">
        <v>91758206.280000001</v>
      </c>
      <c r="K26" s="34"/>
      <c r="L26" s="44">
        <f t="shared" si="1"/>
        <v>35.659999998394184</v>
      </c>
      <c r="M26" s="34"/>
      <c r="N26" s="34"/>
      <c r="O26" s="34">
        <v>29522257.449999999</v>
      </c>
      <c r="P26" s="34">
        <v>17471627.050000001</v>
      </c>
      <c r="Q26" s="34"/>
      <c r="R26" s="44">
        <f t="shared" si="2"/>
        <v>6.7899999992779261</v>
      </c>
      <c r="S26" s="34">
        <v>302958044.68000001</v>
      </c>
      <c r="T26" s="34">
        <v>148084261.69</v>
      </c>
      <c r="U26" s="34"/>
      <c r="V26" s="44">
        <f t="shared" si="3"/>
        <v>57.550000002327899</v>
      </c>
      <c r="W26" s="44"/>
      <c r="X26" s="34">
        <f t="shared" si="10"/>
        <v>487602375.16999996</v>
      </c>
      <c r="Y26" s="41">
        <f t="shared" si="16"/>
        <v>257314095.01999998</v>
      </c>
      <c r="Z26" s="41"/>
      <c r="AB26" s="37"/>
      <c r="AC26" s="76"/>
      <c r="AD26" s="76"/>
      <c r="AE26" s="76"/>
    </row>
    <row r="27" spans="1:31" hidden="1">
      <c r="A27" s="32">
        <v>364</v>
      </c>
      <c r="B27" s="32" t="s">
        <v>40</v>
      </c>
      <c r="C27" s="33" t="s">
        <v>90</v>
      </c>
      <c r="D27" s="33" t="s">
        <v>91</v>
      </c>
      <c r="E27" s="33" t="s">
        <v>94</v>
      </c>
      <c r="F27" s="33" t="s">
        <v>95</v>
      </c>
      <c r="G27" s="33" t="s">
        <v>45</v>
      </c>
      <c r="H27" s="33"/>
      <c r="I27" s="34">
        <v>55848668.600000001</v>
      </c>
      <c r="J27" s="34">
        <v>38325530.259999998</v>
      </c>
      <c r="K27" s="34"/>
      <c r="L27" s="44">
        <f t="shared" si="1"/>
        <v>55.890000000224575</v>
      </c>
      <c r="M27" s="34"/>
      <c r="N27" s="34"/>
      <c r="O27" s="34">
        <v>10704970.66</v>
      </c>
      <c r="P27" s="34">
        <v>7344183.7400000002</v>
      </c>
      <c r="Q27" s="34"/>
      <c r="R27" s="44">
        <f t="shared" si="2"/>
        <v>10.710000003800321</v>
      </c>
      <c r="S27" s="34">
        <v>40374275.18</v>
      </c>
      <c r="T27" s="34">
        <v>22903430.140000001</v>
      </c>
      <c r="U27" s="34"/>
      <c r="V27" s="44">
        <f t="shared" si="3"/>
        <v>33.399999995975101</v>
      </c>
      <c r="W27" s="44"/>
      <c r="X27" s="34">
        <f t="shared" si="10"/>
        <v>106927914.44</v>
      </c>
      <c r="Y27" s="41">
        <f t="shared" si="16"/>
        <v>68573144.140000001</v>
      </c>
      <c r="Z27" s="41"/>
      <c r="AB27" s="37"/>
      <c r="AC27" s="76"/>
      <c r="AD27" s="76"/>
      <c r="AE27" s="76"/>
    </row>
    <row r="28" spans="1:31" hidden="1">
      <c r="A28" s="32">
        <v>365</v>
      </c>
      <c r="B28" s="32" t="s">
        <v>40</v>
      </c>
      <c r="C28" s="33" t="s">
        <v>90</v>
      </c>
      <c r="D28" s="33" t="s">
        <v>91</v>
      </c>
      <c r="E28" s="33" t="s">
        <v>96</v>
      </c>
      <c r="F28" s="33" t="s">
        <v>97</v>
      </c>
      <c r="G28" s="33" t="s">
        <v>45</v>
      </c>
      <c r="H28" s="33"/>
      <c r="I28" s="34">
        <v>54174758.68</v>
      </c>
      <c r="J28" s="34">
        <v>28995685.59</v>
      </c>
      <c r="K28" s="34"/>
      <c r="L28" s="44">
        <f t="shared" si="1"/>
        <v>64.1199999953473</v>
      </c>
      <c r="M28" s="34"/>
      <c r="N28" s="34"/>
      <c r="O28" s="34">
        <v>10384118.66</v>
      </c>
      <c r="P28" s="34">
        <v>5557657.1399999997</v>
      </c>
      <c r="Q28" s="34"/>
      <c r="R28" s="44">
        <f t="shared" si="2"/>
        <v>12.28999999620088</v>
      </c>
      <c r="S28" s="34">
        <v>21844340.449999999</v>
      </c>
      <c r="T28" s="34">
        <v>10667626.689999999</v>
      </c>
      <c r="U28" s="34"/>
      <c r="V28" s="44">
        <f t="shared" si="3"/>
        <v>23.590000008451835</v>
      </c>
      <c r="W28" s="44"/>
      <c r="X28" s="34">
        <f t="shared" si="10"/>
        <v>86403217.790000007</v>
      </c>
      <c r="Y28" s="41">
        <f t="shared" si="16"/>
        <v>45220969.419999994</v>
      </c>
      <c r="Z28" s="41"/>
      <c r="AB28" s="37"/>
      <c r="AC28" s="76"/>
      <c r="AD28" s="76"/>
      <c r="AE28" s="76"/>
    </row>
    <row r="29" spans="1:31" hidden="1">
      <c r="A29" s="32">
        <v>366</v>
      </c>
      <c r="B29" s="32" t="s">
        <v>40</v>
      </c>
      <c r="C29" s="33" t="s">
        <v>90</v>
      </c>
      <c r="D29" s="33" t="s">
        <v>91</v>
      </c>
      <c r="E29" s="33" t="s">
        <v>98</v>
      </c>
      <c r="F29" s="33" t="s">
        <v>99</v>
      </c>
      <c r="G29" s="33" t="s">
        <v>45</v>
      </c>
      <c r="H29" s="33"/>
      <c r="I29" s="34">
        <v>108877695.18000001</v>
      </c>
      <c r="J29" s="34">
        <v>47271166.229999997</v>
      </c>
      <c r="K29" s="34"/>
      <c r="L29" s="44">
        <f t="shared" si="1"/>
        <v>54.340000003285382</v>
      </c>
      <c r="M29" s="34"/>
      <c r="N29" s="34"/>
      <c r="O29" s="34">
        <v>20706378.41</v>
      </c>
      <c r="P29" s="34">
        <v>8994918.2699999996</v>
      </c>
      <c r="Q29" s="34"/>
      <c r="R29" s="44">
        <f t="shared" si="2"/>
        <v>10.340000000066674</v>
      </c>
      <c r="S29" s="34">
        <v>74340281.769999996</v>
      </c>
      <c r="T29" s="34">
        <v>30725388.129999999</v>
      </c>
      <c r="U29" s="34"/>
      <c r="V29" s="44">
        <f t="shared" si="3"/>
        <v>35.319999996647951</v>
      </c>
      <c r="W29" s="44"/>
      <c r="X29" s="34">
        <f t="shared" si="10"/>
        <v>203924355.36000001</v>
      </c>
      <c r="Y29" s="41">
        <f t="shared" si="16"/>
        <v>86991472.629999995</v>
      </c>
      <c r="Z29" s="41"/>
      <c r="AB29" s="37"/>
      <c r="AC29" s="76"/>
      <c r="AD29" s="76"/>
      <c r="AE29" s="76"/>
    </row>
    <row r="30" spans="1:31" hidden="1">
      <c r="A30" s="32">
        <v>367</v>
      </c>
      <c r="B30" s="32" t="s">
        <v>40</v>
      </c>
      <c r="C30" s="33" t="s">
        <v>90</v>
      </c>
      <c r="D30" s="33" t="s">
        <v>91</v>
      </c>
      <c r="E30" s="33" t="s">
        <v>100</v>
      </c>
      <c r="F30" s="33" t="s">
        <v>101</v>
      </c>
      <c r="G30" s="33" t="s">
        <v>45</v>
      </c>
      <c r="H30" s="33"/>
      <c r="I30" s="34">
        <v>40240106.219999999</v>
      </c>
      <c r="J30" s="34">
        <v>19967644.48</v>
      </c>
      <c r="K30" s="34"/>
      <c r="L30" s="44">
        <f t="shared" si="1"/>
        <v>69.420000011465902</v>
      </c>
      <c r="M30" s="34"/>
      <c r="N30" s="34"/>
      <c r="O30" s="34">
        <v>7644586.6299999999</v>
      </c>
      <c r="P30" s="34">
        <v>3793909.98</v>
      </c>
      <c r="Q30" s="34"/>
      <c r="R30" s="44">
        <f t="shared" si="2"/>
        <v>13.19000000820831</v>
      </c>
      <c r="S30" s="34">
        <v>10307817.880000001</v>
      </c>
      <c r="T30" s="34">
        <v>5001978.3499999996</v>
      </c>
      <c r="U30" s="34"/>
      <c r="V30" s="44">
        <f t="shared" si="3"/>
        <v>17.389999980325779</v>
      </c>
      <c r="W30" s="44"/>
      <c r="X30" s="34">
        <f t="shared" si="10"/>
        <v>58192510.730000004</v>
      </c>
      <c r="Y30" s="41">
        <f t="shared" si="16"/>
        <v>28763532.810000002</v>
      </c>
      <c r="Z30" s="41"/>
      <c r="AB30" s="37"/>
      <c r="AC30" s="76"/>
      <c r="AD30" s="76"/>
      <c r="AE30" s="76"/>
    </row>
    <row r="31" spans="1:31" hidden="1">
      <c r="A31" s="32">
        <v>368</v>
      </c>
      <c r="B31" s="32" t="s">
        <v>40</v>
      </c>
      <c r="C31" s="33" t="s">
        <v>90</v>
      </c>
      <c r="D31" s="33" t="s">
        <v>91</v>
      </c>
      <c r="E31" s="33" t="s">
        <v>102</v>
      </c>
      <c r="F31" s="33" t="s">
        <v>103</v>
      </c>
      <c r="G31" s="33" t="s">
        <v>45</v>
      </c>
      <c r="H31" s="33"/>
      <c r="I31" s="34">
        <v>61193678.579999998</v>
      </c>
      <c r="J31" s="34">
        <v>29841929.98</v>
      </c>
      <c r="K31" s="34"/>
      <c r="L31" s="44">
        <f t="shared" si="1"/>
        <v>70.3000000033216</v>
      </c>
      <c r="M31" s="34"/>
      <c r="N31" s="34"/>
      <c r="O31" s="34">
        <v>11729492.390000001</v>
      </c>
      <c r="P31" s="34">
        <v>5717934.5199999996</v>
      </c>
      <c r="Q31" s="34"/>
      <c r="R31" s="44">
        <f t="shared" si="2"/>
        <v>13.469999998136604</v>
      </c>
      <c r="S31" s="34">
        <v>14834636.789999999</v>
      </c>
      <c r="T31" s="34">
        <v>6889538.0300000003</v>
      </c>
      <c r="U31" s="34"/>
      <c r="V31" s="44">
        <f t="shared" si="3"/>
        <v>16.229999998541793</v>
      </c>
      <c r="W31" s="44"/>
      <c r="X31" s="34">
        <f t="shared" si="10"/>
        <v>87757807.75999999</v>
      </c>
      <c r="Y31" s="41">
        <f t="shared" si="16"/>
        <v>42449402.530000001</v>
      </c>
      <c r="Z31" s="41"/>
      <c r="AB31" s="37"/>
      <c r="AC31" s="76"/>
      <c r="AD31" s="76"/>
      <c r="AE31" s="76"/>
    </row>
    <row r="32" spans="1:31" hidden="1">
      <c r="A32" s="32">
        <v>369</v>
      </c>
      <c r="B32" s="32" t="s">
        <v>40</v>
      </c>
      <c r="C32" s="33" t="s">
        <v>90</v>
      </c>
      <c r="D32" s="33" t="s">
        <v>91</v>
      </c>
      <c r="E32" s="33" t="s">
        <v>104</v>
      </c>
      <c r="F32" s="33" t="s">
        <v>105</v>
      </c>
      <c r="G32" s="33" t="s">
        <v>45</v>
      </c>
      <c r="H32" s="33"/>
      <c r="I32" s="34">
        <v>52868779.189999998</v>
      </c>
      <c r="J32" s="34">
        <v>19310049.420000002</v>
      </c>
      <c r="K32" s="34"/>
      <c r="L32" s="44">
        <f t="shared" si="1"/>
        <v>71.619999981648135</v>
      </c>
      <c r="M32" s="34"/>
      <c r="N32" s="34"/>
      <c r="O32" s="34">
        <v>10133790.9</v>
      </c>
      <c r="P32" s="34">
        <v>3701856.72</v>
      </c>
      <c r="Q32" s="34"/>
      <c r="R32" s="44">
        <f t="shared" si="2"/>
        <v>13.729999983524847</v>
      </c>
      <c r="S32" s="34">
        <v>13804642.32</v>
      </c>
      <c r="T32" s="34">
        <v>3949905.4</v>
      </c>
      <c r="U32" s="34"/>
      <c r="V32" s="44">
        <f t="shared" si="3"/>
        <v>14.650000034827038</v>
      </c>
      <c r="W32" s="44"/>
      <c r="X32" s="34">
        <f t="shared" si="10"/>
        <v>76807212.409999996</v>
      </c>
      <c r="Y32" s="41">
        <f t="shared" si="16"/>
        <v>26961811.539999999</v>
      </c>
      <c r="Z32" s="41"/>
      <c r="AB32" s="37"/>
      <c r="AC32" s="76"/>
      <c r="AD32" s="76"/>
      <c r="AE32" s="76"/>
    </row>
    <row r="33" spans="1:31" hidden="1">
      <c r="A33" s="32">
        <v>370</v>
      </c>
      <c r="B33" s="32" t="s">
        <v>40</v>
      </c>
      <c r="C33" s="33" t="s">
        <v>90</v>
      </c>
      <c r="D33" s="33" t="s">
        <v>91</v>
      </c>
      <c r="E33" s="33" t="s">
        <v>106</v>
      </c>
      <c r="F33" s="33" t="s">
        <v>107</v>
      </c>
      <c r="G33" s="33" t="s">
        <v>45</v>
      </c>
      <c r="H33" s="33"/>
      <c r="I33" s="34">
        <v>27443251.420000002</v>
      </c>
      <c r="J33" s="34">
        <v>10898801.25</v>
      </c>
      <c r="K33" s="34"/>
      <c r="L33" s="44">
        <f t="shared" si="1"/>
        <v>67.87000000550492</v>
      </c>
      <c r="M33" s="34"/>
      <c r="N33" s="34"/>
      <c r="O33" s="34">
        <v>5240520.3099999996</v>
      </c>
      <c r="P33" s="34">
        <v>2081161.99</v>
      </c>
      <c r="Q33" s="34"/>
      <c r="R33" s="44">
        <f t="shared" si="2"/>
        <v>12.960000006675655</v>
      </c>
      <c r="S33" s="34">
        <v>7948148.9299999997</v>
      </c>
      <c r="T33" s="34">
        <v>3078385.44</v>
      </c>
      <c r="U33" s="34"/>
      <c r="V33" s="44">
        <f t="shared" si="3"/>
        <v>19.16999998781942</v>
      </c>
      <c r="W33" s="44"/>
      <c r="X33" s="34">
        <f t="shared" si="10"/>
        <v>40631920.659999996</v>
      </c>
      <c r="Y33" s="41">
        <f t="shared" si="16"/>
        <v>16058348.68</v>
      </c>
      <c r="Z33" s="41"/>
      <c r="AB33" s="37"/>
      <c r="AC33" s="76"/>
      <c r="AD33" s="76"/>
      <c r="AE33" s="76"/>
    </row>
    <row r="34" spans="1:31" hidden="1">
      <c r="A34" s="32">
        <v>371</v>
      </c>
      <c r="B34" s="32" t="s">
        <v>40</v>
      </c>
      <c r="C34" s="33" t="s">
        <v>90</v>
      </c>
      <c r="D34" s="33" t="s">
        <v>91</v>
      </c>
      <c r="E34" s="33" t="s">
        <v>108</v>
      </c>
      <c r="F34" s="33" t="s">
        <v>109</v>
      </c>
      <c r="G34" s="33" t="s">
        <v>45</v>
      </c>
      <c r="H34" s="33"/>
      <c r="I34" s="34">
        <v>37191424.329999998</v>
      </c>
      <c r="J34" s="34">
        <v>10681314.060000001</v>
      </c>
      <c r="K34" s="34"/>
      <c r="L34" s="44">
        <f t="shared" si="1"/>
        <v>76.559999997247616</v>
      </c>
      <c r="M34" s="34"/>
      <c r="N34" s="34"/>
      <c r="O34" s="34">
        <v>7128784.1900000004</v>
      </c>
      <c r="P34" s="34">
        <v>2048088.96</v>
      </c>
      <c r="Q34" s="34"/>
      <c r="R34" s="44">
        <f t="shared" si="2"/>
        <v>14.680000034748803</v>
      </c>
      <c r="S34" s="34">
        <v>4454433.53</v>
      </c>
      <c r="T34" s="34">
        <v>1222156.6200000001</v>
      </c>
      <c r="U34" s="34"/>
      <c r="V34" s="44">
        <f t="shared" si="3"/>
        <v>8.7599999680035783</v>
      </c>
      <c r="W34" s="44"/>
      <c r="X34" s="34">
        <f t="shared" si="10"/>
        <v>48774642.049999997</v>
      </c>
      <c r="Y34" s="41">
        <f t="shared" si="16"/>
        <v>13951559.640000001</v>
      </c>
      <c r="Z34" s="41"/>
      <c r="AB34" s="37"/>
      <c r="AC34" s="76"/>
      <c r="AD34" s="76"/>
      <c r="AE34" s="76"/>
    </row>
    <row r="35" spans="1:31" hidden="1">
      <c r="A35" s="32">
        <v>372</v>
      </c>
      <c r="B35" s="32" t="s">
        <v>40</v>
      </c>
      <c r="C35" s="33" t="s">
        <v>110</v>
      </c>
      <c r="D35" s="33" t="s">
        <v>111</v>
      </c>
      <c r="E35" s="33" t="s">
        <v>112</v>
      </c>
      <c r="F35" s="33" t="s">
        <v>113</v>
      </c>
      <c r="G35" s="33" t="s">
        <v>45</v>
      </c>
      <c r="H35" s="33"/>
      <c r="I35" s="34">
        <v>105798015.02</v>
      </c>
      <c r="J35" s="34">
        <v>61206867.009999998</v>
      </c>
      <c r="K35" s="34"/>
      <c r="L35" s="44">
        <f t="shared" si="1"/>
        <v>18.600000000176255</v>
      </c>
      <c r="M35" s="34"/>
      <c r="N35" s="34"/>
      <c r="O35" s="34">
        <v>19376086.41</v>
      </c>
      <c r="P35" s="34">
        <v>11221258.949999999</v>
      </c>
      <c r="Q35" s="34"/>
      <c r="R35" s="44">
        <f t="shared" si="2"/>
        <v>3.4099999994751866</v>
      </c>
      <c r="S35" s="34">
        <v>484746157.49000001</v>
      </c>
      <c r="T35" s="34">
        <v>256641051.50999999</v>
      </c>
      <c r="U35" s="34"/>
      <c r="V35" s="44">
        <f t="shared" si="3"/>
        <v>77.990000000348573</v>
      </c>
      <c r="W35" s="44"/>
      <c r="X35" s="34">
        <f t="shared" si="10"/>
        <v>609920258.91999996</v>
      </c>
      <c r="Y35" s="41">
        <f t="shared" si="16"/>
        <v>329069177.46999997</v>
      </c>
      <c r="Z35" s="41"/>
      <c r="AB35" s="37"/>
      <c r="AC35" s="76"/>
      <c r="AD35" s="76"/>
      <c r="AE35" s="76"/>
    </row>
    <row r="36" spans="1:31" hidden="1">
      <c r="A36" s="32">
        <v>373</v>
      </c>
      <c r="B36" s="32" t="s">
        <v>40</v>
      </c>
      <c r="C36" s="33" t="s">
        <v>110</v>
      </c>
      <c r="D36" s="33" t="s">
        <v>111</v>
      </c>
      <c r="E36" s="33" t="s">
        <v>114</v>
      </c>
      <c r="F36" s="33" t="s">
        <v>115</v>
      </c>
      <c r="G36" s="33" t="s">
        <v>45</v>
      </c>
      <c r="H36" s="33"/>
      <c r="I36" s="34">
        <v>56189431.159999996</v>
      </c>
      <c r="J36" s="34">
        <v>23315136.27</v>
      </c>
      <c r="K36" s="34"/>
      <c r="L36" s="44">
        <f t="shared" si="1"/>
        <v>71.22000000428875</v>
      </c>
      <c r="M36" s="34"/>
      <c r="N36" s="34"/>
      <c r="O36" s="34">
        <v>10289086.68</v>
      </c>
      <c r="P36" s="34">
        <v>4268876.4000000004</v>
      </c>
      <c r="Q36" s="34"/>
      <c r="R36" s="44">
        <f t="shared" si="2"/>
        <v>13.040000011387804</v>
      </c>
      <c r="S36" s="34">
        <v>12760641.24</v>
      </c>
      <c r="T36" s="34">
        <v>5152769.51</v>
      </c>
      <c r="U36" s="34"/>
      <c r="V36" s="44">
        <f t="shared" si="3"/>
        <v>15.739999984323443</v>
      </c>
      <c r="W36" s="44"/>
      <c r="X36" s="34">
        <f t="shared" si="10"/>
        <v>79239159.079999998</v>
      </c>
      <c r="Y36" s="41">
        <f t="shared" si="16"/>
        <v>32736782.18</v>
      </c>
      <c r="Z36" s="41"/>
      <c r="AB36" s="37"/>
      <c r="AC36" s="76"/>
      <c r="AD36" s="76"/>
      <c r="AE36" s="76"/>
    </row>
    <row r="37" spans="1:31" hidden="1">
      <c r="A37" s="32">
        <v>374</v>
      </c>
      <c r="B37" s="32" t="s">
        <v>40</v>
      </c>
      <c r="C37" s="33" t="s">
        <v>110</v>
      </c>
      <c r="D37" s="33" t="s">
        <v>111</v>
      </c>
      <c r="E37" s="33" t="s">
        <v>116</v>
      </c>
      <c r="F37" s="33" t="s">
        <v>117</v>
      </c>
      <c r="G37" s="33" t="s">
        <v>45</v>
      </c>
      <c r="H37" s="33"/>
      <c r="I37" s="34">
        <v>31725645.789999999</v>
      </c>
      <c r="J37" s="34">
        <v>13605614.439999999</v>
      </c>
      <c r="K37" s="34"/>
      <c r="L37" s="44">
        <f t="shared" si="1"/>
        <v>71.529999992991904</v>
      </c>
      <c r="M37" s="34"/>
      <c r="N37" s="34"/>
      <c r="O37" s="34">
        <v>5810306.1200000001</v>
      </c>
      <c r="P37" s="34">
        <v>2491731.4300000002</v>
      </c>
      <c r="Q37" s="34"/>
      <c r="R37" s="44">
        <f t="shared" si="2"/>
        <v>13.100000000473168</v>
      </c>
      <c r="S37" s="34">
        <v>7162662.8200000003</v>
      </c>
      <c r="T37" s="34">
        <v>2923504.74</v>
      </c>
      <c r="U37" s="34"/>
      <c r="V37" s="44">
        <f t="shared" si="3"/>
        <v>15.370000006534934</v>
      </c>
      <c r="W37" s="44"/>
      <c r="X37" s="34">
        <f t="shared" si="10"/>
        <v>44698614.729999997</v>
      </c>
      <c r="Y37" s="41">
        <f t="shared" si="16"/>
        <v>19020850.609999999</v>
      </c>
      <c r="Z37" s="41"/>
      <c r="AB37" s="37"/>
      <c r="AC37" s="76"/>
      <c r="AD37" s="76"/>
      <c r="AE37" s="76"/>
    </row>
    <row r="38" spans="1:31" hidden="1">
      <c r="A38" s="32">
        <v>375</v>
      </c>
      <c r="B38" s="32" t="s">
        <v>40</v>
      </c>
      <c r="C38" s="33" t="s">
        <v>110</v>
      </c>
      <c r="D38" s="33" t="s">
        <v>111</v>
      </c>
      <c r="E38" s="33" t="s">
        <v>118</v>
      </c>
      <c r="F38" s="33" t="s">
        <v>119</v>
      </c>
      <c r="G38" s="33" t="s">
        <v>45</v>
      </c>
      <c r="H38" s="33"/>
      <c r="I38" s="34">
        <v>30532453.289999999</v>
      </c>
      <c r="J38" s="34">
        <v>12217087.5</v>
      </c>
      <c r="K38" s="34"/>
      <c r="L38" s="44">
        <f t="shared" si="1"/>
        <v>62.339999982946814</v>
      </c>
      <c r="M38" s="34"/>
      <c r="N38" s="34"/>
      <c r="O38" s="34">
        <v>5586225.8099999996</v>
      </c>
      <c r="P38" s="34">
        <v>2236075.85</v>
      </c>
      <c r="Q38" s="34"/>
      <c r="R38" s="44">
        <f t="shared" si="2"/>
        <v>11.410000006209973</v>
      </c>
      <c r="S38" s="34">
        <v>13178397.32</v>
      </c>
      <c r="T38" s="34">
        <v>5144346.28</v>
      </c>
      <c r="U38" s="34"/>
      <c r="V38" s="44">
        <f t="shared" si="3"/>
        <v>26.250000010843216</v>
      </c>
      <c r="W38" s="44"/>
      <c r="X38" s="34">
        <f t="shared" si="10"/>
        <v>49297076.420000002</v>
      </c>
      <c r="Y38" s="41">
        <f t="shared" si="16"/>
        <v>19597509.629999999</v>
      </c>
      <c r="Z38" s="41"/>
      <c r="AB38" s="37"/>
      <c r="AC38" s="76"/>
      <c r="AD38" s="76"/>
      <c r="AE38" s="76"/>
    </row>
    <row r="39" spans="1:31" hidden="1">
      <c r="A39" s="32">
        <v>376</v>
      </c>
      <c r="B39" s="32" t="s">
        <v>40</v>
      </c>
      <c r="C39" s="33" t="s">
        <v>110</v>
      </c>
      <c r="D39" s="33" t="s">
        <v>111</v>
      </c>
      <c r="E39" s="33" t="s">
        <v>120</v>
      </c>
      <c r="F39" s="33" t="s">
        <v>121</v>
      </c>
      <c r="G39" s="33" t="s">
        <v>45</v>
      </c>
      <c r="H39" s="33"/>
      <c r="I39" s="34">
        <v>27476212.289999999</v>
      </c>
      <c r="J39" s="34">
        <v>11630131.890000001</v>
      </c>
      <c r="K39" s="34"/>
      <c r="L39" s="44">
        <f t="shared" si="1"/>
        <v>68.629999972872866</v>
      </c>
      <c r="M39" s="34"/>
      <c r="N39" s="34"/>
      <c r="O39" s="34">
        <v>5031940.88</v>
      </c>
      <c r="P39" s="34">
        <v>2130129.0699999998</v>
      </c>
      <c r="Q39" s="34"/>
      <c r="R39" s="44">
        <f t="shared" si="2"/>
        <v>12.570000013672733</v>
      </c>
      <c r="S39" s="34">
        <v>7795561.5499999998</v>
      </c>
      <c r="T39" s="34">
        <v>3185873.23</v>
      </c>
      <c r="U39" s="34"/>
      <c r="V39" s="44">
        <f t="shared" si="3"/>
        <v>18.800000013454394</v>
      </c>
      <c r="W39" s="44"/>
      <c r="X39" s="34">
        <f t="shared" si="10"/>
        <v>40303714.719999999</v>
      </c>
      <c r="Y39" s="41">
        <f t="shared" si="16"/>
        <v>16946134.190000001</v>
      </c>
      <c r="Z39" s="41"/>
      <c r="AB39" s="37"/>
      <c r="AC39" s="76"/>
      <c r="AD39" s="76"/>
      <c r="AE39" s="76"/>
    </row>
    <row r="40" spans="1:31" hidden="1">
      <c r="A40" s="32">
        <v>377</v>
      </c>
      <c r="B40" s="32" t="s">
        <v>40</v>
      </c>
      <c r="C40" s="33" t="s">
        <v>110</v>
      </c>
      <c r="D40" s="33" t="s">
        <v>111</v>
      </c>
      <c r="E40" s="33" t="s">
        <v>122</v>
      </c>
      <c r="F40" s="33" t="s">
        <v>123</v>
      </c>
      <c r="G40" s="33" t="s">
        <v>45</v>
      </c>
      <c r="H40" s="33"/>
      <c r="I40" s="34">
        <v>48527402.740000002</v>
      </c>
      <c r="J40" s="34">
        <v>19527332.239999998</v>
      </c>
      <c r="K40" s="34"/>
      <c r="L40" s="44">
        <f t="shared" si="1"/>
        <v>67.629999998943674</v>
      </c>
      <c r="M40" s="34"/>
      <c r="N40" s="34"/>
      <c r="O40" s="34">
        <v>8887417.6699999999</v>
      </c>
      <c r="P40" s="34">
        <v>3577460.39</v>
      </c>
      <c r="Q40" s="34"/>
      <c r="R40" s="44">
        <f t="shared" si="2"/>
        <v>12.389999985575145</v>
      </c>
      <c r="S40" s="34">
        <v>14948763.34</v>
      </c>
      <c r="T40" s="34">
        <v>5768979.7199999997</v>
      </c>
      <c r="U40" s="34"/>
      <c r="V40" s="44">
        <f t="shared" si="3"/>
        <v>19.980000015481178</v>
      </c>
      <c r="W40" s="44"/>
      <c r="X40" s="34">
        <f t="shared" si="10"/>
        <v>72363583.75</v>
      </c>
      <c r="Y40" s="41">
        <f t="shared" si="16"/>
        <v>28873772.349999998</v>
      </c>
      <c r="Z40" s="41"/>
      <c r="AB40" s="37"/>
      <c r="AC40" s="76"/>
      <c r="AD40" s="76"/>
      <c r="AE40" s="76"/>
    </row>
    <row r="41" spans="1:31" hidden="1">
      <c r="A41" s="32">
        <v>378</v>
      </c>
      <c r="B41" s="32" t="s">
        <v>40</v>
      </c>
      <c r="C41" s="33" t="s">
        <v>110</v>
      </c>
      <c r="D41" s="33" t="s">
        <v>111</v>
      </c>
      <c r="E41" s="33" t="s">
        <v>124</v>
      </c>
      <c r="F41" s="33" t="s">
        <v>125</v>
      </c>
      <c r="G41" s="33" t="s">
        <v>45</v>
      </c>
      <c r="H41" s="33"/>
      <c r="I41" s="34">
        <v>37183978.170000002</v>
      </c>
      <c r="J41" s="34">
        <v>18020407.780000001</v>
      </c>
      <c r="K41" s="34"/>
      <c r="L41" s="44">
        <f t="shared" si="1"/>
        <v>69.080000007544186</v>
      </c>
      <c r="M41" s="34"/>
      <c r="N41" s="34"/>
      <c r="O41" s="34">
        <v>6808977.7599999998</v>
      </c>
      <c r="P41" s="34">
        <v>3299915.44</v>
      </c>
      <c r="Q41" s="34"/>
      <c r="R41" s="44">
        <f t="shared" si="2"/>
        <v>12.650000011270288</v>
      </c>
      <c r="S41" s="34">
        <v>10212894.01</v>
      </c>
      <c r="T41" s="34">
        <v>4765964.82</v>
      </c>
      <c r="U41" s="34"/>
      <c r="V41" s="44">
        <f t="shared" si="3"/>
        <v>18.269999981185517</v>
      </c>
      <c r="W41" s="44"/>
      <c r="X41" s="34">
        <f t="shared" ref="X41:X71" si="17">I41+O41+S41</f>
        <v>54205849.939999998</v>
      </c>
      <c r="Y41" s="41">
        <f t="shared" si="16"/>
        <v>26086288.040000003</v>
      </c>
      <c r="Z41" s="41"/>
      <c r="AB41" s="37"/>
      <c r="AC41" s="76"/>
      <c r="AD41" s="76"/>
      <c r="AE41" s="76"/>
    </row>
    <row r="42" spans="1:31" hidden="1">
      <c r="A42" s="32">
        <v>379</v>
      </c>
      <c r="B42" s="32" t="s">
        <v>40</v>
      </c>
      <c r="C42" s="33" t="s">
        <v>110</v>
      </c>
      <c r="D42" s="33" t="s">
        <v>111</v>
      </c>
      <c r="E42" s="33" t="s">
        <v>126</v>
      </c>
      <c r="F42" s="33" t="s">
        <v>127</v>
      </c>
      <c r="G42" s="33" t="s">
        <v>45</v>
      </c>
      <c r="H42" s="33"/>
      <c r="I42" s="34">
        <v>35046998.899999999</v>
      </c>
      <c r="J42" s="34">
        <v>16106972.25</v>
      </c>
      <c r="K42" s="34"/>
      <c r="L42" s="44">
        <f t="shared" si="1"/>
        <v>64.489999989686055</v>
      </c>
      <c r="M42" s="34"/>
      <c r="N42" s="34"/>
      <c r="O42" s="34">
        <v>6414613.7199999997</v>
      </c>
      <c r="P42" s="34">
        <v>2947158.82</v>
      </c>
      <c r="Q42" s="34"/>
      <c r="R42" s="44">
        <f t="shared" si="2"/>
        <v>11.799999982703341</v>
      </c>
      <c r="S42" s="34">
        <v>13056710.27</v>
      </c>
      <c r="T42" s="34">
        <v>5921791.1699999999</v>
      </c>
      <c r="U42" s="34"/>
      <c r="V42" s="44">
        <f t="shared" si="3"/>
        <v>23.71000002761059</v>
      </c>
      <c r="W42" s="44"/>
      <c r="X42" s="34">
        <f t="shared" si="17"/>
        <v>54518322.890000001</v>
      </c>
      <c r="Y42" s="41">
        <f t="shared" ref="Y42:Y71" si="18">J42+P42+T42</f>
        <v>24975922.240000002</v>
      </c>
      <c r="Z42" s="41"/>
      <c r="AB42" s="37"/>
      <c r="AC42" s="76"/>
      <c r="AD42" s="76"/>
      <c r="AE42" s="76"/>
    </row>
    <row r="43" spans="1:31" hidden="1">
      <c r="A43" s="32">
        <v>380</v>
      </c>
      <c r="B43" s="32" t="s">
        <v>40</v>
      </c>
      <c r="C43" s="33" t="s">
        <v>110</v>
      </c>
      <c r="D43" s="33" t="s">
        <v>111</v>
      </c>
      <c r="E43" s="33" t="s">
        <v>128</v>
      </c>
      <c r="F43" s="33" t="s">
        <v>129</v>
      </c>
      <c r="G43" s="33" t="s">
        <v>45</v>
      </c>
      <c r="H43" s="33"/>
      <c r="I43" s="34">
        <v>63351396.039999999</v>
      </c>
      <c r="J43" s="34">
        <v>23342880.359999999</v>
      </c>
      <c r="K43" s="34"/>
      <c r="L43" s="44">
        <f t="shared" si="1"/>
        <v>69.259999992778134</v>
      </c>
      <c r="M43" s="34"/>
      <c r="N43" s="34"/>
      <c r="O43" s="34">
        <v>11602317.140000001</v>
      </c>
      <c r="P43" s="34">
        <v>4273573.82</v>
      </c>
      <c r="Q43" s="34"/>
      <c r="R43" s="44">
        <f t="shared" si="2"/>
        <v>12.679999990469764</v>
      </c>
      <c r="S43" s="34">
        <v>17054338.16</v>
      </c>
      <c r="T43" s="34">
        <v>6086809.4100000001</v>
      </c>
      <c r="U43" s="34"/>
      <c r="V43" s="44">
        <f t="shared" si="3"/>
        <v>18.060000016752085</v>
      </c>
      <c r="W43" s="44"/>
      <c r="X43" s="34">
        <f t="shared" si="17"/>
        <v>92008051.340000004</v>
      </c>
      <c r="Y43" s="41">
        <f t="shared" si="18"/>
        <v>33703263.590000004</v>
      </c>
      <c r="Z43" s="41"/>
      <c r="AB43" s="37"/>
      <c r="AC43" s="76"/>
      <c r="AD43" s="76"/>
      <c r="AE43" s="76"/>
    </row>
    <row r="44" spans="1:31" hidden="1">
      <c r="A44" s="32">
        <v>381</v>
      </c>
      <c r="B44" s="32" t="s">
        <v>40</v>
      </c>
      <c r="C44" s="33" t="s">
        <v>110</v>
      </c>
      <c r="D44" s="33" t="s">
        <v>111</v>
      </c>
      <c r="E44" s="33" t="s">
        <v>130</v>
      </c>
      <c r="F44" s="33" t="s">
        <v>131</v>
      </c>
      <c r="G44" s="33" t="s">
        <v>45</v>
      </c>
      <c r="H44" s="33"/>
      <c r="I44" s="34">
        <v>47007311.729999997</v>
      </c>
      <c r="J44" s="34">
        <v>13261331.640000001</v>
      </c>
      <c r="K44" s="34"/>
      <c r="L44" s="44">
        <f t="shared" si="1"/>
        <v>68.920000014447837</v>
      </c>
      <c r="M44" s="34"/>
      <c r="N44" s="34"/>
      <c r="O44" s="34">
        <v>8609024.7899999991</v>
      </c>
      <c r="P44" s="34">
        <v>2428293.75</v>
      </c>
      <c r="Q44" s="34"/>
      <c r="R44" s="44">
        <f t="shared" si="2"/>
        <v>12.619999999116498</v>
      </c>
      <c r="S44" s="34">
        <v>12932326.699999999</v>
      </c>
      <c r="T44" s="34">
        <v>3552004.96</v>
      </c>
      <c r="U44" s="34"/>
      <c r="V44" s="44">
        <f t="shared" si="3"/>
        <v>18.459999986435658</v>
      </c>
      <c r="W44" s="44"/>
      <c r="X44" s="34">
        <f t="shared" si="17"/>
        <v>68548663.219999999</v>
      </c>
      <c r="Y44" s="41">
        <f t="shared" si="18"/>
        <v>19241630.350000001</v>
      </c>
      <c r="Z44" s="41"/>
      <c r="AB44" s="37"/>
      <c r="AC44" s="76"/>
      <c r="AD44" s="76"/>
      <c r="AE44" s="76"/>
    </row>
    <row r="45" spans="1:31" hidden="1">
      <c r="A45" s="32">
        <v>382</v>
      </c>
      <c r="B45" s="32" t="s">
        <v>40</v>
      </c>
      <c r="C45" s="33" t="s">
        <v>110</v>
      </c>
      <c r="D45" s="33" t="s">
        <v>111</v>
      </c>
      <c r="E45" s="33" t="s">
        <v>132</v>
      </c>
      <c r="F45" s="33" t="s">
        <v>133</v>
      </c>
      <c r="G45" s="33" t="s">
        <v>45</v>
      </c>
      <c r="H45" s="33"/>
      <c r="I45" s="34">
        <v>40453142.649999999</v>
      </c>
      <c r="J45" s="34">
        <v>15466029.99</v>
      </c>
      <c r="K45" s="34"/>
      <c r="L45" s="44">
        <f t="shared" si="1"/>
        <v>67.669999999549319</v>
      </c>
      <c r="M45" s="34"/>
      <c r="N45" s="34"/>
      <c r="O45" s="34">
        <v>7407181.4000000004</v>
      </c>
      <c r="P45" s="34">
        <v>2831743.93</v>
      </c>
      <c r="Q45" s="34"/>
      <c r="R45" s="44">
        <f t="shared" si="2"/>
        <v>12.390000010715342</v>
      </c>
      <c r="S45" s="34">
        <v>12306732.24</v>
      </c>
      <c r="T45" s="34">
        <v>4557302.17</v>
      </c>
      <c r="U45" s="34"/>
      <c r="V45" s="44">
        <f t="shared" si="3"/>
        <v>19.93999998973532</v>
      </c>
      <c r="W45" s="44"/>
      <c r="X45" s="34">
        <f t="shared" si="17"/>
        <v>60167056.289999999</v>
      </c>
      <c r="Y45" s="41">
        <f t="shared" si="18"/>
        <v>22855076.090000004</v>
      </c>
      <c r="Z45" s="41"/>
      <c r="AB45" s="37"/>
      <c r="AC45" s="76"/>
      <c r="AD45" s="76"/>
      <c r="AE45" s="76"/>
    </row>
    <row r="46" spans="1:31" hidden="1">
      <c r="A46" s="32">
        <v>383</v>
      </c>
      <c r="B46" s="32" t="s">
        <v>40</v>
      </c>
      <c r="C46" s="33" t="s">
        <v>110</v>
      </c>
      <c r="D46" s="33" t="s">
        <v>111</v>
      </c>
      <c r="E46" s="33" t="s">
        <v>134</v>
      </c>
      <c r="F46" s="33" t="s">
        <v>135</v>
      </c>
      <c r="G46" s="33" t="s">
        <v>45</v>
      </c>
      <c r="H46" s="33"/>
      <c r="I46" s="34">
        <v>34604987.600000001</v>
      </c>
      <c r="J46" s="34">
        <v>14886923.16</v>
      </c>
      <c r="K46" s="34"/>
      <c r="L46" s="44">
        <f t="shared" si="1"/>
        <v>72.130000015257508</v>
      </c>
      <c r="M46" s="34"/>
      <c r="N46" s="34"/>
      <c r="O46" s="34">
        <v>6337635.25</v>
      </c>
      <c r="P46" s="34">
        <v>2726414.18</v>
      </c>
      <c r="Q46" s="34"/>
      <c r="R46" s="44">
        <f t="shared" si="2"/>
        <v>13.209999993376623</v>
      </c>
      <c r="S46" s="34">
        <v>7419362.54</v>
      </c>
      <c r="T46" s="34">
        <v>3025679.93</v>
      </c>
      <c r="U46" s="34"/>
      <c r="V46" s="44">
        <f t="shared" si="3"/>
        <v>14.659999991365869</v>
      </c>
      <c r="W46" s="44"/>
      <c r="X46" s="34">
        <f t="shared" si="17"/>
        <v>48361985.390000001</v>
      </c>
      <c r="Y46" s="41">
        <f t="shared" si="18"/>
        <v>20639017.27</v>
      </c>
      <c r="Z46" s="41"/>
      <c r="AB46" s="37"/>
      <c r="AC46" s="76"/>
      <c r="AD46" s="76"/>
      <c r="AE46" s="76"/>
    </row>
    <row r="47" spans="1:31" hidden="1">
      <c r="A47" s="32">
        <v>384</v>
      </c>
      <c r="B47" s="32" t="s">
        <v>40</v>
      </c>
      <c r="C47" s="33" t="s">
        <v>136</v>
      </c>
      <c r="D47" s="33" t="s">
        <v>137</v>
      </c>
      <c r="E47" s="33" t="s">
        <v>138</v>
      </c>
      <c r="F47" s="33" t="s">
        <v>139</v>
      </c>
      <c r="G47" s="33" t="s">
        <v>45</v>
      </c>
      <c r="H47" s="33"/>
      <c r="I47" s="34">
        <v>75111050.349999994</v>
      </c>
      <c r="J47" s="34">
        <v>59446218.93</v>
      </c>
      <c r="K47" s="34"/>
      <c r="L47" s="44">
        <f t="shared" si="1"/>
        <v>34.579999999942991</v>
      </c>
      <c r="M47" s="34"/>
      <c r="N47" s="34"/>
      <c r="O47" s="34">
        <v>13705855.189999999</v>
      </c>
      <c r="P47" s="34">
        <v>10847473.73</v>
      </c>
      <c r="Q47" s="34"/>
      <c r="R47" s="44">
        <f t="shared" si="2"/>
        <v>6.3100000022622398</v>
      </c>
      <c r="S47" s="34">
        <v>136042575.11000001</v>
      </c>
      <c r="T47" s="34">
        <v>101615558.15000001</v>
      </c>
      <c r="U47" s="34"/>
      <c r="V47" s="44">
        <f t="shared" si="3"/>
        <v>59.109999997794766</v>
      </c>
      <c r="W47" s="44"/>
      <c r="X47" s="34">
        <f t="shared" si="17"/>
        <v>224859480.65000001</v>
      </c>
      <c r="Y47" s="41">
        <f t="shared" si="18"/>
        <v>171909250.81</v>
      </c>
      <c r="Z47" s="41"/>
      <c r="AB47" s="37"/>
      <c r="AC47" s="76"/>
      <c r="AD47" s="76"/>
      <c r="AE47" s="76"/>
    </row>
    <row r="48" spans="1:31" hidden="1">
      <c r="A48" s="32">
        <v>385</v>
      </c>
      <c r="B48" s="32" t="s">
        <v>40</v>
      </c>
      <c r="C48" s="33" t="s">
        <v>136</v>
      </c>
      <c r="D48" s="33" t="s">
        <v>137</v>
      </c>
      <c r="E48" s="33" t="s">
        <v>140</v>
      </c>
      <c r="F48" s="33" t="s">
        <v>141</v>
      </c>
      <c r="G48" s="33" t="s">
        <v>45</v>
      </c>
      <c r="H48" s="33"/>
      <c r="I48" s="34">
        <v>30355373.02</v>
      </c>
      <c r="J48" s="34">
        <v>17406381.559999999</v>
      </c>
      <c r="K48" s="34"/>
      <c r="L48" s="44">
        <f t="shared" si="1"/>
        <v>72.079999993175605</v>
      </c>
      <c r="M48" s="34"/>
      <c r="N48" s="34"/>
      <c r="O48" s="34">
        <v>5536653.8899999997</v>
      </c>
      <c r="P48" s="34">
        <v>3175553.79</v>
      </c>
      <c r="Q48" s="34"/>
      <c r="R48" s="44">
        <f t="shared" si="2"/>
        <v>13.149999979750461</v>
      </c>
      <c r="S48" s="34">
        <v>6399708.6299999999</v>
      </c>
      <c r="T48" s="34">
        <v>3566762.71</v>
      </c>
      <c r="U48" s="34"/>
      <c r="V48" s="44">
        <f t="shared" si="3"/>
        <v>14.770000027073925</v>
      </c>
      <c r="W48" s="44"/>
      <c r="X48" s="34">
        <f t="shared" si="17"/>
        <v>42291735.539999999</v>
      </c>
      <c r="Y48" s="41">
        <f t="shared" si="18"/>
        <v>24148698.059999999</v>
      </c>
      <c r="Z48" s="41"/>
      <c r="AB48" s="37"/>
      <c r="AC48" s="76"/>
      <c r="AD48" s="76"/>
      <c r="AE48" s="76"/>
    </row>
    <row r="49" spans="1:31" hidden="1">
      <c r="A49" s="32">
        <v>386</v>
      </c>
      <c r="B49" s="32" t="s">
        <v>40</v>
      </c>
      <c r="C49" s="33" t="s">
        <v>136</v>
      </c>
      <c r="D49" s="33" t="s">
        <v>137</v>
      </c>
      <c r="E49" s="33" t="s">
        <v>142</v>
      </c>
      <c r="F49" s="33" t="s">
        <v>143</v>
      </c>
      <c r="G49" s="33" t="s">
        <v>45</v>
      </c>
      <c r="H49" s="33"/>
      <c r="I49" s="34">
        <v>46296087.759999998</v>
      </c>
      <c r="J49" s="34">
        <v>23600678.359999999</v>
      </c>
      <c r="K49" s="34"/>
      <c r="L49" s="44">
        <f t="shared" si="1"/>
        <v>75.090000000674522</v>
      </c>
      <c r="M49" s="34"/>
      <c r="N49" s="34"/>
      <c r="O49" s="34">
        <v>8447857.8200000003</v>
      </c>
      <c r="P49" s="34">
        <v>4305890.18</v>
      </c>
      <c r="Q49" s="34"/>
      <c r="R49" s="44">
        <f t="shared" si="2"/>
        <v>13.700000003690759</v>
      </c>
      <c r="S49" s="34">
        <v>7074417.6900000004</v>
      </c>
      <c r="T49" s="34">
        <v>3523286.78</v>
      </c>
      <c r="U49" s="34"/>
      <c r="V49" s="44">
        <f t="shared" si="3"/>
        <v>11.209999995634723</v>
      </c>
      <c r="W49" s="44"/>
      <c r="X49" s="34">
        <f t="shared" si="17"/>
        <v>61818363.269999996</v>
      </c>
      <c r="Y49" s="41">
        <f t="shared" si="18"/>
        <v>31429855.32</v>
      </c>
      <c r="Z49" s="41"/>
      <c r="AB49" s="37"/>
      <c r="AC49" s="76"/>
      <c r="AD49" s="76"/>
      <c r="AE49" s="76"/>
    </row>
    <row r="50" spans="1:31" hidden="1">
      <c r="A50" s="32">
        <v>387</v>
      </c>
      <c r="B50" s="32" t="s">
        <v>40</v>
      </c>
      <c r="C50" s="33" t="s">
        <v>136</v>
      </c>
      <c r="D50" s="33" t="s">
        <v>137</v>
      </c>
      <c r="E50" s="33" t="s">
        <v>144</v>
      </c>
      <c r="F50" s="33" t="s">
        <v>145</v>
      </c>
      <c r="G50" s="33" t="s">
        <v>45</v>
      </c>
      <c r="H50" s="33"/>
      <c r="I50" s="34">
        <v>37552565.899999999</v>
      </c>
      <c r="J50" s="34">
        <v>16966094.280000001</v>
      </c>
      <c r="K50" s="34"/>
      <c r="L50" s="44">
        <f t="shared" si="1"/>
        <v>64.919999985076828</v>
      </c>
      <c r="M50" s="34"/>
      <c r="N50" s="34"/>
      <c r="O50" s="34">
        <v>6852387.5899999999</v>
      </c>
      <c r="P50" s="34">
        <v>3096861.02</v>
      </c>
      <c r="Q50" s="34"/>
      <c r="R50" s="44">
        <f t="shared" si="2"/>
        <v>11.850000009087831</v>
      </c>
      <c r="S50" s="34">
        <v>13961151.24</v>
      </c>
      <c r="T50" s="34">
        <v>6070892.9500000002</v>
      </c>
      <c r="U50" s="34"/>
      <c r="V50" s="44">
        <f t="shared" si="3"/>
        <v>23.230000005835343</v>
      </c>
      <c r="W50" s="44"/>
      <c r="X50" s="34">
        <f t="shared" si="17"/>
        <v>58366104.729999997</v>
      </c>
      <c r="Y50" s="41">
        <f t="shared" si="18"/>
        <v>26133848.25</v>
      </c>
      <c r="Z50" s="41"/>
      <c r="AB50" s="37"/>
      <c r="AC50" s="76"/>
      <c r="AD50" s="76"/>
      <c r="AE50" s="76"/>
    </row>
    <row r="51" spans="1:31" hidden="1">
      <c r="A51" s="32">
        <v>388</v>
      </c>
      <c r="B51" s="32" t="s">
        <v>40</v>
      </c>
      <c r="C51" s="33" t="s">
        <v>136</v>
      </c>
      <c r="D51" s="33" t="s">
        <v>137</v>
      </c>
      <c r="E51" s="33" t="s">
        <v>146</v>
      </c>
      <c r="F51" s="33" t="s">
        <v>147</v>
      </c>
      <c r="G51" s="33" t="s">
        <v>45</v>
      </c>
      <c r="H51" s="33"/>
      <c r="I51" s="34">
        <v>26482267.280000001</v>
      </c>
      <c r="J51" s="34">
        <v>17171872.059999999</v>
      </c>
      <c r="K51" s="34"/>
      <c r="L51" s="44">
        <f t="shared" si="1"/>
        <v>67.86999998134074</v>
      </c>
      <c r="M51" s="34"/>
      <c r="N51" s="34"/>
      <c r="O51" s="34">
        <v>4830802.1500000004</v>
      </c>
      <c r="P51" s="34">
        <v>3132279.01</v>
      </c>
      <c r="Q51" s="34"/>
      <c r="R51" s="44">
        <f t="shared" si="2"/>
        <v>12.380000014410429</v>
      </c>
      <c r="S51" s="34">
        <v>7800891.5899999999</v>
      </c>
      <c r="T51" s="34">
        <v>4996971.76</v>
      </c>
      <c r="U51" s="34"/>
      <c r="V51" s="44">
        <f t="shared" si="3"/>
        <v>19.750000004248825</v>
      </c>
      <c r="W51" s="44"/>
      <c r="X51" s="34">
        <f t="shared" si="17"/>
        <v>39113961.019999996</v>
      </c>
      <c r="Y51" s="41">
        <f t="shared" si="18"/>
        <v>25301122.829999998</v>
      </c>
      <c r="Z51" s="41"/>
      <c r="AB51" s="37"/>
      <c r="AC51" s="76"/>
      <c r="AD51" s="76"/>
      <c r="AE51" s="76"/>
    </row>
    <row r="52" spans="1:31" hidden="1">
      <c r="A52" s="32">
        <v>389</v>
      </c>
      <c r="B52" s="32" t="s">
        <v>40</v>
      </c>
      <c r="C52" s="33" t="s">
        <v>136</v>
      </c>
      <c r="D52" s="33" t="s">
        <v>137</v>
      </c>
      <c r="E52" s="33" t="s">
        <v>148</v>
      </c>
      <c r="F52" s="33" t="s">
        <v>149</v>
      </c>
      <c r="G52" s="33" t="s">
        <v>45</v>
      </c>
      <c r="H52" s="33"/>
      <c r="I52" s="34">
        <v>11284271.32</v>
      </c>
      <c r="J52" s="34">
        <v>3710615.73</v>
      </c>
      <c r="K52" s="34"/>
      <c r="L52" s="44">
        <f t="shared" si="1"/>
        <v>66.400000021473517</v>
      </c>
      <c r="M52" s="34"/>
      <c r="N52" s="34"/>
      <c r="O52" s="34">
        <v>2055607.71</v>
      </c>
      <c r="P52" s="34">
        <v>676181.48</v>
      </c>
      <c r="Q52" s="34"/>
      <c r="R52" s="44">
        <f t="shared" si="2"/>
        <v>12.099999987473776</v>
      </c>
      <c r="S52" s="34">
        <v>3684071.25</v>
      </c>
      <c r="T52" s="34">
        <v>1201479.49</v>
      </c>
      <c r="U52" s="34"/>
      <c r="V52" s="44">
        <f t="shared" si="3"/>
        <v>21.499999991052697</v>
      </c>
      <c r="W52" s="44"/>
      <c r="X52" s="34">
        <f t="shared" si="17"/>
        <v>17023950.280000001</v>
      </c>
      <c r="Y52" s="41">
        <f t="shared" si="18"/>
        <v>5588276.7000000002</v>
      </c>
      <c r="Z52" s="41"/>
      <c r="AB52" s="37"/>
      <c r="AC52" s="76"/>
      <c r="AD52" s="76"/>
      <c r="AE52" s="76"/>
    </row>
    <row r="53" spans="1:31" hidden="1">
      <c r="A53" s="32">
        <v>390</v>
      </c>
      <c r="B53" s="32" t="s">
        <v>40</v>
      </c>
      <c r="C53" s="33" t="s">
        <v>136</v>
      </c>
      <c r="D53" s="33" t="s">
        <v>137</v>
      </c>
      <c r="E53" s="33" t="s">
        <v>150</v>
      </c>
      <c r="F53" s="33" t="s">
        <v>151</v>
      </c>
      <c r="G53" s="33" t="s">
        <v>45</v>
      </c>
      <c r="H53" s="33"/>
      <c r="I53" s="34">
        <v>16939784.170000002</v>
      </c>
      <c r="J53" s="34">
        <v>7413537.3399999999</v>
      </c>
      <c r="K53" s="34"/>
      <c r="L53" s="44">
        <f t="shared" si="1"/>
        <v>68.490000015640788</v>
      </c>
      <c r="M53" s="34"/>
      <c r="N53" s="34"/>
      <c r="O53" s="34">
        <v>3088828.35</v>
      </c>
      <c r="P53" s="34">
        <v>1351950.38</v>
      </c>
      <c r="Q53" s="34"/>
      <c r="R53" s="44">
        <f t="shared" si="2"/>
        <v>12.490000023031593</v>
      </c>
      <c r="S53" s="34">
        <v>5023877.24</v>
      </c>
      <c r="T53" s="34">
        <v>2058774.71</v>
      </c>
      <c r="U53" s="34"/>
      <c r="V53" s="44">
        <f t="shared" si="3"/>
        <v>19.01999996132762</v>
      </c>
      <c r="W53" s="44"/>
      <c r="X53" s="34">
        <f t="shared" si="17"/>
        <v>25052489.760000005</v>
      </c>
      <c r="Y53" s="41">
        <f t="shared" si="18"/>
        <v>10824262.43</v>
      </c>
      <c r="Z53" s="41"/>
      <c r="AB53" s="37"/>
      <c r="AC53" s="76"/>
      <c r="AD53" s="76"/>
      <c r="AE53" s="76"/>
    </row>
    <row r="54" spans="1:31" hidden="1">
      <c r="A54" s="32">
        <v>391</v>
      </c>
      <c r="B54" s="32" t="s">
        <v>40</v>
      </c>
      <c r="C54" s="33" t="s">
        <v>152</v>
      </c>
      <c r="D54" s="33" t="s">
        <v>153</v>
      </c>
      <c r="E54" s="33" t="s">
        <v>154</v>
      </c>
      <c r="F54" s="33" t="s">
        <v>155</v>
      </c>
      <c r="G54" s="33" t="s">
        <v>45</v>
      </c>
      <c r="H54" s="33"/>
      <c r="I54" s="34">
        <v>119934867.66</v>
      </c>
      <c r="J54" s="34">
        <v>76768231.060000002</v>
      </c>
      <c r="K54" s="34"/>
      <c r="L54" s="44">
        <f t="shared" si="1"/>
        <v>29.900000001807204</v>
      </c>
      <c r="M54" s="34"/>
      <c r="N54" s="34"/>
      <c r="O54" s="34">
        <v>21439082.809999999</v>
      </c>
      <c r="P54" s="34">
        <v>13710446.619999999</v>
      </c>
      <c r="Q54" s="34"/>
      <c r="R54" s="44">
        <f t="shared" si="2"/>
        <v>5.3400000013335926</v>
      </c>
      <c r="S54" s="34">
        <v>295234919.54000002</v>
      </c>
      <c r="T54" s="34">
        <v>166271258.96000001</v>
      </c>
      <c r="U54" s="34"/>
      <c r="V54" s="44">
        <f t="shared" si="3"/>
        <v>64.759999996859193</v>
      </c>
      <c r="W54" s="44"/>
      <c r="X54" s="34">
        <f t="shared" si="17"/>
        <v>436608870.00999999</v>
      </c>
      <c r="Y54" s="41">
        <f t="shared" si="18"/>
        <v>256749936.64000002</v>
      </c>
      <c r="Z54" s="41"/>
      <c r="AB54" s="37"/>
      <c r="AC54" s="76"/>
      <c r="AD54" s="76"/>
      <c r="AE54" s="76"/>
    </row>
    <row r="55" spans="1:31" hidden="1">
      <c r="A55" s="32">
        <v>392</v>
      </c>
      <c r="B55" s="32" t="s">
        <v>40</v>
      </c>
      <c r="C55" s="33" t="s">
        <v>152</v>
      </c>
      <c r="D55" s="33" t="s">
        <v>153</v>
      </c>
      <c r="E55" s="33" t="s">
        <v>156</v>
      </c>
      <c r="F55" s="33" t="s">
        <v>157</v>
      </c>
      <c r="G55" s="33" t="s">
        <v>45</v>
      </c>
      <c r="H55" s="33"/>
      <c r="I55" s="34">
        <v>47260747.740000002</v>
      </c>
      <c r="J55" s="34">
        <v>14174717.300000001</v>
      </c>
      <c r="K55" s="34"/>
      <c r="L55" s="44">
        <f t="shared" si="1"/>
        <v>68.749999993937266</v>
      </c>
      <c r="M55" s="34"/>
      <c r="N55" s="34"/>
      <c r="O55" s="34">
        <v>8424639.1400000006</v>
      </c>
      <c r="P55" s="34">
        <v>2527738.6800000002</v>
      </c>
      <c r="Q55" s="34"/>
      <c r="R55" s="44">
        <f t="shared" si="2"/>
        <v>12.260000009642168</v>
      </c>
      <c r="S55" s="34">
        <v>13428008.84</v>
      </c>
      <c r="T55" s="34">
        <v>3915314.64</v>
      </c>
      <c r="U55" s="34"/>
      <c r="V55" s="44">
        <f t="shared" si="3"/>
        <v>18.989999996420561</v>
      </c>
      <c r="W55" s="44"/>
      <c r="X55" s="34">
        <f t="shared" si="17"/>
        <v>69113395.719999999</v>
      </c>
      <c r="Y55" s="41">
        <f t="shared" si="18"/>
        <v>20617770.620000001</v>
      </c>
      <c r="Z55" s="41"/>
      <c r="AB55" s="37"/>
      <c r="AC55" s="76"/>
      <c r="AD55" s="76"/>
      <c r="AE55" s="76"/>
    </row>
    <row r="56" spans="1:31" hidden="1">
      <c r="A56" s="32">
        <v>393</v>
      </c>
      <c r="B56" s="32" t="s">
        <v>40</v>
      </c>
      <c r="C56" s="33" t="s">
        <v>152</v>
      </c>
      <c r="D56" s="33" t="s">
        <v>153</v>
      </c>
      <c r="E56" s="33" t="s">
        <v>158</v>
      </c>
      <c r="F56" s="33" t="s">
        <v>159</v>
      </c>
      <c r="G56" s="33" t="s">
        <v>45</v>
      </c>
      <c r="H56" s="33"/>
      <c r="I56" s="34">
        <v>41905186.060000002</v>
      </c>
      <c r="J56" s="34">
        <v>21862384.239999998</v>
      </c>
      <c r="K56" s="34"/>
      <c r="L56" s="44">
        <f t="shared" si="1"/>
        <v>65.209999997097782</v>
      </c>
      <c r="M56" s="34"/>
      <c r="N56" s="34"/>
      <c r="O56" s="34">
        <v>7469963.71</v>
      </c>
      <c r="P56" s="34">
        <v>3895735.39</v>
      </c>
      <c r="Q56" s="34"/>
      <c r="R56" s="44">
        <f t="shared" si="2"/>
        <v>11.61999999550798</v>
      </c>
      <c r="S56" s="34">
        <v>15499214.689999999</v>
      </c>
      <c r="T56" s="34">
        <v>7768002.5</v>
      </c>
      <c r="U56" s="34"/>
      <c r="V56" s="44">
        <f t="shared" si="3"/>
        <v>23.170000007394236</v>
      </c>
      <c r="W56" s="44"/>
      <c r="X56" s="34">
        <f t="shared" si="17"/>
        <v>64874364.460000001</v>
      </c>
      <c r="Y56" s="41">
        <f t="shared" si="18"/>
        <v>33526122.129999999</v>
      </c>
      <c r="Z56" s="41"/>
      <c r="AB56" s="37"/>
      <c r="AC56" s="76"/>
      <c r="AD56" s="76"/>
      <c r="AE56" s="76"/>
    </row>
    <row r="57" spans="1:31" hidden="1">
      <c r="A57" s="32">
        <v>394</v>
      </c>
      <c r="B57" s="32" t="s">
        <v>40</v>
      </c>
      <c r="C57" s="33" t="s">
        <v>152</v>
      </c>
      <c r="D57" s="33" t="s">
        <v>153</v>
      </c>
      <c r="E57" s="33" t="s">
        <v>160</v>
      </c>
      <c r="F57" s="33" t="s">
        <v>161</v>
      </c>
      <c r="G57" s="33" t="s">
        <v>45</v>
      </c>
      <c r="H57" s="33"/>
      <c r="I57" s="34">
        <v>77013185.709999993</v>
      </c>
      <c r="J57" s="34">
        <v>29053926.68</v>
      </c>
      <c r="K57" s="34"/>
      <c r="L57" s="44">
        <f t="shared" si="1"/>
        <v>67.359999991987451</v>
      </c>
      <c r="M57" s="34"/>
      <c r="N57" s="34"/>
      <c r="O57" s="34">
        <v>13749747.57</v>
      </c>
      <c r="P57" s="34">
        <v>5188817.37</v>
      </c>
      <c r="Q57" s="34"/>
      <c r="R57" s="44">
        <f t="shared" si="2"/>
        <v>12.030000001418891</v>
      </c>
      <c r="S57" s="34">
        <v>24339268.600000001</v>
      </c>
      <c r="T57" s="34">
        <v>8889569.9100000001</v>
      </c>
      <c r="U57" s="34"/>
      <c r="V57" s="44">
        <f t="shared" si="3"/>
        <v>20.610000006593669</v>
      </c>
      <c r="W57" s="44"/>
      <c r="X57" s="34">
        <f t="shared" si="17"/>
        <v>115102201.88</v>
      </c>
      <c r="Y57" s="41">
        <f t="shared" si="18"/>
        <v>43132313.959999993</v>
      </c>
      <c r="Z57" s="41"/>
      <c r="AB57" s="37"/>
      <c r="AC57" s="76"/>
      <c r="AD57" s="76"/>
      <c r="AE57" s="76"/>
    </row>
    <row r="58" spans="1:31" hidden="1">
      <c r="A58" s="32">
        <v>395</v>
      </c>
      <c r="B58" s="32" t="s">
        <v>40</v>
      </c>
      <c r="C58" s="33" t="s">
        <v>152</v>
      </c>
      <c r="D58" s="33" t="s">
        <v>153</v>
      </c>
      <c r="E58" s="33" t="s">
        <v>162</v>
      </c>
      <c r="F58" s="33" t="s">
        <v>163</v>
      </c>
      <c r="G58" s="33" t="s">
        <v>45</v>
      </c>
      <c r="H58" s="33"/>
      <c r="I58" s="34">
        <v>66579158.590000004</v>
      </c>
      <c r="J58" s="34">
        <v>29689161.879999999</v>
      </c>
      <c r="K58" s="34"/>
      <c r="L58" s="44">
        <f t="shared" si="1"/>
        <v>64.47999999426635</v>
      </c>
      <c r="M58" s="34"/>
      <c r="N58" s="34"/>
      <c r="O58" s="34">
        <v>11868313.810000001</v>
      </c>
      <c r="P58" s="34">
        <v>5290453.9400000004</v>
      </c>
      <c r="Q58" s="34"/>
      <c r="R58" s="44">
        <f t="shared" si="2"/>
        <v>11.490000000662413</v>
      </c>
      <c r="S58" s="34">
        <v>27784008.780000001</v>
      </c>
      <c r="T58" s="34">
        <v>11064369.73</v>
      </c>
      <c r="U58" s="34"/>
      <c r="V58" s="44">
        <f t="shared" si="3"/>
        <v>24.030000005071241</v>
      </c>
      <c r="W58" s="44"/>
      <c r="X58" s="34">
        <f t="shared" si="17"/>
        <v>106231481.18000001</v>
      </c>
      <c r="Y58" s="41">
        <f t="shared" si="18"/>
        <v>46043985.549999997</v>
      </c>
      <c r="Z58" s="41"/>
      <c r="AB58" s="37"/>
      <c r="AC58" s="76"/>
      <c r="AD58" s="76"/>
      <c r="AE58" s="76"/>
    </row>
    <row r="59" spans="1:31" hidden="1">
      <c r="A59" s="32">
        <v>396</v>
      </c>
      <c r="B59" s="32" t="s">
        <v>40</v>
      </c>
      <c r="C59" s="33" t="s">
        <v>152</v>
      </c>
      <c r="D59" s="33" t="s">
        <v>153</v>
      </c>
      <c r="E59" s="33" t="s">
        <v>164</v>
      </c>
      <c r="F59" s="33" t="s">
        <v>165</v>
      </c>
      <c r="G59" s="33" t="s">
        <v>45</v>
      </c>
      <c r="H59" s="33"/>
      <c r="I59" s="34">
        <v>43568014.030000001</v>
      </c>
      <c r="J59" s="34">
        <v>19812388.600000001</v>
      </c>
      <c r="K59" s="34"/>
      <c r="L59" s="44">
        <f t="shared" si="1"/>
        <v>66.349999987776471</v>
      </c>
      <c r="M59" s="34"/>
      <c r="N59" s="34"/>
      <c r="O59" s="34">
        <v>7766377.25</v>
      </c>
      <c r="P59" s="34">
        <v>3532487.67</v>
      </c>
      <c r="Q59" s="34"/>
      <c r="R59" s="44">
        <f t="shared" si="2"/>
        <v>11.829999986035025</v>
      </c>
      <c r="S59" s="34">
        <v>15228908.970000001</v>
      </c>
      <c r="T59" s="34">
        <v>6515543.6299999999</v>
      </c>
      <c r="U59" s="34"/>
      <c r="V59" s="44">
        <f t="shared" si="3"/>
        <v>21.820000026188513</v>
      </c>
      <c r="W59" s="44"/>
      <c r="X59" s="34">
        <f t="shared" si="17"/>
        <v>66563300.25</v>
      </c>
      <c r="Y59" s="41">
        <f t="shared" si="18"/>
        <v>29860419.900000002</v>
      </c>
      <c r="Z59" s="41"/>
      <c r="AB59" s="37"/>
      <c r="AC59" s="76"/>
      <c r="AD59" s="76"/>
      <c r="AE59" s="76"/>
    </row>
    <row r="60" spans="1:31" hidden="1">
      <c r="A60" s="32">
        <v>397</v>
      </c>
      <c r="B60" s="32" t="s">
        <v>40</v>
      </c>
      <c r="C60" s="33" t="s">
        <v>152</v>
      </c>
      <c r="D60" s="33" t="s">
        <v>153</v>
      </c>
      <c r="E60" s="33" t="s">
        <v>166</v>
      </c>
      <c r="F60" s="33" t="s">
        <v>167</v>
      </c>
      <c r="G60" s="33" t="s">
        <v>45</v>
      </c>
      <c r="H60" s="33"/>
      <c r="I60" s="34">
        <v>68626389.019999996</v>
      </c>
      <c r="J60" s="34">
        <v>32144543.829999998</v>
      </c>
      <c r="K60" s="34"/>
      <c r="L60" s="44">
        <f t="shared" si="1"/>
        <v>55.200000006868976</v>
      </c>
      <c r="M60" s="34"/>
      <c r="N60" s="34"/>
      <c r="O60" s="34">
        <v>12233250.43</v>
      </c>
      <c r="P60" s="34">
        <v>5730114.3300000001</v>
      </c>
      <c r="Q60" s="34"/>
      <c r="R60" s="44">
        <f t="shared" si="2"/>
        <v>9.839999992787579</v>
      </c>
      <c r="S60" s="34">
        <v>45444054.289999999</v>
      </c>
      <c r="T60" s="34">
        <v>20358211.09</v>
      </c>
      <c r="U60" s="34"/>
      <c r="V60" s="44">
        <f t="shared" si="3"/>
        <v>34.960000000343449</v>
      </c>
      <c r="W60" s="44"/>
      <c r="X60" s="34">
        <f t="shared" si="17"/>
        <v>126303693.73999998</v>
      </c>
      <c r="Y60" s="41">
        <f t="shared" si="18"/>
        <v>58232869.25</v>
      </c>
      <c r="Z60" s="41"/>
      <c r="AB60" s="37"/>
      <c r="AC60" s="76"/>
      <c r="AD60" s="76"/>
      <c r="AE60" s="76"/>
    </row>
    <row r="61" spans="1:31" hidden="1">
      <c r="A61" s="32">
        <v>398</v>
      </c>
      <c r="B61" s="32" t="s">
        <v>40</v>
      </c>
      <c r="C61" s="33" t="s">
        <v>152</v>
      </c>
      <c r="D61" s="33" t="s">
        <v>153</v>
      </c>
      <c r="E61" s="33" t="s">
        <v>168</v>
      </c>
      <c r="F61" s="33" t="s">
        <v>169</v>
      </c>
      <c r="G61" s="33" t="s">
        <v>45</v>
      </c>
      <c r="H61" s="33"/>
      <c r="I61" s="34">
        <v>69108198.120000005</v>
      </c>
      <c r="J61" s="34">
        <v>30832346.629999999</v>
      </c>
      <c r="K61" s="34"/>
      <c r="L61" s="44">
        <f t="shared" si="1"/>
        <v>58.099999994233784</v>
      </c>
      <c r="M61" s="34"/>
      <c r="N61" s="34"/>
      <c r="O61" s="34">
        <v>12329938.310000001</v>
      </c>
      <c r="P61" s="34">
        <v>5503122.7999999998</v>
      </c>
      <c r="Q61" s="34"/>
      <c r="R61" s="44">
        <f t="shared" si="2"/>
        <v>10.370000003086622</v>
      </c>
      <c r="S61" s="34">
        <v>39337185.509999998</v>
      </c>
      <c r="T61" s="34">
        <v>16732252.83</v>
      </c>
      <c r="U61" s="34"/>
      <c r="V61" s="44">
        <f t="shared" si="3"/>
        <v>31.530000002679596</v>
      </c>
      <c r="W61" s="44"/>
      <c r="X61" s="34">
        <f t="shared" si="17"/>
        <v>120775321.94</v>
      </c>
      <c r="Y61" s="41">
        <f t="shared" si="18"/>
        <v>53067722.259999998</v>
      </c>
      <c r="Z61" s="41"/>
      <c r="AB61" s="37"/>
      <c r="AC61" s="76"/>
      <c r="AD61" s="76"/>
      <c r="AE61" s="76"/>
    </row>
    <row r="62" spans="1:31" hidden="1">
      <c r="A62" s="32">
        <v>399</v>
      </c>
      <c r="B62" s="32" t="s">
        <v>40</v>
      </c>
      <c r="C62" s="33" t="s">
        <v>152</v>
      </c>
      <c r="D62" s="33" t="s">
        <v>153</v>
      </c>
      <c r="E62" s="33" t="s">
        <v>170</v>
      </c>
      <c r="F62" s="33" t="s">
        <v>171</v>
      </c>
      <c r="G62" s="33" t="s">
        <v>45</v>
      </c>
      <c r="H62" s="33"/>
      <c r="I62" s="34">
        <v>41226778.32</v>
      </c>
      <c r="J62" s="34">
        <v>17643571.710000001</v>
      </c>
      <c r="K62" s="34"/>
      <c r="L62" s="44">
        <f t="shared" si="1"/>
        <v>64.500000009870448</v>
      </c>
      <c r="M62" s="34"/>
      <c r="N62" s="34"/>
      <c r="O62" s="34">
        <v>7349031.6299999999</v>
      </c>
      <c r="P62" s="34">
        <v>3145753.1</v>
      </c>
      <c r="Q62" s="34"/>
      <c r="R62" s="44">
        <f t="shared" si="2"/>
        <v>11.500000017913038</v>
      </c>
      <c r="S62" s="34">
        <v>16688068.130000001</v>
      </c>
      <c r="T62" s="34">
        <v>6565049.9299999997</v>
      </c>
      <c r="U62" s="34"/>
      <c r="V62" s="44">
        <f t="shared" si="3"/>
        <v>23.999999972216507</v>
      </c>
      <c r="W62" s="44"/>
      <c r="X62" s="34">
        <f t="shared" si="17"/>
        <v>65263878.080000006</v>
      </c>
      <c r="Y62" s="41">
        <f t="shared" si="18"/>
        <v>27354374.740000002</v>
      </c>
      <c r="Z62" s="41"/>
      <c r="AB62" s="37"/>
      <c r="AC62" s="76"/>
      <c r="AD62" s="76"/>
      <c r="AE62" s="76"/>
    </row>
    <row r="63" spans="1:31" hidden="1">
      <c r="A63" s="32">
        <v>400</v>
      </c>
      <c r="B63" s="32" t="s">
        <v>40</v>
      </c>
      <c r="C63" s="33" t="s">
        <v>152</v>
      </c>
      <c r="D63" s="33" t="s">
        <v>153</v>
      </c>
      <c r="E63" s="33" t="s">
        <v>172</v>
      </c>
      <c r="F63" s="33" t="s">
        <v>173</v>
      </c>
      <c r="G63" s="33" t="s">
        <v>45</v>
      </c>
      <c r="H63" s="33"/>
      <c r="I63" s="34">
        <v>18276295.859999999</v>
      </c>
      <c r="J63" s="34">
        <v>8275878.9500000002</v>
      </c>
      <c r="K63" s="34"/>
      <c r="L63" s="44">
        <f t="shared" si="1"/>
        <v>67.029999985809781</v>
      </c>
      <c r="M63" s="34"/>
      <c r="N63" s="34"/>
      <c r="O63" s="34">
        <v>3275750.24</v>
      </c>
      <c r="P63" s="34">
        <v>1482818.23</v>
      </c>
      <c r="Q63" s="34"/>
      <c r="R63" s="44">
        <f t="shared" si="2"/>
        <v>12.009999969351712</v>
      </c>
      <c r="S63" s="34">
        <v>5777011.21</v>
      </c>
      <c r="T63" s="34">
        <v>2587832.66</v>
      </c>
      <c r="U63" s="34"/>
      <c r="V63" s="44">
        <f t="shared" si="3"/>
        <v>20.960000044838509</v>
      </c>
      <c r="W63" s="44"/>
      <c r="X63" s="34">
        <f t="shared" si="17"/>
        <v>27329057.310000002</v>
      </c>
      <c r="Y63" s="41">
        <f t="shared" si="18"/>
        <v>12346529.84</v>
      </c>
      <c r="Z63" s="41"/>
      <c r="AB63" s="37"/>
      <c r="AC63" s="76"/>
      <c r="AD63" s="76"/>
      <c r="AE63" s="76"/>
    </row>
    <row r="64" spans="1:31" hidden="1">
      <c r="A64" s="32">
        <v>401</v>
      </c>
      <c r="B64" s="32" t="s">
        <v>40</v>
      </c>
      <c r="C64" s="33" t="s">
        <v>152</v>
      </c>
      <c r="D64" s="33" t="s">
        <v>153</v>
      </c>
      <c r="E64" s="33" t="s">
        <v>174</v>
      </c>
      <c r="F64" s="33" t="s">
        <v>175</v>
      </c>
      <c r="G64" s="33" t="s">
        <v>45</v>
      </c>
      <c r="H64" s="33"/>
      <c r="I64" s="34">
        <v>14330277.33</v>
      </c>
      <c r="J64" s="34">
        <v>5870277.3300000001</v>
      </c>
      <c r="K64" s="34"/>
      <c r="L64" s="44">
        <f t="shared" si="1"/>
        <v>55.752426212203318</v>
      </c>
      <c r="M64" s="34"/>
      <c r="N64" s="34"/>
      <c r="O64" s="34">
        <v>2555830.84</v>
      </c>
      <c r="P64" s="34">
        <v>1015830.84</v>
      </c>
      <c r="Q64" s="34"/>
      <c r="R64" s="44">
        <f t="shared" si="2"/>
        <v>9.6477612159390969</v>
      </c>
      <c r="S64" s="34">
        <v>3643079.04</v>
      </c>
      <c r="T64" s="34">
        <v>3643079.04</v>
      </c>
      <c r="U64" s="34"/>
      <c r="V64" s="44">
        <f t="shared" si="3"/>
        <v>34.599812571857576</v>
      </c>
      <c r="W64" s="44"/>
      <c r="X64" s="34">
        <f t="shared" si="17"/>
        <v>20529187.210000001</v>
      </c>
      <c r="Y64" s="41">
        <f t="shared" si="18"/>
        <v>10529187.210000001</v>
      </c>
      <c r="Z64" s="41"/>
      <c r="AB64" s="37"/>
      <c r="AC64" s="76"/>
      <c r="AD64" s="76"/>
      <c r="AE64" s="76"/>
    </row>
    <row r="65" spans="1:32" hidden="1">
      <c r="A65" s="32">
        <v>402</v>
      </c>
      <c r="B65" s="32" t="s">
        <v>40</v>
      </c>
      <c r="C65" s="33" t="s">
        <v>176</v>
      </c>
      <c r="D65" s="33" t="s">
        <v>177</v>
      </c>
      <c r="E65" s="33" t="s">
        <v>178</v>
      </c>
      <c r="F65" s="33" t="s">
        <v>179</v>
      </c>
      <c r="G65" s="33" t="s">
        <v>45</v>
      </c>
      <c r="H65" s="33"/>
      <c r="I65" s="34">
        <v>79901490.819999993</v>
      </c>
      <c r="J65" s="34">
        <v>63018021.57</v>
      </c>
      <c r="K65" s="34"/>
      <c r="L65" s="44">
        <f t="shared" si="1"/>
        <v>26.839999998848338</v>
      </c>
      <c r="M65" s="34"/>
      <c r="N65" s="34"/>
      <c r="O65" s="34">
        <v>14401212.84</v>
      </c>
      <c r="P65" s="34">
        <v>11363905.529999999</v>
      </c>
      <c r="Q65" s="34"/>
      <c r="R65" s="44">
        <f t="shared" si="2"/>
        <v>4.8400000002112513</v>
      </c>
      <c r="S65" s="34">
        <v>226228871.66</v>
      </c>
      <c r="T65" s="34">
        <v>160409509.46000001</v>
      </c>
      <c r="U65" s="34"/>
      <c r="V65" s="44">
        <f t="shared" si="3"/>
        <v>68.320000000940411</v>
      </c>
      <c r="W65" s="44"/>
      <c r="X65" s="34">
        <f t="shared" si="17"/>
        <v>320531575.31999999</v>
      </c>
      <c r="Y65" s="41">
        <f t="shared" si="18"/>
        <v>234791436.56</v>
      </c>
      <c r="Z65" s="41"/>
      <c r="AB65" s="37"/>
      <c r="AC65" s="76"/>
      <c r="AD65" s="76"/>
      <c r="AE65" s="76"/>
    </row>
    <row r="66" spans="1:32" hidden="1">
      <c r="A66" s="32">
        <v>403</v>
      </c>
      <c r="B66" s="32" t="s">
        <v>40</v>
      </c>
      <c r="C66" s="33" t="s">
        <v>176</v>
      </c>
      <c r="D66" s="33" t="s">
        <v>177</v>
      </c>
      <c r="E66" s="33" t="s">
        <v>180</v>
      </c>
      <c r="F66" s="33" t="s">
        <v>181</v>
      </c>
      <c r="G66" s="33" t="s">
        <v>45</v>
      </c>
      <c r="H66" s="33"/>
      <c r="I66" s="34">
        <v>116013743.08</v>
      </c>
      <c r="J66" s="34">
        <v>47301344.5</v>
      </c>
      <c r="K66" s="34"/>
      <c r="L66" s="44">
        <f t="shared" si="1"/>
        <v>51.740000005324795</v>
      </c>
      <c r="M66" s="34"/>
      <c r="N66" s="34"/>
      <c r="O66" s="34">
        <v>20932701.879999999</v>
      </c>
      <c r="P66" s="34">
        <v>8538742.9000000004</v>
      </c>
      <c r="Q66" s="34"/>
      <c r="R66" s="44">
        <f t="shared" si="2"/>
        <v>9.3400000012994795</v>
      </c>
      <c r="S66" s="34">
        <v>92815355.129999995</v>
      </c>
      <c r="T66" s="34">
        <v>35581142.780000001</v>
      </c>
      <c r="U66" s="34"/>
      <c r="V66" s="44">
        <f t="shared" si="3"/>
        <v>38.919999993375718</v>
      </c>
      <c r="W66" s="44"/>
      <c r="X66" s="34">
        <f t="shared" si="17"/>
        <v>229761800.09</v>
      </c>
      <c r="Y66" s="41">
        <f t="shared" si="18"/>
        <v>91421230.180000007</v>
      </c>
      <c r="Z66" s="41"/>
      <c r="AB66" s="37"/>
      <c r="AC66" s="76"/>
      <c r="AD66" s="76"/>
      <c r="AE66" s="76"/>
    </row>
    <row r="67" spans="1:32" hidden="1">
      <c r="A67" s="32">
        <v>404</v>
      </c>
      <c r="B67" s="32" t="s">
        <v>40</v>
      </c>
      <c r="C67" s="33" t="s">
        <v>176</v>
      </c>
      <c r="D67" s="33" t="s">
        <v>177</v>
      </c>
      <c r="E67" s="33" t="s">
        <v>182</v>
      </c>
      <c r="F67" s="33" t="s">
        <v>183</v>
      </c>
      <c r="G67" s="33" t="s">
        <v>45</v>
      </c>
      <c r="H67" s="33"/>
      <c r="I67" s="34">
        <v>46538677.090000004</v>
      </c>
      <c r="J67" s="34">
        <v>20872090.239999998</v>
      </c>
      <c r="K67" s="34"/>
      <c r="L67" s="44">
        <f t="shared" si="1"/>
        <v>67.999999984361892</v>
      </c>
      <c r="M67" s="34"/>
      <c r="N67" s="34"/>
      <c r="O67" s="34">
        <v>8387996.1100000003</v>
      </c>
      <c r="P67" s="34">
        <v>3763115.09</v>
      </c>
      <c r="Q67" s="34"/>
      <c r="R67" s="44">
        <f t="shared" si="2"/>
        <v>12.259999986525164</v>
      </c>
      <c r="S67" s="34">
        <v>14001961.640000001</v>
      </c>
      <c r="T67" s="34">
        <v>6059045.0300000003</v>
      </c>
      <c r="U67" s="34"/>
      <c r="V67" s="44">
        <f t="shared" si="3"/>
        <v>19.740000029112945</v>
      </c>
      <c r="W67" s="44"/>
      <c r="X67" s="34">
        <f t="shared" si="17"/>
        <v>68928634.840000004</v>
      </c>
      <c r="Y67" s="41">
        <f t="shared" si="18"/>
        <v>30694250.359999999</v>
      </c>
      <c r="Z67" s="41"/>
      <c r="AB67" s="37"/>
      <c r="AC67" s="76"/>
      <c r="AD67" s="76"/>
      <c r="AE67" s="76"/>
    </row>
    <row r="68" spans="1:32" hidden="1">
      <c r="A68" s="32">
        <v>405</v>
      </c>
      <c r="B68" s="32" t="s">
        <v>40</v>
      </c>
      <c r="C68" s="33" t="s">
        <v>176</v>
      </c>
      <c r="D68" s="33" t="s">
        <v>177</v>
      </c>
      <c r="E68" s="33" t="s">
        <v>184</v>
      </c>
      <c r="F68" s="33" t="s">
        <v>185</v>
      </c>
      <c r="G68" s="33" t="s">
        <v>45</v>
      </c>
      <c r="H68" s="33"/>
      <c r="I68" s="34">
        <v>33748952.020000003</v>
      </c>
      <c r="J68" s="34">
        <v>16857506.25</v>
      </c>
      <c r="K68" s="34"/>
      <c r="L68" s="44">
        <f t="shared" ref="L68:L71" si="19">J68*100/Y68</f>
        <v>70.499999979298536</v>
      </c>
      <c r="M68" s="34"/>
      <c r="N68" s="34"/>
      <c r="O68" s="34">
        <v>6090055</v>
      </c>
      <c r="P68" s="34">
        <v>3041524.53</v>
      </c>
      <c r="Q68" s="34"/>
      <c r="R68" s="44">
        <f t="shared" si="2"/>
        <v>12.719999988256626</v>
      </c>
      <c r="S68" s="34">
        <v>8228768.4100000001</v>
      </c>
      <c r="T68" s="34">
        <v>4012325.61</v>
      </c>
      <c r="U68" s="34"/>
      <c r="V68" s="44">
        <f t="shared" si="3"/>
        <v>16.780000032444836</v>
      </c>
      <c r="W68" s="44"/>
      <c r="X68" s="34">
        <f t="shared" si="17"/>
        <v>48067775.430000007</v>
      </c>
      <c r="Y68" s="41">
        <f t="shared" si="18"/>
        <v>23911356.390000001</v>
      </c>
      <c r="Z68" s="41"/>
      <c r="AB68" s="37"/>
      <c r="AC68" s="76"/>
      <c r="AD68" s="76"/>
      <c r="AE68" s="76"/>
    </row>
    <row r="69" spans="1:32" hidden="1">
      <c r="A69" s="32">
        <v>406</v>
      </c>
      <c r="B69" s="32" t="s">
        <v>40</v>
      </c>
      <c r="C69" s="33" t="s">
        <v>176</v>
      </c>
      <c r="D69" s="33" t="s">
        <v>177</v>
      </c>
      <c r="E69" s="33" t="s">
        <v>186</v>
      </c>
      <c r="F69" s="33" t="s">
        <v>187</v>
      </c>
      <c r="G69" s="33" t="s">
        <v>45</v>
      </c>
      <c r="H69" s="33"/>
      <c r="I69" s="34">
        <v>45523357.850000001</v>
      </c>
      <c r="J69" s="34">
        <v>24033102.18</v>
      </c>
      <c r="K69" s="34"/>
      <c r="L69" s="44">
        <f t="shared" si="19"/>
        <v>74.730000006791059</v>
      </c>
      <c r="M69" s="34"/>
      <c r="N69" s="34"/>
      <c r="O69" s="34">
        <v>8204997.9100000001</v>
      </c>
      <c r="P69" s="34">
        <v>4331940.1399999997</v>
      </c>
      <c r="Q69" s="34"/>
      <c r="R69" s="44">
        <f t="shared" ref="R69:R71" si="20">P69*100/Y69</f>
        <v>13.470000013607001</v>
      </c>
      <c r="S69" s="34">
        <v>7328748.2400000002</v>
      </c>
      <c r="T69" s="34">
        <v>3794869.6</v>
      </c>
      <c r="U69" s="34"/>
      <c r="V69" s="44">
        <f t="shared" ref="V69:V71" si="21">T69*100/Y69</f>
        <v>11.799999979601933</v>
      </c>
      <c r="W69" s="44"/>
      <c r="X69" s="34">
        <f t="shared" si="17"/>
        <v>61057104.000000007</v>
      </c>
      <c r="Y69" s="41">
        <f t="shared" si="18"/>
        <v>32159911.920000002</v>
      </c>
      <c r="Z69" s="41"/>
      <c r="AB69" s="37"/>
      <c r="AC69" s="76"/>
      <c r="AD69" s="76"/>
      <c r="AE69" s="76"/>
    </row>
    <row r="70" spans="1:32" hidden="1">
      <c r="A70" s="32">
        <v>407</v>
      </c>
      <c r="B70" s="32" t="s">
        <v>40</v>
      </c>
      <c r="C70" s="33" t="s">
        <v>176</v>
      </c>
      <c r="D70" s="33" t="s">
        <v>177</v>
      </c>
      <c r="E70" s="33" t="s">
        <v>188</v>
      </c>
      <c r="F70" s="33" t="s">
        <v>189</v>
      </c>
      <c r="G70" s="33" t="s">
        <v>45</v>
      </c>
      <c r="H70" s="33"/>
      <c r="I70" s="34">
        <v>54542303.75</v>
      </c>
      <c r="J70" s="34">
        <v>28298375.370000001</v>
      </c>
      <c r="K70" s="34"/>
      <c r="L70" s="44">
        <f t="shared" si="19"/>
        <v>70.530000003633873</v>
      </c>
      <c r="M70" s="34"/>
      <c r="N70" s="34"/>
      <c r="O70" s="34">
        <v>9830546.5500000007</v>
      </c>
      <c r="P70" s="34">
        <v>5099565.45</v>
      </c>
      <c r="Q70" s="34"/>
      <c r="R70" s="44">
        <f t="shared" si="20"/>
        <v>12.710000008987484</v>
      </c>
      <c r="S70" s="34">
        <v>13858844.439999999</v>
      </c>
      <c r="T70" s="34">
        <v>6724525.3200000003</v>
      </c>
      <c r="U70" s="34"/>
      <c r="V70" s="44">
        <f t="shared" si="21"/>
        <v>16.759999987378642</v>
      </c>
      <c r="W70" s="44"/>
      <c r="X70" s="34">
        <f t="shared" si="17"/>
        <v>78231694.739999995</v>
      </c>
      <c r="Y70" s="41">
        <f t="shared" si="18"/>
        <v>40122466.140000001</v>
      </c>
      <c r="Z70" s="41"/>
      <c r="AB70" s="37"/>
      <c r="AC70" s="76"/>
      <c r="AD70" s="76"/>
      <c r="AE70" s="76"/>
    </row>
    <row r="71" spans="1:32" hidden="1">
      <c r="A71" s="32">
        <v>408</v>
      </c>
      <c r="B71" s="32" t="s">
        <v>40</v>
      </c>
      <c r="C71" s="33" t="s">
        <v>176</v>
      </c>
      <c r="D71" s="33" t="s">
        <v>177</v>
      </c>
      <c r="E71" s="33" t="s">
        <v>190</v>
      </c>
      <c r="F71" s="33" t="s">
        <v>191</v>
      </c>
      <c r="G71" s="33" t="s">
        <v>45</v>
      </c>
      <c r="H71" s="33"/>
      <c r="I71" s="34">
        <v>25659833.460000001</v>
      </c>
      <c r="J71" s="34">
        <v>13981829.43</v>
      </c>
      <c r="K71" s="34"/>
      <c r="L71" s="44">
        <f t="shared" si="19"/>
        <v>67.82999997978466</v>
      </c>
      <c r="M71" s="34"/>
      <c r="N71" s="34"/>
      <c r="O71" s="34">
        <v>4632537.1100000003</v>
      </c>
      <c r="P71" s="34">
        <v>2525098.2000000002</v>
      </c>
      <c r="Q71" s="34"/>
      <c r="R71" s="44">
        <f t="shared" si="20"/>
        <v>12.250000024135202</v>
      </c>
      <c r="S71" s="34">
        <v>7608819.0499999998</v>
      </c>
      <c r="T71" s="34">
        <v>4106118.86</v>
      </c>
      <c r="U71" s="34"/>
      <c r="V71" s="44">
        <f t="shared" si="21"/>
        <v>19.919999996080154</v>
      </c>
      <c r="W71" s="44"/>
      <c r="X71" s="34">
        <f t="shared" si="17"/>
        <v>37901189.619999997</v>
      </c>
      <c r="Y71" s="41">
        <f t="shared" si="18"/>
        <v>20613046.489999998</v>
      </c>
      <c r="Z71" s="41"/>
      <c r="AB71" s="37"/>
      <c r="AC71" s="76"/>
      <c r="AD71" s="76"/>
      <c r="AE71" s="76"/>
    </row>
    <row r="72" spans="1:32" hidden="1">
      <c r="A72" s="32"/>
      <c r="B72" s="32"/>
      <c r="C72" s="33"/>
      <c r="D72" s="33"/>
      <c r="E72" s="33"/>
      <c r="F72" s="33"/>
      <c r="G72" s="33"/>
      <c r="H72" s="33"/>
      <c r="I72" s="34"/>
      <c r="J72" s="34"/>
      <c r="K72" s="34"/>
      <c r="L72" s="44"/>
      <c r="M72" s="34"/>
      <c r="N72" s="34"/>
      <c r="O72" s="34"/>
      <c r="P72" s="34"/>
      <c r="Q72" s="34"/>
      <c r="R72" s="44"/>
      <c r="S72" s="34"/>
      <c r="T72" s="34"/>
      <c r="U72" s="34"/>
      <c r="V72" s="44"/>
      <c r="W72" s="44"/>
      <c r="X72" s="34"/>
      <c r="Y72" s="41"/>
      <c r="Z72" s="41"/>
      <c r="AB72" s="37"/>
      <c r="AC72" s="76"/>
      <c r="AD72" s="76"/>
      <c r="AE72" s="76"/>
    </row>
    <row r="73" spans="1:32">
      <c r="A73" s="32">
        <v>409</v>
      </c>
      <c r="B73" s="32" t="s">
        <v>40</v>
      </c>
      <c r="C73" s="33" t="s">
        <v>192</v>
      </c>
      <c r="D73" s="33" t="s">
        <v>193</v>
      </c>
      <c r="E73" s="33" t="s">
        <v>194</v>
      </c>
      <c r="F73" s="33" t="s">
        <v>195</v>
      </c>
      <c r="G73" s="33" t="s">
        <v>45</v>
      </c>
      <c r="H73" s="52">
        <f>J73+P73+T73</f>
        <v>180593808</v>
      </c>
      <c r="I73" s="34">
        <v>93415227.150000006</v>
      </c>
      <c r="J73" s="34">
        <v>45419342.710000001</v>
      </c>
      <c r="K73" s="34">
        <v>47995884.439999998</v>
      </c>
      <c r="L73" s="70">
        <f>J73*100/$H$73</f>
        <v>25.149999998892543</v>
      </c>
      <c r="M73" s="34"/>
      <c r="N73" s="34">
        <f>K73-M73</f>
        <v>47995884.439999998</v>
      </c>
      <c r="O73" s="34">
        <v>18490223.649999999</v>
      </c>
      <c r="P73" s="34">
        <v>8993571.6400000006</v>
      </c>
      <c r="Q73" s="34">
        <v>9496652.0099999998</v>
      </c>
      <c r="R73" s="70">
        <f>P73*100/$H$73</f>
        <v>4.9800000008859664</v>
      </c>
      <c r="S73" s="34">
        <v>283582922.75</v>
      </c>
      <c r="T73" s="34">
        <v>126180893.65000001</v>
      </c>
      <c r="U73" s="34">
        <v>157402029.09999999</v>
      </c>
      <c r="V73" s="70">
        <f>T73*100/$H$73</f>
        <v>69.870000000221495</v>
      </c>
      <c r="W73" s="70">
        <f>L73+R73+V73</f>
        <v>100</v>
      </c>
      <c r="X73" s="34">
        <f t="shared" ref="X73:X81" si="22">I73+O73+S73</f>
        <v>395488373.55000001</v>
      </c>
      <c r="Y73" s="41">
        <v>180593808</v>
      </c>
      <c r="Z73" s="79">
        <f>X73-Y73</f>
        <v>214894565.55000001</v>
      </c>
      <c r="AA73" s="64">
        <f t="shared" ref="AA73:AA81" si="23">J73+P73+T73</f>
        <v>180593808</v>
      </c>
      <c r="AB73" s="77">
        <f>Y73*100/X73</f>
        <v>45.663493563400102</v>
      </c>
      <c r="AC73" s="78">
        <f t="shared" ref="AC73:AC81" si="24">I73*100/X73</f>
        <v>23.620220820016062</v>
      </c>
      <c r="AD73" s="78">
        <f>O73*100/X73</f>
        <v>4.6752888040746292</v>
      </c>
      <c r="AE73" s="78">
        <f>S73*100/X73</f>
        <v>71.704490375909302</v>
      </c>
      <c r="AF73" s="74">
        <f>SUM(AC73:AE73)</f>
        <v>100</v>
      </c>
    </row>
    <row r="74" spans="1:32">
      <c r="A74" s="32">
        <v>410</v>
      </c>
      <c r="B74" s="32" t="s">
        <v>40</v>
      </c>
      <c r="C74" s="33" t="s">
        <v>192</v>
      </c>
      <c r="D74" s="33" t="s">
        <v>193</v>
      </c>
      <c r="E74" s="33" t="s">
        <v>196</v>
      </c>
      <c r="F74" s="33" t="s">
        <v>197</v>
      </c>
      <c r="G74" s="33" t="s">
        <v>45</v>
      </c>
      <c r="H74" s="52">
        <f t="shared" ref="H74:H81" si="25">J74+P74+T74</f>
        <v>29261543</v>
      </c>
      <c r="I74" s="34">
        <v>42496643.280000001</v>
      </c>
      <c r="J74" s="34">
        <v>20333846.23</v>
      </c>
      <c r="K74" s="34">
        <v>22162797.050000001</v>
      </c>
      <c r="L74" s="70">
        <f>J74*100/$H$74</f>
        <v>69.489999997607782</v>
      </c>
      <c r="M74" s="34"/>
      <c r="N74" s="34">
        <f t="shared" ref="N74:N81" si="26">K74-M74</f>
        <v>22162797.050000001</v>
      </c>
      <c r="O74" s="34">
        <v>8411609.7799999993</v>
      </c>
      <c r="P74" s="34">
        <v>4026388.32</v>
      </c>
      <c r="Q74" s="34">
        <v>4385221.46</v>
      </c>
      <c r="R74" s="70">
        <f>P74*100/$H$74</f>
        <v>13.760000010935855</v>
      </c>
      <c r="S74" s="34">
        <v>10512678.130000001</v>
      </c>
      <c r="T74" s="34">
        <v>4901308.45</v>
      </c>
      <c r="U74" s="34">
        <v>5611369.6799999997</v>
      </c>
      <c r="V74" s="70">
        <f>T74*100/$H$74</f>
        <v>16.749999991456363</v>
      </c>
      <c r="W74" s="70">
        <f t="shared" ref="W74:W81" si="27">L74+R74+V74</f>
        <v>100</v>
      </c>
      <c r="X74" s="34">
        <f t="shared" si="22"/>
        <v>61420931.190000005</v>
      </c>
      <c r="Y74" s="41">
        <v>29261543</v>
      </c>
      <c r="Z74" s="79">
        <f t="shared" ref="Z74:Z82" si="28">X74-Y74</f>
        <v>32159388.190000005</v>
      </c>
      <c r="AA74" s="64">
        <f t="shared" si="23"/>
        <v>29261543</v>
      </c>
      <c r="AB74" s="77">
        <f t="shared" ref="AB74:AB81" si="29">Y74*100/X74</f>
        <v>47.640995395335359</v>
      </c>
      <c r="AC74" s="78">
        <f t="shared" si="24"/>
        <v>69.189187556503398</v>
      </c>
      <c r="AD74" s="78">
        <f t="shared" ref="AD74:AD81" si="30">O74*100/X74</f>
        <v>13.695021578196945</v>
      </c>
      <c r="AE74" s="78">
        <f t="shared" ref="AE74:AE81" si="31">S74*100/X74</f>
        <v>17.115790865299644</v>
      </c>
      <c r="AF74" s="74">
        <f t="shared" ref="AF74:AF81" si="32">SUM(AC74:AE74)</f>
        <v>99.999999999999986</v>
      </c>
    </row>
    <row r="75" spans="1:32">
      <c r="A75" s="32">
        <v>411</v>
      </c>
      <c r="B75" s="32" t="s">
        <v>40</v>
      </c>
      <c r="C75" s="33" t="s">
        <v>192</v>
      </c>
      <c r="D75" s="33" t="s">
        <v>193</v>
      </c>
      <c r="E75" s="33" t="s">
        <v>198</v>
      </c>
      <c r="F75" s="33" t="s">
        <v>199</v>
      </c>
      <c r="G75" s="33" t="s">
        <v>45</v>
      </c>
      <c r="H75" s="52">
        <f t="shared" si="25"/>
        <v>35535406</v>
      </c>
      <c r="I75" s="34">
        <v>55471930.5</v>
      </c>
      <c r="J75" s="34">
        <v>23638152.07</v>
      </c>
      <c r="K75" s="34">
        <v>31833778.43</v>
      </c>
      <c r="L75" s="70">
        <f>J75*100/$H$75</f>
        <v>66.519999996623085</v>
      </c>
      <c r="M75" s="34"/>
      <c r="N75" s="34">
        <f t="shared" si="26"/>
        <v>31833778.43</v>
      </c>
      <c r="O75" s="34">
        <v>10979884.470000001</v>
      </c>
      <c r="P75" s="34">
        <v>4680012.97</v>
      </c>
      <c r="Q75" s="34">
        <v>6299871.5</v>
      </c>
      <c r="R75" s="70">
        <f>P75*100/$H$75</f>
        <v>13.169999999437181</v>
      </c>
      <c r="S75" s="34">
        <v>17308821.75</v>
      </c>
      <c r="T75" s="34">
        <v>7217240.96</v>
      </c>
      <c r="U75" s="34">
        <v>10091580.789999999</v>
      </c>
      <c r="V75" s="70">
        <f>T75*100/$H$75</f>
        <v>20.310000003939734</v>
      </c>
      <c r="W75" s="70">
        <f t="shared" si="27"/>
        <v>100</v>
      </c>
      <c r="X75" s="34">
        <f t="shared" si="22"/>
        <v>83760636.719999999</v>
      </c>
      <c r="Y75" s="41">
        <v>35535406</v>
      </c>
      <c r="Z75" s="79">
        <f t="shared" si="28"/>
        <v>48225230.719999999</v>
      </c>
      <c r="AA75" s="64">
        <f t="shared" si="23"/>
        <v>35535406</v>
      </c>
      <c r="AB75" s="77">
        <f t="shared" si="29"/>
        <v>42.424947315992661</v>
      </c>
      <c r="AC75" s="78">
        <f t="shared" si="24"/>
        <v>66.226729729186331</v>
      </c>
      <c r="AD75" s="78">
        <f t="shared" si="30"/>
        <v>13.108644943452623</v>
      </c>
      <c r="AE75" s="78">
        <f t="shared" si="31"/>
        <v>20.664625327361051</v>
      </c>
      <c r="AF75" s="74">
        <f t="shared" si="32"/>
        <v>100</v>
      </c>
    </row>
    <row r="76" spans="1:32">
      <c r="A76" s="32">
        <v>412</v>
      </c>
      <c r="B76" s="32" t="s">
        <v>40</v>
      </c>
      <c r="C76" s="33" t="s">
        <v>192</v>
      </c>
      <c r="D76" s="33" t="s">
        <v>193</v>
      </c>
      <c r="E76" s="33" t="s">
        <v>200</v>
      </c>
      <c r="F76" s="33" t="s">
        <v>201</v>
      </c>
      <c r="G76" s="33" t="s">
        <v>45</v>
      </c>
      <c r="H76" s="52">
        <f t="shared" si="25"/>
        <v>41374720</v>
      </c>
      <c r="I76" s="34">
        <v>62042589.399999999</v>
      </c>
      <c r="J76" s="34">
        <v>24655195.649999999</v>
      </c>
      <c r="K76" s="34">
        <v>37387393.75</v>
      </c>
      <c r="L76" s="70">
        <f>J76*100/$H$76</f>
        <v>59.590000004833868</v>
      </c>
      <c r="M76" s="34"/>
      <c r="N76" s="34">
        <f t="shared" si="26"/>
        <v>37387393.75</v>
      </c>
      <c r="O76" s="34">
        <v>12280453.51</v>
      </c>
      <c r="P76" s="34">
        <v>4882216.96</v>
      </c>
      <c r="Q76" s="34">
        <v>7398236.5499999998</v>
      </c>
      <c r="R76" s="70">
        <f>P76*100/$H$76</f>
        <v>11.8</v>
      </c>
      <c r="S76" s="34">
        <v>30320061.43</v>
      </c>
      <c r="T76" s="34">
        <v>11837307.390000001</v>
      </c>
      <c r="U76" s="34">
        <v>18482754.039999999</v>
      </c>
      <c r="V76" s="70">
        <f>T76*100/$H$76</f>
        <v>28.609999995166131</v>
      </c>
      <c r="W76" s="70">
        <f t="shared" si="27"/>
        <v>100</v>
      </c>
      <c r="X76" s="34">
        <f t="shared" si="22"/>
        <v>104643104.34</v>
      </c>
      <c r="Y76" s="41">
        <v>41374720</v>
      </c>
      <c r="Z76" s="79">
        <f t="shared" si="28"/>
        <v>63268384.340000004</v>
      </c>
      <c r="AA76" s="64">
        <f t="shared" si="23"/>
        <v>41374720</v>
      </c>
      <c r="AB76" s="77">
        <f t="shared" si="29"/>
        <v>39.538888167506748</v>
      </c>
      <c r="AC76" s="78">
        <f t="shared" si="24"/>
        <v>59.289706465908154</v>
      </c>
      <c r="AD76" s="78">
        <f t="shared" si="30"/>
        <v>11.735559249178138</v>
      </c>
      <c r="AE76" s="78">
        <f t="shared" si="31"/>
        <v>28.974734284913701</v>
      </c>
      <c r="AF76" s="74">
        <f t="shared" si="32"/>
        <v>100</v>
      </c>
    </row>
    <row r="77" spans="1:32">
      <c r="A77" s="32">
        <v>413</v>
      </c>
      <c r="B77" s="32" t="s">
        <v>40</v>
      </c>
      <c r="C77" s="33" t="s">
        <v>192</v>
      </c>
      <c r="D77" s="33" t="s">
        <v>193</v>
      </c>
      <c r="E77" s="33" t="s">
        <v>202</v>
      </c>
      <c r="F77" s="33" t="s">
        <v>203</v>
      </c>
      <c r="G77" s="33" t="s">
        <v>45</v>
      </c>
      <c r="H77" s="52">
        <f t="shared" si="25"/>
        <v>53229081</v>
      </c>
      <c r="I77" s="34">
        <v>70704586.700000003</v>
      </c>
      <c r="J77" s="34">
        <v>34912954.229999997</v>
      </c>
      <c r="K77" s="34">
        <v>35791632.469999999</v>
      </c>
      <c r="L77" s="70">
        <f>J77*100/$H$77</f>
        <v>65.590000003945207</v>
      </c>
      <c r="M77" s="34"/>
      <c r="N77" s="34">
        <f t="shared" si="26"/>
        <v>35791632.469999999</v>
      </c>
      <c r="O77" s="34">
        <v>13994973.42</v>
      </c>
      <c r="P77" s="34">
        <v>6909134.71</v>
      </c>
      <c r="Q77" s="34">
        <v>7085838.71</v>
      </c>
      <c r="R77" s="70">
        <f>P77*100/$H$77</f>
        <v>12.979999992861046</v>
      </c>
      <c r="S77" s="34">
        <v>23611113.75</v>
      </c>
      <c r="T77" s="34">
        <v>11406992.060000001</v>
      </c>
      <c r="U77" s="34">
        <v>12204121.689999999</v>
      </c>
      <c r="V77" s="70">
        <f>T77*100/$H$77</f>
        <v>21.430000003193744</v>
      </c>
      <c r="W77" s="70">
        <f t="shared" si="27"/>
        <v>99.999999999999986</v>
      </c>
      <c r="X77" s="34">
        <f t="shared" si="22"/>
        <v>108310673.87</v>
      </c>
      <c r="Y77" s="41">
        <v>53229081</v>
      </c>
      <c r="Z77" s="79">
        <f t="shared" si="28"/>
        <v>55081592.870000005</v>
      </c>
      <c r="AA77" s="64">
        <f t="shared" si="23"/>
        <v>53229081</v>
      </c>
      <c r="AB77" s="77">
        <f t="shared" si="29"/>
        <v>49.144815647521739</v>
      </c>
      <c r="AC77" s="78">
        <f t="shared" si="24"/>
        <v>65.279426462495522</v>
      </c>
      <c r="AD77" s="78">
        <f t="shared" si="30"/>
        <v>12.921139643907562</v>
      </c>
      <c r="AE77" s="78">
        <f t="shared" si="31"/>
        <v>21.799433893596916</v>
      </c>
      <c r="AF77" s="74">
        <f t="shared" si="32"/>
        <v>100</v>
      </c>
    </row>
    <row r="78" spans="1:32">
      <c r="A78" s="32">
        <v>414</v>
      </c>
      <c r="B78" s="32" t="s">
        <v>40</v>
      </c>
      <c r="C78" s="33" t="s">
        <v>192</v>
      </c>
      <c r="D78" s="33" t="s">
        <v>193</v>
      </c>
      <c r="E78" s="33" t="s">
        <v>204</v>
      </c>
      <c r="F78" s="33" t="s">
        <v>205</v>
      </c>
      <c r="G78" s="33" t="s">
        <v>45</v>
      </c>
      <c r="H78" s="52">
        <f t="shared" si="25"/>
        <v>86407593</v>
      </c>
      <c r="I78" s="34">
        <v>76664519.069999993</v>
      </c>
      <c r="J78" s="34">
        <v>37613225.229999997</v>
      </c>
      <c r="K78" s="34">
        <v>39051293.840000004</v>
      </c>
      <c r="L78" s="70">
        <f>J78*100/$H$78</f>
        <v>43.529999996643809</v>
      </c>
      <c r="M78" s="34"/>
      <c r="N78" s="34">
        <f t="shared" si="26"/>
        <v>39051293.840000004</v>
      </c>
      <c r="O78" s="34">
        <v>15174657.789999999</v>
      </c>
      <c r="P78" s="34">
        <v>7448334.5199999996</v>
      </c>
      <c r="Q78" s="34">
        <v>7726323.2699999996</v>
      </c>
      <c r="R78" s="70">
        <f>P78*100/$H$78</f>
        <v>8.6200000039348392</v>
      </c>
      <c r="S78" s="34">
        <v>90288319.829999998</v>
      </c>
      <c r="T78" s="34">
        <v>41346033.25</v>
      </c>
      <c r="U78" s="34">
        <v>48942286.579999998</v>
      </c>
      <c r="V78" s="70">
        <f>T78*100/$H$78</f>
        <v>47.84999999942135</v>
      </c>
      <c r="W78" s="70">
        <f t="shared" si="27"/>
        <v>100</v>
      </c>
      <c r="X78" s="34">
        <f t="shared" si="22"/>
        <v>182127496.69</v>
      </c>
      <c r="Y78" s="41">
        <v>86407593</v>
      </c>
      <c r="Z78" s="79">
        <f t="shared" si="28"/>
        <v>95719903.689999998</v>
      </c>
      <c r="AA78" s="64">
        <f t="shared" si="23"/>
        <v>86407593</v>
      </c>
      <c r="AB78" s="77">
        <f t="shared" si="29"/>
        <v>47.443463820882982</v>
      </c>
      <c r="AC78" s="78">
        <f t="shared" si="24"/>
        <v>42.093874051588706</v>
      </c>
      <c r="AD78" s="78">
        <f t="shared" si="30"/>
        <v>8.3318873128909523</v>
      </c>
      <c r="AE78" s="78">
        <f t="shared" si="31"/>
        <v>49.574238635520338</v>
      </c>
      <c r="AF78" s="74">
        <f t="shared" si="32"/>
        <v>100</v>
      </c>
    </row>
    <row r="79" spans="1:32">
      <c r="A79" s="32">
        <v>415</v>
      </c>
      <c r="B79" s="32" t="s">
        <v>40</v>
      </c>
      <c r="C79" s="33" t="s">
        <v>192</v>
      </c>
      <c r="D79" s="33" t="s">
        <v>193</v>
      </c>
      <c r="E79" s="33" t="s">
        <v>206</v>
      </c>
      <c r="F79" s="33" t="s">
        <v>207</v>
      </c>
      <c r="G79" s="33" t="s">
        <v>45</v>
      </c>
      <c r="H79" s="52">
        <f t="shared" si="25"/>
        <v>33765990</v>
      </c>
      <c r="I79" s="34">
        <v>58607454.859999999</v>
      </c>
      <c r="J79" s="34">
        <v>23788139.960000001</v>
      </c>
      <c r="K79" s="34">
        <v>34819314.899999999</v>
      </c>
      <c r="L79" s="70">
        <f>J79*100/$H$79</f>
        <v>70.450000014807799</v>
      </c>
      <c r="M79" s="34"/>
      <c r="N79" s="34">
        <f t="shared" si="26"/>
        <v>34819314.899999999</v>
      </c>
      <c r="O79" s="34">
        <v>11600517.18</v>
      </c>
      <c r="P79" s="34">
        <v>4706979.01</v>
      </c>
      <c r="Q79" s="34">
        <v>6893538.1699999999</v>
      </c>
      <c r="R79" s="70">
        <f>P79*100/$H$79</f>
        <v>13.940000011846239</v>
      </c>
      <c r="S79" s="34">
        <v>13206154.970000001</v>
      </c>
      <c r="T79" s="34">
        <v>5270871.03</v>
      </c>
      <c r="U79" s="34">
        <v>7935283.9400000004</v>
      </c>
      <c r="V79" s="70">
        <f>T79*100/$H$79</f>
        <v>15.609999973345962</v>
      </c>
      <c r="W79" s="70">
        <f t="shared" si="27"/>
        <v>100</v>
      </c>
      <c r="X79" s="34">
        <f t="shared" si="22"/>
        <v>83414127.00999999</v>
      </c>
      <c r="Y79" s="41">
        <v>33765990</v>
      </c>
      <c r="Z79" s="79">
        <f t="shared" si="28"/>
        <v>49648137.00999999</v>
      </c>
      <c r="AA79" s="64">
        <f t="shared" si="23"/>
        <v>33765990</v>
      </c>
      <c r="AB79" s="77">
        <f t="shared" si="29"/>
        <v>40.479941720126149</v>
      </c>
      <c r="AC79" s="78">
        <f t="shared" si="24"/>
        <v>70.260826266243754</v>
      </c>
      <c r="AD79" s="78">
        <f t="shared" si="30"/>
        <v>13.907137310936896</v>
      </c>
      <c r="AE79" s="78">
        <f t="shared" si="31"/>
        <v>15.83203642281936</v>
      </c>
      <c r="AF79" s="74">
        <f t="shared" si="32"/>
        <v>100</v>
      </c>
    </row>
    <row r="80" spans="1:32">
      <c r="A80" s="32">
        <v>416</v>
      </c>
      <c r="B80" s="32" t="s">
        <v>40</v>
      </c>
      <c r="C80" s="33" t="s">
        <v>192</v>
      </c>
      <c r="D80" s="33" t="s">
        <v>193</v>
      </c>
      <c r="E80" s="33" t="s">
        <v>208</v>
      </c>
      <c r="F80" s="33" t="s">
        <v>209</v>
      </c>
      <c r="G80" s="33" t="s">
        <v>45</v>
      </c>
      <c r="H80" s="52">
        <f t="shared" si="25"/>
        <v>19842101</v>
      </c>
      <c r="I80" s="34">
        <v>40310648.57</v>
      </c>
      <c r="J80" s="34">
        <v>14016460.15</v>
      </c>
      <c r="K80" s="34">
        <v>26294188.420000002</v>
      </c>
      <c r="L80" s="70">
        <f>J80*100/$H$80</f>
        <v>70.64000001814324</v>
      </c>
      <c r="M80" s="34"/>
      <c r="N80" s="34">
        <f t="shared" si="26"/>
        <v>26294188.420000002</v>
      </c>
      <c r="O80" s="34">
        <v>7978923.04</v>
      </c>
      <c r="P80" s="34">
        <v>2773925.72</v>
      </c>
      <c r="Q80" s="34">
        <v>5204997.32</v>
      </c>
      <c r="R80" s="70">
        <f>P80*100/$H$80</f>
        <v>13.980000001007959</v>
      </c>
      <c r="S80" s="34">
        <v>8981488.1799999997</v>
      </c>
      <c r="T80" s="34">
        <v>3051715.13</v>
      </c>
      <c r="U80" s="34">
        <v>5929773.0499999998</v>
      </c>
      <c r="V80" s="70">
        <f>T80*100/$H$80</f>
        <v>15.379999980848803</v>
      </c>
      <c r="W80" s="70">
        <f t="shared" si="27"/>
        <v>100.00000000000001</v>
      </c>
      <c r="X80" s="34">
        <f t="shared" si="22"/>
        <v>57271059.789999999</v>
      </c>
      <c r="Y80" s="41">
        <v>19842101</v>
      </c>
      <c r="Z80" s="79">
        <f t="shared" si="28"/>
        <v>37428958.789999999</v>
      </c>
      <c r="AA80" s="64">
        <f t="shared" si="23"/>
        <v>19842101</v>
      </c>
      <c r="AB80" s="77">
        <f t="shared" si="29"/>
        <v>34.645946963014985</v>
      </c>
      <c r="AC80" s="78">
        <f t="shared" si="24"/>
        <v>70.38572137098565</v>
      </c>
      <c r="AD80" s="78">
        <f t="shared" si="30"/>
        <v>13.93185854994984</v>
      </c>
      <c r="AE80" s="78">
        <f t="shared" si="31"/>
        <v>15.682420079064508</v>
      </c>
      <c r="AF80" s="74">
        <f t="shared" si="32"/>
        <v>100</v>
      </c>
    </row>
    <row r="81" spans="1:32">
      <c r="A81" s="32">
        <v>417</v>
      </c>
      <c r="B81" s="32" t="s">
        <v>40</v>
      </c>
      <c r="C81" s="33" t="s">
        <v>192</v>
      </c>
      <c r="D81" s="33" t="s">
        <v>193</v>
      </c>
      <c r="E81" s="33" t="s">
        <v>210</v>
      </c>
      <c r="F81" s="33" t="s">
        <v>211</v>
      </c>
      <c r="G81" s="33" t="s">
        <v>45</v>
      </c>
      <c r="H81" s="52">
        <f t="shared" si="25"/>
        <v>18987876</v>
      </c>
      <c r="I81" s="34">
        <v>30884029.550000001</v>
      </c>
      <c r="J81" s="34">
        <v>12803524.789999999</v>
      </c>
      <c r="K81" s="34">
        <v>18080504.760000002</v>
      </c>
      <c r="L81" s="70">
        <f>J81*100/$H$81</f>
        <v>67.430000016852858</v>
      </c>
      <c r="M81" s="34"/>
      <c r="N81" s="34">
        <f t="shared" si="26"/>
        <v>18080504.760000002</v>
      </c>
      <c r="O81" s="34">
        <v>6113057.0599999996</v>
      </c>
      <c r="P81" s="34">
        <v>2534881.4500000002</v>
      </c>
      <c r="Q81" s="34">
        <v>3578175.61</v>
      </c>
      <c r="R81" s="70">
        <f>P81*100/$H$81</f>
        <v>13.350000021066075</v>
      </c>
      <c r="S81" s="34">
        <v>9010724.7300000004</v>
      </c>
      <c r="T81" s="34">
        <v>3649469.76</v>
      </c>
      <c r="U81" s="34">
        <v>5361254.97</v>
      </c>
      <c r="V81" s="70">
        <f>T81*100/$H$81</f>
        <v>19.219999962081069</v>
      </c>
      <c r="W81" s="70">
        <f t="shared" si="27"/>
        <v>100</v>
      </c>
      <c r="X81" s="34">
        <f t="shared" si="22"/>
        <v>46007811.340000004</v>
      </c>
      <c r="Y81" s="41">
        <v>18987876</v>
      </c>
      <c r="Z81" s="79">
        <f t="shared" si="28"/>
        <v>27019935.340000004</v>
      </c>
      <c r="AA81" s="64">
        <f t="shared" si="23"/>
        <v>18987876</v>
      </c>
      <c r="AB81" s="77">
        <f t="shared" si="29"/>
        <v>41.270983006947787</v>
      </c>
      <c r="AC81" s="78">
        <f t="shared" si="24"/>
        <v>67.127795586200548</v>
      </c>
      <c r="AD81" s="78">
        <f t="shared" si="30"/>
        <v>13.286998189990403</v>
      </c>
      <c r="AE81" s="78">
        <f t="shared" si="31"/>
        <v>19.585206223809035</v>
      </c>
      <c r="AF81" s="74">
        <f t="shared" si="32"/>
        <v>99.999999999999986</v>
      </c>
    </row>
    <row r="82" spans="1:32" s="61" customFormat="1">
      <c r="D82" s="95" t="s">
        <v>243</v>
      </c>
      <c r="E82" s="95"/>
      <c r="F82" s="95"/>
      <c r="G82" s="62"/>
      <c r="H82" s="63">
        <f>SUM(H73:H81)</f>
        <v>498998118</v>
      </c>
      <c r="I82" s="63">
        <f>SUM(I73:I81)</f>
        <v>530597629.08000004</v>
      </c>
      <c r="J82" s="63">
        <f t="shared" ref="J82" si="33">SUM(J73:J81)</f>
        <v>237180841.01999998</v>
      </c>
      <c r="K82" s="63">
        <f>SUM(K73:K81)</f>
        <v>293416788.06</v>
      </c>
      <c r="L82" s="63"/>
      <c r="M82" s="63">
        <f>SUM(M73:M81)</f>
        <v>0</v>
      </c>
      <c r="N82" s="63">
        <f>SUM(N73:N81)</f>
        <v>293416788.06</v>
      </c>
      <c r="O82" s="63">
        <f t="shared" ref="O82:Y82" si="34">SUM(O73:O81)</f>
        <v>105024299.90000002</v>
      </c>
      <c r="P82" s="63">
        <f t="shared" si="34"/>
        <v>46955445.300000004</v>
      </c>
      <c r="Q82" s="63">
        <f t="shared" si="34"/>
        <v>58068854.600000001</v>
      </c>
      <c r="R82" s="63"/>
      <c r="S82" s="63">
        <f t="shared" si="34"/>
        <v>486822285.52000004</v>
      </c>
      <c r="T82" s="63">
        <f t="shared" si="34"/>
        <v>214861831.67999998</v>
      </c>
      <c r="U82" s="63">
        <f t="shared" si="34"/>
        <v>271960453.84000003</v>
      </c>
      <c r="V82" s="63"/>
      <c r="W82" s="63"/>
      <c r="X82" s="63">
        <f t="shared" si="34"/>
        <v>1122444214.5</v>
      </c>
      <c r="Y82" s="63">
        <f t="shared" si="34"/>
        <v>498998118</v>
      </c>
      <c r="Z82" s="79">
        <f t="shared" si="28"/>
        <v>623446096.5</v>
      </c>
      <c r="AA82" s="69">
        <f>SUM(AA73:AA81)</f>
        <v>498998118</v>
      </c>
      <c r="AC82" s="73"/>
      <c r="AD82" s="73"/>
      <c r="AE82" s="73"/>
    </row>
    <row r="84" spans="1:32">
      <c r="I84" s="64">
        <f>J82+P82+T82</f>
        <v>498998118</v>
      </c>
      <c r="AB84" s="80">
        <v>44.619727561524279</v>
      </c>
      <c r="AC84" s="81">
        <v>25.388206832707905</v>
      </c>
      <c r="AD84" s="81">
        <v>4.9386814845983436</v>
      </c>
      <c r="AE84" s="81">
        <v>69.673111682693758</v>
      </c>
    </row>
    <row r="87" spans="1:32">
      <c r="Z87" s="64"/>
    </row>
  </sheetData>
  <autoFilter ref="A1:Z71" xr:uid="{B57A497C-2F99-4E56-B901-6673B2A98B3D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2">
    <mergeCell ref="I1:T1"/>
    <mergeCell ref="D82:F8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80"/>
  <sheetViews>
    <sheetView workbookViewId="0">
      <selection activeCell="H3" sqref="H3"/>
    </sheetView>
  </sheetViews>
  <sheetFormatPr defaultRowHeight="15"/>
  <cols>
    <col min="6" max="6" width="12.140625" customWidth="1"/>
    <col min="8" max="8" width="18.140625" style="66" bestFit="1" customWidth="1"/>
    <col min="9" max="9" width="17.5703125" style="66" bestFit="1" customWidth="1"/>
    <col min="10" max="10" width="17.42578125" style="66" bestFit="1" customWidth="1"/>
  </cols>
  <sheetData>
    <row r="2" spans="1:10">
      <c r="H2" s="66" t="s">
        <v>219</v>
      </c>
      <c r="I2" s="66" t="s">
        <v>220</v>
      </c>
      <c r="J2" s="66" t="s">
        <v>221</v>
      </c>
    </row>
    <row r="3" spans="1:10">
      <c r="A3" t="s">
        <v>18</v>
      </c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  <c r="H3" s="66" t="s">
        <v>214</v>
      </c>
      <c r="I3" s="66" t="s">
        <v>215</v>
      </c>
      <c r="J3" s="66" t="s">
        <v>216</v>
      </c>
    </row>
    <row r="4" spans="1:10">
      <c r="A4">
        <v>341</v>
      </c>
      <c r="B4" t="s">
        <v>40</v>
      </c>
      <c r="C4" t="s">
        <v>41</v>
      </c>
      <c r="D4" t="s">
        <v>42</v>
      </c>
      <c r="E4" t="s">
        <v>43</v>
      </c>
      <c r="F4" t="s">
        <v>44</v>
      </c>
      <c r="G4" t="s">
        <v>45</v>
      </c>
      <c r="H4" s="66">
        <v>84.480000101594484</v>
      </c>
      <c r="I4" s="66">
        <v>15.519999898405512</v>
      </c>
      <c r="J4" s="66">
        <v>0</v>
      </c>
    </row>
    <row r="5" spans="1:10">
      <c r="A5">
        <v>342</v>
      </c>
      <c r="B5" t="s">
        <v>40</v>
      </c>
      <c r="C5" t="s">
        <v>41</v>
      </c>
      <c r="D5" t="s">
        <v>42</v>
      </c>
      <c r="E5" t="s">
        <v>46</v>
      </c>
      <c r="F5" t="s">
        <v>47</v>
      </c>
      <c r="G5" t="s">
        <v>45</v>
      </c>
      <c r="H5" s="66">
        <v>42.319999997939455</v>
      </c>
      <c r="I5" s="66">
        <v>7.7899999991873283</v>
      </c>
      <c r="J5" s="66">
        <v>49.890000002873222</v>
      </c>
    </row>
    <row r="6" spans="1:10">
      <c r="A6">
        <v>343</v>
      </c>
      <c r="B6" t="s">
        <v>40</v>
      </c>
      <c r="C6" t="s">
        <v>41</v>
      </c>
      <c r="D6" t="s">
        <v>42</v>
      </c>
      <c r="E6" t="s">
        <v>48</v>
      </c>
      <c r="F6" t="s">
        <v>49</v>
      </c>
      <c r="G6" t="s">
        <v>45</v>
      </c>
      <c r="H6" s="66">
        <v>55.530000002564989</v>
      </c>
      <c r="I6" s="66">
        <v>10.230000001343564</v>
      </c>
      <c r="J6" s="66">
        <v>34.239999996091456</v>
      </c>
    </row>
    <row r="7" spans="1:10">
      <c r="A7">
        <v>344</v>
      </c>
      <c r="B7" t="s">
        <v>40</v>
      </c>
      <c r="C7" t="s">
        <v>41</v>
      </c>
      <c r="D7" t="s">
        <v>42</v>
      </c>
      <c r="E7" t="s">
        <v>50</v>
      </c>
      <c r="F7" t="s">
        <v>51</v>
      </c>
      <c r="G7" t="s">
        <v>45</v>
      </c>
      <c r="H7" s="66">
        <v>42.409999996620968</v>
      </c>
      <c r="I7" s="66">
        <v>7.8099999950493242</v>
      </c>
      <c r="J7" s="66">
        <v>49.780000008329708</v>
      </c>
    </row>
    <row r="8" spans="1:10">
      <c r="A8">
        <v>345</v>
      </c>
      <c r="B8" t="s">
        <v>40</v>
      </c>
      <c r="C8" t="s">
        <v>41</v>
      </c>
      <c r="D8" t="s">
        <v>42</v>
      </c>
      <c r="E8" t="s">
        <v>52</v>
      </c>
      <c r="F8" t="s">
        <v>53</v>
      </c>
      <c r="G8" t="s">
        <v>45</v>
      </c>
      <c r="H8" s="66">
        <v>64.479999997365681</v>
      </c>
      <c r="I8" s="66">
        <v>11.879999996667181</v>
      </c>
      <c r="J8" s="66">
        <v>23.640000005967146</v>
      </c>
    </row>
    <row r="9" spans="1:10">
      <c r="A9">
        <v>346</v>
      </c>
      <c r="B9" t="s">
        <v>40</v>
      </c>
      <c r="C9" t="s">
        <v>41</v>
      </c>
      <c r="D9" t="s">
        <v>42</v>
      </c>
      <c r="E9" t="s">
        <v>54</v>
      </c>
      <c r="F9" t="s">
        <v>55</v>
      </c>
      <c r="G9" t="s">
        <v>45</v>
      </c>
      <c r="H9" s="66">
        <v>70.230000002379995</v>
      </c>
      <c r="I9" s="66">
        <v>12.939999999987828</v>
      </c>
      <c r="J9" s="66">
        <v>16.829999997632182</v>
      </c>
    </row>
    <row r="10" spans="1:10">
      <c r="A10">
        <v>347</v>
      </c>
      <c r="B10" t="s">
        <v>40</v>
      </c>
      <c r="C10" t="s">
        <v>41</v>
      </c>
      <c r="D10" t="s">
        <v>42</v>
      </c>
      <c r="E10" t="s">
        <v>56</v>
      </c>
      <c r="F10" t="s">
        <v>57</v>
      </c>
      <c r="G10" t="s">
        <v>45</v>
      </c>
      <c r="H10" s="66">
        <v>81.680000024424359</v>
      </c>
      <c r="I10" s="66">
        <v>15.050000021110019</v>
      </c>
      <c r="J10" s="66">
        <v>3.2699999544656144</v>
      </c>
    </row>
    <row r="11" spans="1:10">
      <c r="A11">
        <v>348</v>
      </c>
      <c r="B11" t="s">
        <v>40</v>
      </c>
      <c r="C11" t="s">
        <v>58</v>
      </c>
      <c r="D11" t="s">
        <v>59</v>
      </c>
      <c r="E11" t="s">
        <v>60</v>
      </c>
      <c r="F11" t="s">
        <v>61</v>
      </c>
      <c r="G11" t="s">
        <v>45</v>
      </c>
      <c r="H11" s="66">
        <v>83.910000467068997</v>
      </c>
      <c r="I11" s="66">
        <v>16.089999532931003</v>
      </c>
      <c r="J11" s="66">
        <v>0</v>
      </c>
    </row>
    <row r="12" spans="1:10">
      <c r="A12">
        <v>349</v>
      </c>
      <c r="B12" t="s">
        <v>40</v>
      </c>
      <c r="C12" t="s">
        <v>58</v>
      </c>
      <c r="D12" t="s">
        <v>59</v>
      </c>
      <c r="E12" t="s">
        <v>62</v>
      </c>
      <c r="F12" t="s">
        <v>63</v>
      </c>
      <c r="G12" t="s">
        <v>45</v>
      </c>
      <c r="H12" s="66">
        <v>83.910000291423344</v>
      </c>
      <c r="I12" s="66">
        <v>16.089999708576656</v>
      </c>
      <c r="J12" s="66">
        <v>0</v>
      </c>
    </row>
    <row r="13" spans="1:10">
      <c r="A13">
        <v>350</v>
      </c>
      <c r="B13" t="s">
        <v>40</v>
      </c>
      <c r="C13" t="s">
        <v>58</v>
      </c>
      <c r="D13" t="s">
        <v>59</v>
      </c>
      <c r="E13" t="s">
        <v>64</v>
      </c>
      <c r="F13" t="s">
        <v>65</v>
      </c>
      <c r="G13" t="s">
        <v>45</v>
      </c>
      <c r="H13" s="66">
        <v>0</v>
      </c>
      <c r="I13" s="66">
        <v>0</v>
      </c>
      <c r="J13" s="66">
        <v>100</v>
      </c>
    </row>
    <row r="14" spans="1:10">
      <c r="A14">
        <v>351</v>
      </c>
      <c r="B14" t="s">
        <v>40</v>
      </c>
      <c r="C14" t="s">
        <v>58</v>
      </c>
      <c r="D14" t="s">
        <v>59</v>
      </c>
      <c r="E14" t="s">
        <v>66</v>
      </c>
      <c r="F14" t="s">
        <v>67</v>
      </c>
      <c r="G14" t="s">
        <v>45</v>
      </c>
      <c r="H14" s="66">
        <v>56.149999992681416</v>
      </c>
      <c r="I14" s="66">
        <v>10.770000003216671</v>
      </c>
      <c r="J14" s="66">
        <v>33.080000004101912</v>
      </c>
    </row>
    <row r="15" spans="1:10">
      <c r="A15">
        <v>352</v>
      </c>
      <c r="B15" t="s">
        <v>40</v>
      </c>
      <c r="C15" t="s">
        <v>58</v>
      </c>
      <c r="D15" t="s">
        <v>59</v>
      </c>
      <c r="E15" t="s">
        <v>68</v>
      </c>
      <c r="F15" t="s">
        <v>69</v>
      </c>
      <c r="G15" t="s">
        <v>45</v>
      </c>
      <c r="H15" s="66">
        <v>66.829999996269009</v>
      </c>
      <c r="I15" s="66">
        <v>12.729999981772792</v>
      </c>
      <c r="J15" s="66">
        <v>20.440000021958202</v>
      </c>
    </row>
    <row r="16" spans="1:10">
      <c r="A16">
        <v>353</v>
      </c>
      <c r="B16" t="s">
        <v>40</v>
      </c>
      <c r="C16" t="s">
        <v>58</v>
      </c>
      <c r="D16" t="s">
        <v>59</v>
      </c>
      <c r="E16" t="s">
        <v>70</v>
      </c>
      <c r="F16" t="s">
        <v>71</v>
      </c>
      <c r="G16" t="s">
        <v>45</v>
      </c>
      <c r="H16" s="66">
        <v>49.539999998341642</v>
      </c>
      <c r="I16" s="66">
        <v>9.460000000659349</v>
      </c>
      <c r="J16" s="66">
        <v>41.000000000999016</v>
      </c>
    </row>
    <row r="17" spans="1:10">
      <c r="A17">
        <v>354</v>
      </c>
      <c r="B17" t="s">
        <v>40</v>
      </c>
      <c r="C17" t="s">
        <v>58</v>
      </c>
      <c r="D17" t="s">
        <v>59</v>
      </c>
      <c r="E17" t="s">
        <v>72</v>
      </c>
      <c r="F17" t="s">
        <v>73</v>
      </c>
      <c r="G17" t="s">
        <v>45</v>
      </c>
      <c r="H17" s="66">
        <v>67.770000002940293</v>
      </c>
      <c r="I17" s="66">
        <v>12.98999997852154</v>
      </c>
      <c r="J17" s="66">
        <v>19.240000018538161</v>
      </c>
    </row>
    <row r="18" spans="1:10">
      <c r="A18">
        <v>355</v>
      </c>
      <c r="B18" t="s">
        <v>40</v>
      </c>
      <c r="C18" t="s">
        <v>58</v>
      </c>
      <c r="D18" t="s">
        <v>59</v>
      </c>
      <c r="E18" t="s">
        <v>74</v>
      </c>
      <c r="F18" t="s">
        <v>75</v>
      </c>
      <c r="G18" t="s">
        <v>45</v>
      </c>
      <c r="H18" s="66">
        <v>62.359999998621447</v>
      </c>
      <c r="I18" s="66">
        <v>11.960000004464316</v>
      </c>
      <c r="J18" s="66">
        <v>25.679999996914233</v>
      </c>
    </row>
    <row r="19" spans="1:10">
      <c r="A19">
        <v>356</v>
      </c>
      <c r="B19" t="s">
        <v>40</v>
      </c>
      <c r="C19" t="s">
        <v>58</v>
      </c>
      <c r="D19" t="s">
        <v>59</v>
      </c>
      <c r="E19" t="s">
        <v>76</v>
      </c>
      <c r="F19" t="s">
        <v>77</v>
      </c>
      <c r="G19" t="s">
        <v>45</v>
      </c>
      <c r="H19" s="66">
        <v>49.519999997789029</v>
      </c>
      <c r="I19" s="66">
        <v>9.4999999953938108</v>
      </c>
      <c r="J19" s="66">
        <v>40.980000006817164</v>
      </c>
    </row>
    <row r="20" spans="1:10">
      <c r="A20">
        <v>357</v>
      </c>
      <c r="B20" t="s">
        <v>40</v>
      </c>
      <c r="C20" t="s">
        <v>58</v>
      </c>
      <c r="D20" t="s">
        <v>59</v>
      </c>
      <c r="E20" t="s">
        <v>78</v>
      </c>
      <c r="F20" t="s">
        <v>79</v>
      </c>
      <c r="G20" t="s">
        <v>45</v>
      </c>
      <c r="H20" s="66">
        <v>61.710000004190157</v>
      </c>
      <c r="I20" s="66">
        <v>11.799999998184177</v>
      </c>
      <c r="J20" s="66">
        <v>26.489999997625674</v>
      </c>
    </row>
    <row r="21" spans="1:10">
      <c r="A21">
        <v>358</v>
      </c>
      <c r="B21" t="s">
        <v>40</v>
      </c>
      <c r="C21" t="s">
        <v>58</v>
      </c>
      <c r="D21" t="s">
        <v>59</v>
      </c>
      <c r="E21" t="s">
        <v>80</v>
      </c>
      <c r="F21" t="s">
        <v>81</v>
      </c>
      <c r="G21" t="s">
        <v>45</v>
      </c>
      <c r="H21" s="66">
        <v>65.520000027611374</v>
      </c>
      <c r="I21" s="66">
        <v>12.160000009235858</v>
      </c>
      <c r="J21" s="66">
        <v>22.319999963152782</v>
      </c>
    </row>
    <row r="22" spans="1:10">
      <c r="A22">
        <v>359</v>
      </c>
      <c r="B22" t="s">
        <v>40</v>
      </c>
      <c r="C22" t="s">
        <v>58</v>
      </c>
      <c r="D22" t="s">
        <v>59</v>
      </c>
      <c r="E22" t="s">
        <v>82</v>
      </c>
      <c r="F22" t="s">
        <v>83</v>
      </c>
      <c r="G22" t="s">
        <v>45</v>
      </c>
      <c r="H22" s="66">
        <v>71.949999989994737</v>
      </c>
      <c r="I22" s="66">
        <v>13.799999992968102</v>
      </c>
      <c r="J22" s="66">
        <v>14.250000017037156</v>
      </c>
    </row>
    <row r="23" spans="1:10">
      <c r="A23">
        <v>360</v>
      </c>
      <c r="B23" t="s">
        <v>40</v>
      </c>
      <c r="C23" t="s">
        <v>58</v>
      </c>
      <c r="D23" t="s">
        <v>59</v>
      </c>
      <c r="E23" t="s">
        <v>84</v>
      </c>
      <c r="F23" t="s">
        <v>85</v>
      </c>
      <c r="G23" t="s">
        <v>45</v>
      </c>
      <c r="H23" s="66">
        <v>65.350000011770064</v>
      </c>
      <c r="I23" s="66">
        <v>12.539999998713723</v>
      </c>
      <c r="J23" s="66">
        <v>22.109999989516218</v>
      </c>
    </row>
    <row r="24" spans="1:10">
      <c r="A24">
        <v>361</v>
      </c>
      <c r="B24" t="s">
        <v>40</v>
      </c>
      <c r="C24" t="s">
        <v>58</v>
      </c>
      <c r="D24" t="s">
        <v>59</v>
      </c>
      <c r="E24" t="s">
        <v>86</v>
      </c>
      <c r="F24" t="s">
        <v>87</v>
      </c>
      <c r="G24" t="s">
        <v>45</v>
      </c>
      <c r="H24" s="66">
        <v>83.999999984975062</v>
      </c>
      <c r="I24" s="66">
        <v>16.000000015024938</v>
      </c>
      <c r="J24" s="66">
        <v>0</v>
      </c>
    </row>
    <row r="25" spans="1:10">
      <c r="A25">
        <v>362</v>
      </c>
      <c r="B25" t="s">
        <v>40</v>
      </c>
      <c r="C25" t="s">
        <v>58</v>
      </c>
      <c r="D25" t="s">
        <v>59</v>
      </c>
      <c r="E25" t="s">
        <v>88</v>
      </c>
      <c r="F25" t="s">
        <v>89</v>
      </c>
      <c r="G25" t="s">
        <v>45</v>
      </c>
      <c r="H25" s="66">
        <v>70.560000034978827</v>
      </c>
      <c r="I25" s="66">
        <v>13.529999970053501</v>
      </c>
      <c r="J25" s="66">
        <v>15.909999994967668</v>
      </c>
    </row>
    <row r="26" spans="1:10">
      <c r="A26">
        <v>363</v>
      </c>
      <c r="B26" t="s">
        <v>40</v>
      </c>
      <c r="C26" t="s">
        <v>90</v>
      </c>
      <c r="D26" t="s">
        <v>91</v>
      </c>
      <c r="E26" t="s">
        <v>92</v>
      </c>
      <c r="F26" t="s">
        <v>93</v>
      </c>
      <c r="G26" t="s">
        <v>45</v>
      </c>
      <c r="H26" s="66">
        <v>35.659999998394184</v>
      </c>
      <c r="I26" s="66">
        <v>6.7899999992779261</v>
      </c>
      <c r="J26" s="66">
        <v>57.550000002327899</v>
      </c>
    </row>
    <row r="27" spans="1:10">
      <c r="A27">
        <v>364</v>
      </c>
      <c r="B27" t="s">
        <v>40</v>
      </c>
      <c r="C27" t="s">
        <v>90</v>
      </c>
      <c r="D27" t="s">
        <v>91</v>
      </c>
      <c r="E27" t="s">
        <v>94</v>
      </c>
      <c r="F27" t="s">
        <v>95</v>
      </c>
      <c r="G27" t="s">
        <v>45</v>
      </c>
      <c r="H27" s="66">
        <v>55.890000000224575</v>
      </c>
      <c r="I27" s="66">
        <v>10.710000003800321</v>
      </c>
      <c r="J27" s="66">
        <v>33.399999995975101</v>
      </c>
    </row>
    <row r="28" spans="1:10">
      <c r="A28">
        <v>365</v>
      </c>
      <c r="B28" t="s">
        <v>40</v>
      </c>
      <c r="C28" t="s">
        <v>90</v>
      </c>
      <c r="D28" t="s">
        <v>91</v>
      </c>
      <c r="E28" t="s">
        <v>96</v>
      </c>
      <c r="F28" t="s">
        <v>97</v>
      </c>
      <c r="G28" t="s">
        <v>45</v>
      </c>
      <c r="H28" s="66">
        <v>64.1199999953473</v>
      </c>
      <c r="I28" s="66">
        <v>12.28999999620088</v>
      </c>
      <c r="J28" s="66">
        <v>23.590000008451835</v>
      </c>
    </row>
    <row r="29" spans="1:10">
      <c r="A29">
        <v>366</v>
      </c>
      <c r="B29" t="s">
        <v>40</v>
      </c>
      <c r="C29" t="s">
        <v>90</v>
      </c>
      <c r="D29" t="s">
        <v>91</v>
      </c>
      <c r="E29" t="s">
        <v>98</v>
      </c>
      <c r="F29" t="s">
        <v>99</v>
      </c>
      <c r="G29" t="s">
        <v>45</v>
      </c>
      <c r="H29" s="66">
        <v>54.340000003285382</v>
      </c>
      <c r="I29" s="66">
        <v>10.340000000066674</v>
      </c>
      <c r="J29" s="66">
        <v>35.319999996647951</v>
      </c>
    </row>
    <row r="30" spans="1:10">
      <c r="A30">
        <v>367</v>
      </c>
      <c r="B30" t="s">
        <v>40</v>
      </c>
      <c r="C30" t="s">
        <v>90</v>
      </c>
      <c r="D30" t="s">
        <v>91</v>
      </c>
      <c r="E30" t="s">
        <v>100</v>
      </c>
      <c r="F30" t="s">
        <v>101</v>
      </c>
      <c r="G30" t="s">
        <v>45</v>
      </c>
      <c r="H30" s="66">
        <v>69.420000011465902</v>
      </c>
      <c r="I30" s="66">
        <v>13.19000000820831</v>
      </c>
      <c r="J30" s="66">
        <v>17.389999980325779</v>
      </c>
    </row>
    <row r="31" spans="1:10">
      <c r="A31">
        <v>368</v>
      </c>
      <c r="B31" t="s">
        <v>40</v>
      </c>
      <c r="C31" t="s">
        <v>90</v>
      </c>
      <c r="D31" t="s">
        <v>91</v>
      </c>
      <c r="E31" t="s">
        <v>102</v>
      </c>
      <c r="F31" t="s">
        <v>103</v>
      </c>
      <c r="G31" t="s">
        <v>45</v>
      </c>
      <c r="H31" s="66">
        <v>70.3000000033216</v>
      </c>
      <c r="I31" s="66">
        <v>13.469999998136604</v>
      </c>
      <c r="J31" s="66">
        <v>16.229999998541793</v>
      </c>
    </row>
    <row r="32" spans="1:10">
      <c r="A32">
        <v>369</v>
      </c>
      <c r="B32" t="s">
        <v>40</v>
      </c>
      <c r="C32" t="s">
        <v>90</v>
      </c>
      <c r="D32" t="s">
        <v>91</v>
      </c>
      <c r="E32" t="s">
        <v>104</v>
      </c>
      <c r="F32" t="s">
        <v>105</v>
      </c>
      <c r="G32" t="s">
        <v>45</v>
      </c>
      <c r="H32" s="66">
        <v>71.619999981648135</v>
      </c>
      <c r="I32" s="66">
        <v>13.729999983524847</v>
      </c>
      <c r="J32" s="66">
        <v>14.650000034827038</v>
      </c>
    </row>
    <row r="33" spans="1:10">
      <c r="A33">
        <v>370</v>
      </c>
      <c r="B33" t="s">
        <v>40</v>
      </c>
      <c r="C33" t="s">
        <v>90</v>
      </c>
      <c r="D33" t="s">
        <v>91</v>
      </c>
      <c r="E33" t="s">
        <v>106</v>
      </c>
      <c r="F33" t="s">
        <v>107</v>
      </c>
      <c r="G33" t="s">
        <v>45</v>
      </c>
      <c r="H33" s="66">
        <v>67.87000000550492</v>
      </c>
      <c r="I33" s="66">
        <v>12.960000006675655</v>
      </c>
      <c r="J33" s="66">
        <v>19.16999998781942</v>
      </c>
    </row>
    <row r="34" spans="1:10">
      <c r="A34">
        <v>371</v>
      </c>
      <c r="B34" t="s">
        <v>40</v>
      </c>
      <c r="C34" t="s">
        <v>90</v>
      </c>
      <c r="D34" t="s">
        <v>91</v>
      </c>
      <c r="E34" t="s">
        <v>108</v>
      </c>
      <c r="F34" t="s">
        <v>109</v>
      </c>
      <c r="G34" t="s">
        <v>45</v>
      </c>
      <c r="H34" s="66">
        <v>76.559999997247616</v>
      </c>
      <c r="I34" s="66">
        <v>14.680000034748803</v>
      </c>
      <c r="J34" s="66">
        <v>8.7599999680035783</v>
      </c>
    </row>
    <row r="35" spans="1:10">
      <c r="A35">
        <v>372</v>
      </c>
      <c r="B35" t="s">
        <v>40</v>
      </c>
      <c r="C35" t="s">
        <v>110</v>
      </c>
      <c r="D35" t="s">
        <v>111</v>
      </c>
      <c r="E35" t="s">
        <v>112</v>
      </c>
      <c r="F35" t="s">
        <v>113</v>
      </c>
      <c r="G35" t="s">
        <v>45</v>
      </c>
      <c r="H35" s="66">
        <v>18.600000000176255</v>
      </c>
      <c r="I35" s="66">
        <v>3.4099999994751866</v>
      </c>
      <c r="J35" s="66">
        <v>77.990000000348573</v>
      </c>
    </row>
    <row r="36" spans="1:10">
      <c r="A36">
        <v>373</v>
      </c>
      <c r="B36" t="s">
        <v>40</v>
      </c>
      <c r="C36" t="s">
        <v>110</v>
      </c>
      <c r="D36" t="s">
        <v>111</v>
      </c>
      <c r="E36" t="s">
        <v>114</v>
      </c>
      <c r="F36" t="s">
        <v>115</v>
      </c>
      <c r="G36" t="s">
        <v>45</v>
      </c>
      <c r="H36" s="66">
        <v>71.22000000428875</v>
      </c>
      <c r="I36" s="66">
        <v>13.040000011387804</v>
      </c>
      <c r="J36" s="66">
        <v>15.739999984323443</v>
      </c>
    </row>
    <row r="37" spans="1:10">
      <c r="A37">
        <v>374</v>
      </c>
      <c r="B37" t="s">
        <v>40</v>
      </c>
      <c r="C37" t="s">
        <v>110</v>
      </c>
      <c r="D37" t="s">
        <v>111</v>
      </c>
      <c r="E37" t="s">
        <v>116</v>
      </c>
      <c r="F37" t="s">
        <v>117</v>
      </c>
      <c r="G37" t="s">
        <v>45</v>
      </c>
      <c r="H37" s="66">
        <v>71.529999992991904</v>
      </c>
      <c r="I37" s="66">
        <v>13.100000000473168</v>
      </c>
      <c r="J37" s="66">
        <v>15.370000006534934</v>
      </c>
    </row>
    <row r="38" spans="1:10">
      <c r="A38">
        <v>375</v>
      </c>
      <c r="B38" t="s">
        <v>40</v>
      </c>
      <c r="C38" t="s">
        <v>110</v>
      </c>
      <c r="D38" t="s">
        <v>111</v>
      </c>
      <c r="E38" t="s">
        <v>118</v>
      </c>
      <c r="F38" t="s">
        <v>119</v>
      </c>
      <c r="G38" t="s">
        <v>45</v>
      </c>
      <c r="H38" s="66">
        <v>62.339999982946814</v>
      </c>
      <c r="I38" s="66">
        <v>11.410000006209973</v>
      </c>
      <c r="J38" s="66">
        <v>26.250000010843216</v>
      </c>
    </row>
    <row r="39" spans="1:10">
      <c r="A39">
        <v>376</v>
      </c>
      <c r="B39" t="s">
        <v>40</v>
      </c>
      <c r="C39" t="s">
        <v>110</v>
      </c>
      <c r="D39" t="s">
        <v>111</v>
      </c>
      <c r="E39" t="s">
        <v>120</v>
      </c>
      <c r="F39" t="s">
        <v>121</v>
      </c>
      <c r="G39" t="s">
        <v>45</v>
      </c>
      <c r="H39" s="66">
        <v>68.629999972872866</v>
      </c>
      <c r="I39" s="66">
        <v>12.570000013672733</v>
      </c>
      <c r="J39" s="66">
        <v>18.800000013454394</v>
      </c>
    </row>
    <row r="40" spans="1:10">
      <c r="A40">
        <v>377</v>
      </c>
      <c r="B40" t="s">
        <v>40</v>
      </c>
      <c r="C40" t="s">
        <v>110</v>
      </c>
      <c r="D40" t="s">
        <v>111</v>
      </c>
      <c r="E40" t="s">
        <v>122</v>
      </c>
      <c r="F40" t="s">
        <v>123</v>
      </c>
      <c r="G40" t="s">
        <v>45</v>
      </c>
      <c r="H40" s="66">
        <v>67.629999998943674</v>
      </c>
      <c r="I40" s="66">
        <v>12.389999985575145</v>
      </c>
      <c r="J40" s="66">
        <v>19.980000015481178</v>
      </c>
    </row>
    <row r="41" spans="1:10">
      <c r="A41">
        <v>378</v>
      </c>
      <c r="B41" t="s">
        <v>40</v>
      </c>
      <c r="C41" t="s">
        <v>110</v>
      </c>
      <c r="D41" t="s">
        <v>111</v>
      </c>
      <c r="E41" t="s">
        <v>124</v>
      </c>
      <c r="F41" t="s">
        <v>125</v>
      </c>
      <c r="G41" t="s">
        <v>45</v>
      </c>
      <c r="H41" s="66">
        <v>69.080000007544186</v>
      </c>
      <c r="I41" s="66">
        <v>12.650000011270288</v>
      </c>
      <c r="J41" s="66">
        <v>18.269999981185517</v>
      </c>
    </row>
    <row r="42" spans="1:10">
      <c r="A42">
        <v>379</v>
      </c>
      <c r="B42" t="s">
        <v>40</v>
      </c>
      <c r="C42" t="s">
        <v>110</v>
      </c>
      <c r="D42" t="s">
        <v>111</v>
      </c>
      <c r="E42" t="s">
        <v>126</v>
      </c>
      <c r="F42" t="s">
        <v>127</v>
      </c>
      <c r="G42" t="s">
        <v>45</v>
      </c>
      <c r="H42" s="66">
        <v>64.489999989686055</v>
      </c>
      <c r="I42" s="66">
        <v>11.799999982703341</v>
      </c>
      <c r="J42" s="66">
        <v>23.71000002761059</v>
      </c>
    </row>
    <row r="43" spans="1:10">
      <c r="A43">
        <v>380</v>
      </c>
      <c r="B43" t="s">
        <v>40</v>
      </c>
      <c r="C43" t="s">
        <v>110</v>
      </c>
      <c r="D43" t="s">
        <v>111</v>
      </c>
      <c r="E43" t="s">
        <v>128</v>
      </c>
      <c r="F43" t="s">
        <v>129</v>
      </c>
      <c r="G43" t="s">
        <v>45</v>
      </c>
      <c r="H43" s="66">
        <v>69.259999992778134</v>
      </c>
      <c r="I43" s="66">
        <v>12.679999990469764</v>
      </c>
      <c r="J43" s="66">
        <v>18.060000016752085</v>
      </c>
    </row>
    <row r="44" spans="1:10">
      <c r="A44">
        <v>381</v>
      </c>
      <c r="B44" t="s">
        <v>40</v>
      </c>
      <c r="C44" t="s">
        <v>110</v>
      </c>
      <c r="D44" t="s">
        <v>111</v>
      </c>
      <c r="E44" t="s">
        <v>130</v>
      </c>
      <c r="F44" t="s">
        <v>131</v>
      </c>
      <c r="G44" t="s">
        <v>45</v>
      </c>
      <c r="H44" s="66">
        <v>68.920000014447837</v>
      </c>
      <c r="I44" s="66">
        <v>12.619999999116498</v>
      </c>
      <c r="J44" s="66">
        <v>18.459999986435658</v>
      </c>
    </row>
    <row r="45" spans="1:10">
      <c r="A45">
        <v>382</v>
      </c>
      <c r="B45" t="s">
        <v>40</v>
      </c>
      <c r="C45" t="s">
        <v>110</v>
      </c>
      <c r="D45" t="s">
        <v>111</v>
      </c>
      <c r="E45" t="s">
        <v>132</v>
      </c>
      <c r="F45" t="s">
        <v>133</v>
      </c>
      <c r="G45" t="s">
        <v>45</v>
      </c>
      <c r="H45" s="66">
        <v>67.669999999549319</v>
      </c>
      <c r="I45" s="66">
        <v>12.390000010715342</v>
      </c>
      <c r="J45" s="66">
        <v>19.93999998973532</v>
      </c>
    </row>
    <row r="46" spans="1:10">
      <c r="A46">
        <v>383</v>
      </c>
      <c r="B46" t="s">
        <v>40</v>
      </c>
      <c r="C46" t="s">
        <v>110</v>
      </c>
      <c r="D46" t="s">
        <v>111</v>
      </c>
      <c r="E46" t="s">
        <v>134</v>
      </c>
      <c r="F46" t="s">
        <v>135</v>
      </c>
      <c r="G46" t="s">
        <v>45</v>
      </c>
      <c r="H46" s="66">
        <v>72.130000015257508</v>
      </c>
      <c r="I46" s="66">
        <v>13.209999993376623</v>
      </c>
      <c r="J46" s="66">
        <v>14.659999991365869</v>
      </c>
    </row>
    <row r="47" spans="1:10">
      <c r="A47">
        <v>384</v>
      </c>
      <c r="B47" t="s">
        <v>40</v>
      </c>
      <c r="C47" t="s">
        <v>136</v>
      </c>
      <c r="D47" t="s">
        <v>137</v>
      </c>
      <c r="E47" t="s">
        <v>138</v>
      </c>
      <c r="F47" t="s">
        <v>139</v>
      </c>
      <c r="G47" t="s">
        <v>45</v>
      </c>
      <c r="H47" s="66">
        <v>34.579999999942991</v>
      </c>
      <c r="I47" s="66">
        <v>6.3100000022622398</v>
      </c>
      <c r="J47" s="66">
        <v>59.109999997794766</v>
      </c>
    </row>
    <row r="48" spans="1:10">
      <c r="A48">
        <v>385</v>
      </c>
      <c r="B48" t="s">
        <v>40</v>
      </c>
      <c r="C48" t="s">
        <v>136</v>
      </c>
      <c r="D48" t="s">
        <v>137</v>
      </c>
      <c r="E48" t="s">
        <v>140</v>
      </c>
      <c r="F48" t="s">
        <v>141</v>
      </c>
      <c r="G48" t="s">
        <v>45</v>
      </c>
      <c r="H48" s="66">
        <v>72.079999993175605</v>
      </c>
      <c r="I48" s="66">
        <v>13.149999979750461</v>
      </c>
      <c r="J48" s="66">
        <v>14.770000027073925</v>
      </c>
    </row>
    <row r="49" spans="1:10">
      <c r="A49">
        <v>386</v>
      </c>
      <c r="B49" t="s">
        <v>40</v>
      </c>
      <c r="C49" t="s">
        <v>136</v>
      </c>
      <c r="D49" t="s">
        <v>137</v>
      </c>
      <c r="E49" t="s">
        <v>142</v>
      </c>
      <c r="F49" t="s">
        <v>143</v>
      </c>
      <c r="G49" t="s">
        <v>45</v>
      </c>
      <c r="H49" s="66">
        <v>75.090000000674522</v>
      </c>
      <c r="I49" s="66">
        <v>13.700000003690759</v>
      </c>
      <c r="J49" s="66">
        <v>11.209999995634723</v>
      </c>
    </row>
    <row r="50" spans="1:10">
      <c r="A50">
        <v>387</v>
      </c>
      <c r="B50" t="s">
        <v>40</v>
      </c>
      <c r="C50" t="s">
        <v>136</v>
      </c>
      <c r="D50" t="s">
        <v>137</v>
      </c>
      <c r="E50" t="s">
        <v>144</v>
      </c>
      <c r="F50" t="s">
        <v>145</v>
      </c>
      <c r="G50" t="s">
        <v>45</v>
      </c>
      <c r="H50" s="66">
        <v>64.919999985076828</v>
      </c>
      <c r="I50" s="66">
        <v>11.850000009087831</v>
      </c>
      <c r="J50" s="66">
        <v>23.230000005835343</v>
      </c>
    </row>
    <row r="51" spans="1:10">
      <c r="A51">
        <v>388</v>
      </c>
      <c r="B51" t="s">
        <v>40</v>
      </c>
      <c r="C51" t="s">
        <v>136</v>
      </c>
      <c r="D51" t="s">
        <v>137</v>
      </c>
      <c r="E51" t="s">
        <v>146</v>
      </c>
      <c r="F51" t="s">
        <v>147</v>
      </c>
      <c r="G51" t="s">
        <v>45</v>
      </c>
      <c r="H51" s="66">
        <v>67.86999998134074</v>
      </c>
      <c r="I51" s="66">
        <v>12.380000014410429</v>
      </c>
      <c r="J51" s="66">
        <v>19.750000004248825</v>
      </c>
    </row>
    <row r="52" spans="1:10">
      <c r="A52">
        <v>389</v>
      </c>
      <c r="B52" t="s">
        <v>40</v>
      </c>
      <c r="C52" t="s">
        <v>136</v>
      </c>
      <c r="D52" t="s">
        <v>137</v>
      </c>
      <c r="E52" t="s">
        <v>148</v>
      </c>
      <c r="F52" t="s">
        <v>149</v>
      </c>
      <c r="G52" t="s">
        <v>45</v>
      </c>
      <c r="H52" s="66">
        <v>66.400000021473517</v>
      </c>
      <c r="I52" s="66">
        <v>12.099999987473776</v>
      </c>
      <c r="J52" s="66">
        <v>21.499999991052697</v>
      </c>
    </row>
    <row r="53" spans="1:10">
      <c r="A53">
        <v>390</v>
      </c>
      <c r="B53" t="s">
        <v>40</v>
      </c>
      <c r="C53" t="s">
        <v>136</v>
      </c>
      <c r="D53" t="s">
        <v>137</v>
      </c>
      <c r="E53" t="s">
        <v>150</v>
      </c>
      <c r="F53" t="s">
        <v>151</v>
      </c>
      <c r="G53" t="s">
        <v>45</v>
      </c>
      <c r="H53" s="66">
        <v>68.490000015640788</v>
      </c>
      <c r="I53" s="66">
        <v>12.490000023031593</v>
      </c>
      <c r="J53" s="66">
        <v>19.01999996132762</v>
      </c>
    </row>
    <row r="54" spans="1:10">
      <c r="A54">
        <v>391</v>
      </c>
      <c r="B54" t="s">
        <v>40</v>
      </c>
      <c r="C54" t="s">
        <v>152</v>
      </c>
      <c r="D54" t="s">
        <v>153</v>
      </c>
      <c r="E54" t="s">
        <v>154</v>
      </c>
      <c r="F54" t="s">
        <v>155</v>
      </c>
      <c r="G54" t="s">
        <v>45</v>
      </c>
      <c r="H54" s="66">
        <v>29.900000001807204</v>
      </c>
      <c r="I54" s="66">
        <v>5.3400000013335926</v>
      </c>
      <c r="J54" s="66">
        <v>64.759999996859193</v>
      </c>
    </row>
    <row r="55" spans="1:10">
      <c r="A55">
        <v>392</v>
      </c>
      <c r="B55" t="s">
        <v>40</v>
      </c>
      <c r="C55" t="s">
        <v>152</v>
      </c>
      <c r="D55" t="s">
        <v>153</v>
      </c>
      <c r="E55" t="s">
        <v>156</v>
      </c>
      <c r="F55" t="s">
        <v>157</v>
      </c>
      <c r="G55" t="s">
        <v>45</v>
      </c>
      <c r="H55" s="66">
        <v>68.749999993937266</v>
      </c>
      <c r="I55" s="66">
        <v>12.260000009642168</v>
      </c>
      <c r="J55" s="66">
        <v>18.989999996420561</v>
      </c>
    </row>
    <row r="56" spans="1:10">
      <c r="A56">
        <v>393</v>
      </c>
      <c r="B56" t="s">
        <v>40</v>
      </c>
      <c r="C56" t="s">
        <v>152</v>
      </c>
      <c r="D56" t="s">
        <v>153</v>
      </c>
      <c r="E56" t="s">
        <v>158</v>
      </c>
      <c r="F56" t="s">
        <v>159</v>
      </c>
      <c r="G56" t="s">
        <v>45</v>
      </c>
      <c r="H56" s="66">
        <v>65.209999997097782</v>
      </c>
      <c r="I56" s="66">
        <v>11.61999999550798</v>
      </c>
      <c r="J56" s="66">
        <v>23.170000007394236</v>
      </c>
    </row>
    <row r="57" spans="1:10">
      <c r="A57">
        <v>394</v>
      </c>
      <c r="B57" t="s">
        <v>40</v>
      </c>
      <c r="C57" t="s">
        <v>152</v>
      </c>
      <c r="D57" t="s">
        <v>153</v>
      </c>
      <c r="E57" t="s">
        <v>160</v>
      </c>
      <c r="F57" t="s">
        <v>161</v>
      </c>
      <c r="G57" t="s">
        <v>45</v>
      </c>
      <c r="H57" s="66">
        <v>67.359999991987451</v>
      </c>
      <c r="I57" s="66">
        <v>12.030000001418891</v>
      </c>
      <c r="J57" s="66">
        <v>20.610000006593669</v>
      </c>
    </row>
    <row r="58" spans="1:10">
      <c r="A58">
        <v>395</v>
      </c>
      <c r="B58" t="s">
        <v>40</v>
      </c>
      <c r="C58" t="s">
        <v>152</v>
      </c>
      <c r="D58" t="s">
        <v>153</v>
      </c>
      <c r="E58" t="s">
        <v>162</v>
      </c>
      <c r="F58" t="s">
        <v>163</v>
      </c>
      <c r="G58" t="s">
        <v>45</v>
      </c>
      <c r="H58" s="66">
        <v>64.47999999426635</v>
      </c>
      <c r="I58" s="66">
        <v>11.490000000662413</v>
      </c>
      <c r="J58" s="66">
        <v>24.030000005071241</v>
      </c>
    </row>
    <row r="59" spans="1:10">
      <c r="A59">
        <v>396</v>
      </c>
      <c r="B59" t="s">
        <v>40</v>
      </c>
      <c r="C59" t="s">
        <v>152</v>
      </c>
      <c r="D59" t="s">
        <v>153</v>
      </c>
      <c r="E59" t="s">
        <v>164</v>
      </c>
      <c r="F59" t="s">
        <v>165</v>
      </c>
      <c r="G59" t="s">
        <v>45</v>
      </c>
      <c r="H59" s="66">
        <v>66.349999987776471</v>
      </c>
      <c r="I59" s="66">
        <v>11.829999986035025</v>
      </c>
      <c r="J59" s="66">
        <v>21.820000026188513</v>
      </c>
    </row>
    <row r="60" spans="1:10">
      <c r="A60">
        <v>397</v>
      </c>
      <c r="B60" t="s">
        <v>40</v>
      </c>
      <c r="C60" t="s">
        <v>152</v>
      </c>
      <c r="D60" t="s">
        <v>153</v>
      </c>
      <c r="E60" t="s">
        <v>166</v>
      </c>
      <c r="F60" t="s">
        <v>167</v>
      </c>
      <c r="G60" t="s">
        <v>45</v>
      </c>
      <c r="H60" s="66">
        <v>55.200000006868976</v>
      </c>
      <c r="I60" s="66">
        <v>9.839999992787579</v>
      </c>
      <c r="J60" s="66">
        <v>34.960000000343449</v>
      </c>
    </row>
    <row r="61" spans="1:10">
      <c r="A61">
        <v>398</v>
      </c>
      <c r="B61" t="s">
        <v>40</v>
      </c>
      <c r="C61" t="s">
        <v>152</v>
      </c>
      <c r="D61" t="s">
        <v>153</v>
      </c>
      <c r="E61" t="s">
        <v>168</v>
      </c>
      <c r="F61" t="s">
        <v>169</v>
      </c>
      <c r="G61" t="s">
        <v>45</v>
      </c>
      <c r="H61" s="66">
        <v>58.099999994233784</v>
      </c>
      <c r="I61" s="66">
        <v>10.370000003086622</v>
      </c>
      <c r="J61" s="66">
        <v>31.530000002679596</v>
      </c>
    </row>
    <row r="62" spans="1:10">
      <c r="A62">
        <v>399</v>
      </c>
      <c r="B62" t="s">
        <v>40</v>
      </c>
      <c r="C62" t="s">
        <v>152</v>
      </c>
      <c r="D62" t="s">
        <v>153</v>
      </c>
      <c r="E62" t="s">
        <v>170</v>
      </c>
      <c r="F62" t="s">
        <v>171</v>
      </c>
      <c r="G62" t="s">
        <v>45</v>
      </c>
      <c r="H62" s="66">
        <v>64.500000009870448</v>
      </c>
      <c r="I62" s="66">
        <v>11.500000017913038</v>
      </c>
      <c r="J62" s="66">
        <v>23.999999972216507</v>
      </c>
    </row>
    <row r="63" spans="1:10">
      <c r="A63">
        <v>400</v>
      </c>
      <c r="B63" t="s">
        <v>40</v>
      </c>
      <c r="C63" t="s">
        <v>152</v>
      </c>
      <c r="D63" t="s">
        <v>153</v>
      </c>
      <c r="E63" t="s">
        <v>172</v>
      </c>
      <c r="F63" t="s">
        <v>173</v>
      </c>
      <c r="G63" t="s">
        <v>45</v>
      </c>
      <c r="H63" s="66">
        <v>67.029999985809781</v>
      </c>
      <c r="I63" s="66">
        <v>12.009999969351712</v>
      </c>
      <c r="J63" s="66">
        <v>20.960000044838509</v>
      </c>
    </row>
    <row r="64" spans="1:10">
      <c r="A64">
        <v>401</v>
      </c>
      <c r="B64" t="s">
        <v>40</v>
      </c>
      <c r="C64" t="s">
        <v>152</v>
      </c>
      <c r="D64" t="s">
        <v>153</v>
      </c>
      <c r="E64" t="s">
        <v>174</v>
      </c>
      <c r="F64" t="s">
        <v>175</v>
      </c>
      <c r="G64" t="s">
        <v>45</v>
      </c>
      <c r="H64" s="66">
        <v>55.752426212203318</v>
      </c>
      <c r="I64" s="66">
        <v>9.6477612159390969</v>
      </c>
      <c r="J64" s="66">
        <v>34.599812571857576</v>
      </c>
    </row>
    <row r="65" spans="1:10">
      <c r="A65">
        <v>402</v>
      </c>
      <c r="B65" t="s">
        <v>40</v>
      </c>
      <c r="C65" t="s">
        <v>176</v>
      </c>
      <c r="D65" t="s">
        <v>177</v>
      </c>
      <c r="E65" t="s">
        <v>178</v>
      </c>
      <c r="F65" t="s">
        <v>179</v>
      </c>
      <c r="G65" t="s">
        <v>45</v>
      </c>
      <c r="H65" s="66">
        <v>26.839999998848338</v>
      </c>
      <c r="I65" s="66">
        <v>4.8400000002112513</v>
      </c>
      <c r="J65" s="66">
        <v>68.320000000940411</v>
      </c>
    </row>
    <row r="66" spans="1:10">
      <c r="A66">
        <v>403</v>
      </c>
      <c r="B66" t="s">
        <v>40</v>
      </c>
      <c r="C66" t="s">
        <v>176</v>
      </c>
      <c r="D66" t="s">
        <v>177</v>
      </c>
      <c r="E66" t="s">
        <v>180</v>
      </c>
      <c r="F66" t="s">
        <v>181</v>
      </c>
      <c r="G66" t="s">
        <v>45</v>
      </c>
      <c r="H66" s="66">
        <v>51.740000005324795</v>
      </c>
      <c r="I66" s="66">
        <v>9.3400000012994795</v>
      </c>
      <c r="J66" s="66">
        <v>38.919999993375718</v>
      </c>
    </row>
    <row r="67" spans="1:10">
      <c r="A67">
        <v>404</v>
      </c>
      <c r="B67" t="s">
        <v>40</v>
      </c>
      <c r="C67" t="s">
        <v>176</v>
      </c>
      <c r="D67" t="s">
        <v>177</v>
      </c>
      <c r="E67" t="s">
        <v>182</v>
      </c>
      <c r="F67" t="s">
        <v>183</v>
      </c>
      <c r="G67" t="s">
        <v>45</v>
      </c>
      <c r="H67" s="66">
        <v>67.999999984361892</v>
      </c>
      <c r="I67" s="66">
        <v>12.259999986525164</v>
      </c>
      <c r="J67" s="66">
        <v>19.740000029112945</v>
      </c>
    </row>
    <row r="68" spans="1:10">
      <c r="A68">
        <v>405</v>
      </c>
      <c r="B68" t="s">
        <v>40</v>
      </c>
      <c r="C68" t="s">
        <v>176</v>
      </c>
      <c r="D68" t="s">
        <v>177</v>
      </c>
      <c r="E68" t="s">
        <v>184</v>
      </c>
      <c r="F68" t="s">
        <v>185</v>
      </c>
      <c r="G68" t="s">
        <v>45</v>
      </c>
      <c r="H68" s="66">
        <v>70.499999979298536</v>
      </c>
      <c r="I68" s="66">
        <v>12.719999988256626</v>
      </c>
      <c r="J68" s="66">
        <v>16.780000032444836</v>
      </c>
    </row>
    <row r="69" spans="1:10">
      <c r="A69">
        <v>406</v>
      </c>
      <c r="B69" t="s">
        <v>40</v>
      </c>
      <c r="C69" t="s">
        <v>176</v>
      </c>
      <c r="D69" t="s">
        <v>177</v>
      </c>
      <c r="E69" t="s">
        <v>186</v>
      </c>
      <c r="F69" t="s">
        <v>187</v>
      </c>
      <c r="G69" t="s">
        <v>45</v>
      </c>
      <c r="H69" s="66">
        <v>74.730000006791059</v>
      </c>
      <c r="I69" s="66">
        <v>13.470000013607001</v>
      </c>
      <c r="J69" s="66">
        <v>11.799999979601933</v>
      </c>
    </row>
    <row r="70" spans="1:10">
      <c r="A70">
        <v>407</v>
      </c>
      <c r="B70" t="s">
        <v>40</v>
      </c>
      <c r="C70" t="s">
        <v>176</v>
      </c>
      <c r="D70" t="s">
        <v>177</v>
      </c>
      <c r="E70" t="s">
        <v>188</v>
      </c>
      <c r="F70" t="s">
        <v>189</v>
      </c>
      <c r="G70" t="s">
        <v>45</v>
      </c>
      <c r="H70" s="66">
        <v>70.530000003633873</v>
      </c>
      <c r="I70" s="66">
        <v>12.710000008987484</v>
      </c>
      <c r="J70" s="66">
        <v>16.759999987378642</v>
      </c>
    </row>
    <row r="71" spans="1:10">
      <c r="A71">
        <v>408</v>
      </c>
      <c r="B71" t="s">
        <v>40</v>
      </c>
      <c r="C71" t="s">
        <v>176</v>
      </c>
      <c r="D71" t="s">
        <v>177</v>
      </c>
      <c r="E71" t="s">
        <v>190</v>
      </c>
      <c r="F71" t="s">
        <v>191</v>
      </c>
      <c r="G71" t="s">
        <v>45</v>
      </c>
      <c r="H71" s="66">
        <v>67.82999997978466</v>
      </c>
      <c r="I71" s="66">
        <v>12.250000024135202</v>
      </c>
      <c r="J71" s="66">
        <v>19.919999996080154</v>
      </c>
    </row>
    <row r="72" spans="1:10">
      <c r="A72">
        <v>409</v>
      </c>
      <c r="B72" t="s">
        <v>40</v>
      </c>
      <c r="C72" t="s">
        <v>192</v>
      </c>
      <c r="D72" t="s">
        <v>193</v>
      </c>
      <c r="E72" t="s">
        <v>194</v>
      </c>
      <c r="F72" t="s">
        <v>195</v>
      </c>
      <c r="G72" t="s">
        <v>45</v>
      </c>
      <c r="H72" s="66">
        <v>26.880000002510332</v>
      </c>
      <c r="I72" s="66">
        <v>4.8700000024481644</v>
      </c>
      <c r="J72" s="66">
        <v>68.249999995041506</v>
      </c>
    </row>
    <row r="73" spans="1:10">
      <c r="A73">
        <v>410</v>
      </c>
      <c r="B73" t="s">
        <v>40</v>
      </c>
      <c r="C73" t="s">
        <v>192</v>
      </c>
      <c r="D73" t="s">
        <v>193</v>
      </c>
      <c r="E73" t="s">
        <v>196</v>
      </c>
      <c r="F73" t="s">
        <v>197</v>
      </c>
      <c r="G73" t="s">
        <v>45</v>
      </c>
      <c r="H73" s="66">
        <v>68.570000015887246</v>
      </c>
      <c r="I73" s="66">
        <v>12.429999995517186</v>
      </c>
      <c r="J73" s="66">
        <v>18.999999988595579</v>
      </c>
    </row>
    <row r="74" spans="1:10">
      <c r="A74">
        <v>411</v>
      </c>
      <c r="B74" t="s">
        <v>40</v>
      </c>
      <c r="C74" t="s">
        <v>192</v>
      </c>
      <c r="D74" t="s">
        <v>193</v>
      </c>
      <c r="E74" t="s">
        <v>198</v>
      </c>
      <c r="F74" t="s">
        <v>199</v>
      </c>
      <c r="G74" t="s">
        <v>45</v>
      </c>
      <c r="H74" s="66">
        <v>70.929999987411179</v>
      </c>
      <c r="I74" s="66">
        <v>12.860000008628649</v>
      </c>
      <c r="J74" s="66">
        <v>16.210000003960165</v>
      </c>
    </row>
    <row r="75" spans="1:10">
      <c r="A75">
        <v>412</v>
      </c>
      <c r="B75" t="s">
        <v>40</v>
      </c>
      <c r="C75" t="s">
        <v>192</v>
      </c>
      <c r="D75" t="s">
        <v>193</v>
      </c>
      <c r="E75" t="s">
        <v>200</v>
      </c>
      <c r="F75" t="s">
        <v>201</v>
      </c>
      <c r="G75" t="s">
        <v>45</v>
      </c>
      <c r="H75" s="66">
        <v>66.530000000559454</v>
      </c>
      <c r="I75" s="66">
        <v>12.060000013730729</v>
      </c>
      <c r="J75" s="66">
        <v>21.409999985709824</v>
      </c>
    </row>
    <row r="76" spans="1:10">
      <c r="A76">
        <v>413</v>
      </c>
      <c r="B76" t="s">
        <v>40</v>
      </c>
      <c r="C76" t="s">
        <v>192</v>
      </c>
      <c r="D76" t="s">
        <v>193</v>
      </c>
      <c r="E76" t="s">
        <v>202</v>
      </c>
      <c r="F76" t="s">
        <v>203</v>
      </c>
      <c r="G76" t="s">
        <v>45</v>
      </c>
      <c r="H76" s="66">
        <v>68.440000009183692</v>
      </c>
      <c r="I76" s="66">
        <v>12.409999987914873</v>
      </c>
      <c r="J76" s="66">
        <v>19.150000002901439</v>
      </c>
    </row>
    <row r="77" spans="1:10">
      <c r="A77">
        <v>414</v>
      </c>
      <c r="B77" t="s">
        <v>40</v>
      </c>
      <c r="C77" t="s">
        <v>192</v>
      </c>
      <c r="D77" t="s">
        <v>193</v>
      </c>
      <c r="E77" t="s">
        <v>204</v>
      </c>
      <c r="F77" t="s">
        <v>205</v>
      </c>
      <c r="G77" t="s">
        <v>45</v>
      </c>
      <c r="H77" s="66">
        <v>51.089999992913974</v>
      </c>
      <c r="I77" s="66">
        <v>9.2600000001410461</v>
      </c>
      <c r="J77" s="66">
        <v>39.650000006944978</v>
      </c>
    </row>
    <row r="78" spans="1:10">
      <c r="A78">
        <v>415</v>
      </c>
      <c r="B78" t="s">
        <v>40</v>
      </c>
      <c r="C78" t="s">
        <v>192</v>
      </c>
      <c r="D78" t="s">
        <v>193</v>
      </c>
      <c r="E78" t="s">
        <v>206</v>
      </c>
      <c r="F78" t="s">
        <v>207</v>
      </c>
      <c r="G78" t="s">
        <v>45</v>
      </c>
      <c r="H78" s="66">
        <v>71.179999980467983</v>
      </c>
      <c r="I78" s="66">
        <v>12.899999991623876</v>
      </c>
      <c r="J78" s="66">
        <v>15.920000027908147</v>
      </c>
    </row>
    <row r="79" spans="1:10">
      <c r="A79">
        <v>416</v>
      </c>
      <c r="B79" t="s">
        <v>40</v>
      </c>
      <c r="C79" t="s">
        <v>192</v>
      </c>
      <c r="D79" t="s">
        <v>193</v>
      </c>
      <c r="E79" t="s">
        <v>208</v>
      </c>
      <c r="F79" t="s">
        <v>209</v>
      </c>
      <c r="G79" t="s">
        <v>45</v>
      </c>
      <c r="H79" s="66">
        <v>69.720000006245542</v>
      </c>
      <c r="I79" s="66">
        <v>12.640000003008325</v>
      </c>
      <c r="J79" s="66">
        <v>17.639999990746134</v>
      </c>
    </row>
    <row r="80" spans="1:10">
      <c r="A80">
        <v>417</v>
      </c>
      <c r="B80" t="s">
        <v>40</v>
      </c>
      <c r="C80" t="s">
        <v>192</v>
      </c>
      <c r="D80" t="s">
        <v>193</v>
      </c>
      <c r="E80" t="s">
        <v>210</v>
      </c>
      <c r="F80" t="s">
        <v>211</v>
      </c>
      <c r="G80" t="s">
        <v>45</v>
      </c>
      <c r="H80" s="66">
        <v>76.129999975929721</v>
      </c>
      <c r="I80" s="66">
        <v>13.799999975216245</v>
      </c>
      <c r="J80" s="66">
        <v>10.070000048854041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6"/>
  <sheetViews>
    <sheetView topLeftCell="A64" workbookViewId="0">
      <selection activeCell="A2" sqref="A2:G86"/>
    </sheetView>
  </sheetViews>
  <sheetFormatPr defaultRowHeight="15"/>
  <cols>
    <col min="7" max="7" width="24.5703125" customWidth="1"/>
  </cols>
  <sheetData>
    <row r="2" spans="1:7">
      <c r="A2" s="20">
        <v>344</v>
      </c>
      <c r="B2" s="21" t="s">
        <v>40</v>
      </c>
      <c r="C2" s="21" t="s">
        <v>41</v>
      </c>
      <c r="D2" s="21" t="s">
        <v>42</v>
      </c>
      <c r="E2" s="21" t="s">
        <v>43</v>
      </c>
      <c r="F2" s="21" t="s">
        <v>44</v>
      </c>
      <c r="G2" s="25">
        <v>3023501</v>
      </c>
    </row>
    <row r="3" spans="1:7">
      <c r="A3" s="20">
        <v>345</v>
      </c>
      <c r="B3" s="21" t="s">
        <v>40</v>
      </c>
      <c r="C3" s="21" t="s">
        <v>41</v>
      </c>
      <c r="D3" s="21" t="s">
        <v>42</v>
      </c>
      <c r="E3" s="21" t="s">
        <v>46</v>
      </c>
      <c r="F3" s="21" t="s">
        <v>47</v>
      </c>
      <c r="G3" s="25">
        <v>232628575</v>
      </c>
    </row>
    <row r="4" spans="1:7">
      <c r="A4" s="20">
        <v>346</v>
      </c>
      <c r="B4" s="21" t="s">
        <v>40</v>
      </c>
      <c r="C4" s="21" t="s">
        <v>41</v>
      </c>
      <c r="D4" s="21" t="s">
        <v>42</v>
      </c>
      <c r="E4" s="21" t="s">
        <v>48</v>
      </c>
      <c r="F4" s="21" t="s">
        <v>49</v>
      </c>
      <c r="G4" s="25">
        <v>63159883</v>
      </c>
    </row>
    <row r="5" spans="1:7">
      <c r="A5" s="20">
        <v>347</v>
      </c>
      <c r="B5" s="21" t="s">
        <v>40</v>
      </c>
      <c r="C5" s="21" t="s">
        <v>41</v>
      </c>
      <c r="D5" s="21" t="s">
        <v>42</v>
      </c>
      <c r="E5" s="21" t="s">
        <v>50</v>
      </c>
      <c r="F5" s="21" t="s">
        <v>51</v>
      </c>
      <c r="G5" s="25">
        <v>70388592</v>
      </c>
    </row>
    <row r="6" spans="1:7">
      <c r="A6" s="20">
        <v>348</v>
      </c>
      <c r="B6" s="21" t="s">
        <v>40</v>
      </c>
      <c r="C6" s="21" t="s">
        <v>41</v>
      </c>
      <c r="D6" s="21" t="s">
        <v>42</v>
      </c>
      <c r="E6" s="21" t="s">
        <v>52</v>
      </c>
      <c r="F6" s="21" t="s">
        <v>53</v>
      </c>
      <c r="G6" s="25">
        <v>42389713</v>
      </c>
    </row>
    <row r="7" spans="1:7">
      <c r="A7" s="20">
        <v>349</v>
      </c>
      <c r="B7" s="21" t="s">
        <v>40</v>
      </c>
      <c r="C7" s="21" t="s">
        <v>41</v>
      </c>
      <c r="D7" s="21" t="s">
        <v>42</v>
      </c>
      <c r="E7" s="21" t="s">
        <v>54</v>
      </c>
      <c r="F7" s="21" t="s">
        <v>55</v>
      </c>
      <c r="G7" s="25">
        <v>32998390</v>
      </c>
    </row>
    <row r="8" spans="1:7">
      <c r="A8" s="20">
        <v>350</v>
      </c>
      <c r="B8" s="21" t="s">
        <v>40</v>
      </c>
      <c r="C8" s="21" t="s">
        <v>41</v>
      </c>
      <c r="D8" s="21" t="s">
        <v>42</v>
      </c>
      <c r="E8" s="21" t="s">
        <v>56</v>
      </c>
      <c r="F8" s="21" t="s">
        <v>57</v>
      </c>
      <c r="G8" s="25">
        <v>19031855</v>
      </c>
    </row>
    <row r="9" spans="1:7">
      <c r="A9" s="45"/>
      <c r="B9" s="46"/>
      <c r="C9" s="46"/>
      <c r="D9" s="47" t="s">
        <v>229</v>
      </c>
      <c r="E9" s="46"/>
      <c r="F9" s="46"/>
      <c r="G9" s="48">
        <f t="shared" ref="G9" si="0">SUBTOTAL(9,G2:G8)</f>
        <v>463620509</v>
      </c>
    </row>
    <row r="10" spans="1:7">
      <c r="A10" s="20">
        <v>351</v>
      </c>
      <c r="B10" s="21" t="s">
        <v>40</v>
      </c>
      <c r="C10" s="21" t="s">
        <v>58</v>
      </c>
      <c r="D10" s="21" t="s">
        <v>59</v>
      </c>
      <c r="E10" s="21" t="s">
        <v>60</v>
      </c>
      <c r="F10" s="21" t="s">
        <v>61</v>
      </c>
      <c r="G10" s="25">
        <v>1194671</v>
      </c>
    </row>
    <row r="11" spans="1:7">
      <c r="A11" s="20">
        <v>352</v>
      </c>
      <c r="B11" s="21" t="s">
        <v>40</v>
      </c>
      <c r="C11" s="21" t="s">
        <v>58</v>
      </c>
      <c r="D11" s="21" t="s">
        <v>59</v>
      </c>
      <c r="E11" s="21" t="s">
        <v>62</v>
      </c>
      <c r="F11" s="21" t="s">
        <v>63</v>
      </c>
      <c r="G11" s="25">
        <v>1265825</v>
      </c>
    </row>
    <row r="12" spans="1:7">
      <c r="A12" s="20">
        <v>353</v>
      </c>
      <c r="B12" s="21" t="s">
        <v>40</v>
      </c>
      <c r="C12" s="21" t="s">
        <v>58</v>
      </c>
      <c r="D12" s="21" t="s">
        <v>59</v>
      </c>
      <c r="E12" s="21" t="s">
        <v>64</v>
      </c>
      <c r="F12" s="21" t="s">
        <v>65</v>
      </c>
      <c r="G12" s="25">
        <v>350321601</v>
      </c>
    </row>
    <row r="13" spans="1:7">
      <c r="A13" s="20">
        <v>354</v>
      </c>
      <c r="B13" s="21" t="s">
        <v>40</v>
      </c>
      <c r="C13" s="21" t="s">
        <v>58</v>
      </c>
      <c r="D13" s="21" t="s">
        <v>59</v>
      </c>
      <c r="E13" s="21" t="s">
        <v>66</v>
      </c>
      <c r="F13" s="21" t="s">
        <v>67</v>
      </c>
      <c r="G13" s="25">
        <v>61547898</v>
      </c>
    </row>
    <row r="14" spans="1:7">
      <c r="A14" s="20">
        <v>355</v>
      </c>
      <c r="B14" s="21" t="s">
        <v>40</v>
      </c>
      <c r="C14" s="21" t="s">
        <v>58</v>
      </c>
      <c r="D14" s="21" t="s">
        <v>59</v>
      </c>
      <c r="E14" s="21" t="s">
        <v>68</v>
      </c>
      <c r="F14" s="21" t="s">
        <v>69</v>
      </c>
      <c r="G14" s="25">
        <v>22197367</v>
      </c>
    </row>
    <row r="15" spans="1:7">
      <c r="A15" s="20">
        <v>356</v>
      </c>
      <c r="B15" s="21" t="s">
        <v>40</v>
      </c>
      <c r="C15" s="21" t="s">
        <v>58</v>
      </c>
      <c r="D15" s="21" t="s">
        <v>59</v>
      </c>
      <c r="E15" s="21" t="s">
        <v>70</v>
      </c>
      <c r="F15" s="21" t="s">
        <v>71</v>
      </c>
      <c r="G15" s="25">
        <v>118681415</v>
      </c>
    </row>
    <row r="16" spans="1:7">
      <c r="A16" s="20">
        <v>357</v>
      </c>
      <c r="B16" s="21" t="s">
        <v>40</v>
      </c>
      <c r="C16" s="21" t="s">
        <v>58</v>
      </c>
      <c r="D16" s="21" t="s">
        <v>59</v>
      </c>
      <c r="E16" s="21" t="s">
        <v>72</v>
      </c>
      <c r="F16" s="21" t="s">
        <v>73</v>
      </c>
      <c r="G16" s="25">
        <v>21570771</v>
      </c>
    </row>
    <row r="17" spans="1:7">
      <c r="A17" s="20">
        <v>358</v>
      </c>
      <c r="B17" s="21" t="s">
        <v>40</v>
      </c>
      <c r="C17" s="21" t="s">
        <v>58</v>
      </c>
      <c r="D17" s="21" t="s">
        <v>59</v>
      </c>
      <c r="E17" s="21" t="s">
        <v>74</v>
      </c>
      <c r="F17" s="21" t="s">
        <v>75</v>
      </c>
      <c r="G17" s="25">
        <v>44099080</v>
      </c>
    </row>
    <row r="18" spans="1:7">
      <c r="A18" s="20">
        <v>359</v>
      </c>
      <c r="B18" s="21" t="s">
        <v>40</v>
      </c>
      <c r="C18" s="21" t="s">
        <v>58</v>
      </c>
      <c r="D18" s="21" t="s">
        <v>59</v>
      </c>
      <c r="E18" s="21" t="s">
        <v>76</v>
      </c>
      <c r="F18" s="21" t="s">
        <v>77</v>
      </c>
      <c r="G18" s="25">
        <v>87795130</v>
      </c>
    </row>
    <row r="19" spans="1:7">
      <c r="A19" s="20">
        <v>360</v>
      </c>
      <c r="B19" s="21" t="s">
        <v>40</v>
      </c>
      <c r="C19" s="21" t="s">
        <v>58</v>
      </c>
      <c r="D19" s="21" t="s">
        <v>59</v>
      </c>
      <c r="E19" s="21" t="s">
        <v>78</v>
      </c>
      <c r="F19" s="21" t="s">
        <v>79</v>
      </c>
      <c r="G19" s="25">
        <v>77987323</v>
      </c>
    </row>
    <row r="20" spans="1:7">
      <c r="A20" s="20">
        <v>361</v>
      </c>
      <c r="B20" s="21" t="s">
        <v>40</v>
      </c>
      <c r="C20" s="21" t="s">
        <v>58</v>
      </c>
      <c r="D20" s="21" t="s">
        <v>59</v>
      </c>
      <c r="E20" s="21" t="s">
        <v>80</v>
      </c>
      <c r="F20" s="21" t="s">
        <v>81</v>
      </c>
      <c r="G20" s="25">
        <v>7910150</v>
      </c>
    </row>
    <row r="21" spans="1:7">
      <c r="A21" s="20">
        <v>362</v>
      </c>
      <c r="B21" s="21" t="s">
        <v>40</v>
      </c>
      <c r="C21" s="21" t="s">
        <v>58</v>
      </c>
      <c r="D21" s="21" t="s">
        <v>59</v>
      </c>
      <c r="E21" s="21" t="s">
        <v>82</v>
      </c>
      <c r="F21" s="21" t="s">
        <v>83</v>
      </c>
      <c r="G21" s="25">
        <v>43991416</v>
      </c>
    </row>
    <row r="22" spans="1:7">
      <c r="A22" s="20">
        <v>363</v>
      </c>
      <c r="B22" s="21" t="s">
        <v>40</v>
      </c>
      <c r="C22" s="21" t="s">
        <v>58</v>
      </c>
      <c r="D22" s="21" t="s">
        <v>59</v>
      </c>
      <c r="E22" s="21" t="s">
        <v>84</v>
      </c>
      <c r="F22" s="21" t="s">
        <v>85</v>
      </c>
      <c r="G22" s="25">
        <v>33005534</v>
      </c>
    </row>
    <row r="23" spans="1:7">
      <c r="A23" s="20">
        <v>364</v>
      </c>
      <c r="B23" s="21" t="s">
        <v>40</v>
      </c>
      <c r="C23" s="21" t="s">
        <v>58</v>
      </c>
      <c r="D23" s="21" t="s">
        <v>59</v>
      </c>
      <c r="E23" s="21" t="s">
        <v>86</v>
      </c>
      <c r="F23" s="21" t="s">
        <v>87</v>
      </c>
      <c r="G23" s="25">
        <v>24712056</v>
      </c>
    </row>
    <row r="24" spans="1:7">
      <c r="A24" s="20">
        <v>365</v>
      </c>
      <c r="B24" s="21" t="s">
        <v>40</v>
      </c>
      <c r="C24" s="21" t="s">
        <v>58</v>
      </c>
      <c r="D24" s="21" t="s">
        <v>59</v>
      </c>
      <c r="E24" s="21" t="s">
        <v>88</v>
      </c>
      <c r="F24" s="21" t="s">
        <v>89</v>
      </c>
      <c r="G24" s="25">
        <v>13813581</v>
      </c>
    </row>
    <row r="25" spans="1:7">
      <c r="A25" s="45"/>
      <c r="B25" s="46"/>
      <c r="C25" s="46"/>
      <c r="D25" s="47" t="s">
        <v>230</v>
      </c>
      <c r="E25" s="46"/>
      <c r="F25" s="46"/>
      <c r="G25" s="48">
        <f t="shared" ref="G25" si="1">SUBTOTAL(9,G10:G24)</f>
        <v>910093818</v>
      </c>
    </row>
    <row r="26" spans="1:7">
      <c r="A26" s="20">
        <v>366</v>
      </c>
      <c r="B26" s="21" t="s">
        <v>40</v>
      </c>
      <c r="C26" s="21" t="s">
        <v>90</v>
      </c>
      <c r="D26" s="21" t="s">
        <v>91</v>
      </c>
      <c r="E26" s="21" t="s">
        <v>92</v>
      </c>
      <c r="F26" s="21" t="s">
        <v>93</v>
      </c>
      <c r="G26" s="25">
        <v>262812763</v>
      </c>
    </row>
    <row r="27" spans="1:7">
      <c r="A27" s="20">
        <v>367</v>
      </c>
      <c r="B27" s="21" t="s">
        <v>40</v>
      </c>
      <c r="C27" s="21" t="s">
        <v>90</v>
      </c>
      <c r="D27" s="21" t="s">
        <v>91</v>
      </c>
      <c r="E27" s="21" t="s">
        <v>94</v>
      </c>
      <c r="F27" s="21" t="s">
        <v>95</v>
      </c>
      <c r="G27" s="25">
        <v>72564461</v>
      </c>
    </row>
    <row r="28" spans="1:7">
      <c r="A28" s="20">
        <v>368</v>
      </c>
      <c r="B28" s="21" t="s">
        <v>40</v>
      </c>
      <c r="C28" s="21" t="s">
        <v>90</v>
      </c>
      <c r="D28" s="21" t="s">
        <v>91</v>
      </c>
      <c r="E28" s="21" t="s">
        <v>96</v>
      </c>
      <c r="F28" s="21" t="s">
        <v>97</v>
      </c>
      <c r="G28" s="25">
        <v>45922120</v>
      </c>
    </row>
    <row r="29" spans="1:7">
      <c r="A29" s="20">
        <v>369</v>
      </c>
      <c r="B29" s="21" t="s">
        <v>40</v>
      </c>
      <c r="C29" s="21" t="s">
        <v>90</v>
      </c>
      <c r="D29" s="21" t="s">
        <v>91</v>
      </c>
      <c r="E29" s="21" t="s">
        <v>98</v>
      </c>
      <c r="F29" s="21" t="s">
        <v>99</v>
      </c>
      <c r="G29" s="25">
        <v>96947519</v>
      </c>
    </row>
    <row r="30" spans="1:7">
      <c r="A30" s="20">
        <v>370</v>
      </c>
      <c r="B30" s="21" t="s">
        <v>40</v>
      </c>
      <c r="C30" s="21" t="s">
        <v>90</v>
      </c>
      <c r="D30" s="21" t="s">
        <v>91</v>
      </c>
      <c r="E30" s="21" t="s">
        <v>100</v>
      </c>
      <c r="F30" s="21" t="s">
        <v>101</v>
      </c>
      <c r="G30" s="25">
        <v>27259114</v>
      </c>
    </row>
    <row r="31" spans="1:7">
      <c r="A31" s="20">
        <v>371</v>
      </c>
      <c r="B31" s="21" t="s">
        <v>40</v>
      </c>
      <c r="C31" s="21" t="s">
        <v>90</v>
      </c>
      <c r="D31" s="21" t="s">
        <v>91</v>
      </c>
      <c r="E31" s="21" t="s">
        <v>102</v>
      </c>
      <c r="F31" s="21" t="s">
        <v>103</v>
      </c>
      <c r="G31" s="25">
        <v>46521978</v>
      </c>
    </row>
    <row r="32" spans="1:7">
      <c r="A32" s="20">
        <v>372</v>
      </c>
      <c r="B32" s="21" t="s">
        <v>40</v>
      </c>
      <c r="C32" s="21" t="s">
        <v>90</v>
      </c>
      <c r="D32" s="21" t="s">
        <v>91</v>
      </c>
      <c r="E32" s="21" t="s">
        <v>104</v>
      </c>
      <c r="F32" s="21" t="s">
        <v>105</v>
      </c>
      <c r="G32" s="25">
        <v>31073634</v>
      </c>
    </row>
    <row r="33" spans="1:7">
      <c r="A33" s="20">
        <v>373</v>
      </c>
      <c r="B33" s="21" t="s">
        <v>40</v>
      </c>
      <c r="C33" s="21" t="s">
        <v>90</v>
      </c>
      <c r="D33" s="21" t="s">
        <v>91</v>
      </c>
      <c r="E33" s="21" t="s">
        <v>106</v>
      </c>
      <c r="F33" s="21" t="s">
        <v>107</v>
      </c>
      <c r="G33" s="25">
        <v>17689605</v>
      </c>
    </row>
    <row r="34" spans="1:7">
      <c r="A34" s="20">
        <v>374</v>
      </c>
      <c r="B34" s="21" t="s">
        <v>40</v>
      </c>
      <c r="C34" s="21" t="s">
        <v>90</v>
      </c>
      <c r="D34" s="21" t="s">
        <v>91</v>
      </c>
      <c r="E34" s="21" t="s">
        <v>108</v>
      </c>
      <c r="F34" s="21" t="s">
        <v>109</v>
      </c>
      <c r="G34" s="25">
        <v>16395501</v>
      </c>
    </row>
    <row r="35" spans="1:7">
      <c r="A35" s="45"/>
      <c r="B35" s="46"/>
      <c r="C35" s="46"/>
      <c r="D35" s="47" t="s">
        <v>231</v>
      </c>
      <c r="E35" s="46"/>
      <c r="F35" s="46"/>
      <c r="G35" s="48">
        <f t="shared" ref="G35" si="2">SUBTOTAL(9,G26:G34)</f>
        <v>617186695</v>
      </c>
    </row>
    <row r="36" spans="1:7">
      <c r="A36" s="20">
        <v>375</v>
      </c>
      <c r="B36" s="21" t="s">
        <v>40</v>
      </c>
      <c r="C36" s="21" t="s">
        <v>110</v>
      </c>
      <c r="D36" s="21" t="s">
        <v>111</v>
      </c>
      <c r="E36" s="21" t="s">
        <v>112</v>
      </c>
      <c r="F36" s="21" t="s">
        <v>113</v>
      </c>
      <c r="G36" s="25">
        <v>343367237</v>
      </c>
    </row>
    <row r="37" spans="1:7">
      <c r="A37" s="20">
        <v>376</v>
      </c>
      <c r="B37" s="21" t="s">
        <v>40</v>
      </c>
      <c r="C37" s="21" t="s">
        <v>110</v>
      </c>
      <c r="D37" s="21" t="s">
        <v>111</v>
      </c>
      <c r="E37" s="21" t="s">
        <v>114</v>
      </c>
      <c r="F37" s="21" t="s">
        <v>115</v>
      </c>
      <c r="G37" s="25">
        <v>32950772</v>
      </c>
    </row>
    <row r="38" spans="1:7">
      <c r="A38" s="20">
        <v>377</v>
      </c>
      <c r="B38" s="21" t="s">
        <v>40</v>
      </c>
      <c r="C38" s="21" t="s">
        <v>110</v>
      </c>
      <c r="D38" s="21" t="s">
        <v>111</v>
      </c>
      <c r="E38" s="21" t="s">
        <v>116</v>
      </c>
      <c r="F38" s="21" t="s">
        <v>117</v>
      </c>
      <c r="G38" s="25">
        <v>22123892</v>
      </c>
    </row>
    <row r="39" spans="1:7">
      <c r="A39" s="20">
        <v>378</v>
      </c>
      <c r="B39" s="21" t="s">
        <v>40</v>
      </c>
      <c r="C39" s="21" t="s">
        <v>110</v>
      </c>
      <c r="D39" s="21" t="s">
        <v>111</v>
      </c>
      <c r="E39" s="21" t="s">
        <v>118</v>
      </c>
      <c r="F39" s="21" t="s">
        <v>119</v>
      </c>
      <c r="G39" s="25">
        <v>19872985</v>
      </c>
    </row>
    <row r="40" spans="1:7">
      <c r="A40" s="20">
        <v>379</v>
      </c>
      <c r="B40" s="21" t="s">
        <v>40</v>
      </c>
      <c r="C40" s="21" t="s">
        <v>110</v>
      </c>
      <c r="D40" s="21" t="s">
        <v>111</v>
      </c>
      <c r="E40" s="21" t="s">
        <v>120</v>
      </c>
      <c r="F40" s="21" t="s">
        <v>121</v>
      </c>
      <c r="G40" s="25">
        <v>19536473</v>
      </c>
    </row>
    <row r="41" spans="1:7">
      <c r="A41" s="20">
        <v>380</v>
      </c>
      <c r="B41" s="21" t="s">
        <v>40</v>
      </c>
      <c r="C41" s="21" t="s">
        <v>110</v>
      </c>
      <c r="D41" s="21" t="s">
        <v>111</v>
      </c>
      <c r="E41" s="21" t="s">
        <v>122</v>
      </c>
      <c r="F41" s="21" t="s">
        <v>123</v>
      </c>
      <c r="G41" s="25">
        <v>31426244</v>
      </c>
    </row>
    <row r="42" spans="1:7">
      <c r="A42" s="20">
        <v>381</v>
      </c>
      <c r="B42" s="21" t="s">
        <v>40</v>
      </c>
      <c r="C42" s="21" t="s">
        <v>110</v>
      </c>
      <c r="D42" s="21" t="s">
        <v>111</v>
      </c>
      <c r="E42" s="21" t="s">
        <v>124</v>
      </c>
      <c r="F42" s="21" t="s">
        <v>125</v>
      </c>
      <c r="G42" s="25">
        <v>25582666</v>
      </c>
    </row>
    <row r="43" spans="1:7">
      <c r="A43" s="20">
        <v>382</v>
      </c>
      <c r="B43" s="21" t="s">
        <v>40</v>
      </c>
      <c r="C43" s="21" t="s">
        <v>110</v>
      </c>
      <c r="D43" s="21" t="s">
        <v>111</v>
      </c>
      <c r="E43" s="21" t="s">
        <v>126</v>
      </c>
      <c r="F43" s="21" t="s">
        <v>127</v>
      </c>
      <c r="G43" s="25">
        <v>23286972</v>
      </c>
    </row>
    <row r="44" spans="1:7">
      <c r="A44" s="20">
        <v>383</v>
      </c>
      <c r="B44" s="21" t="s">
        <v>40</v>
      </c>
      <c r="C44" s="21" t="s">
        <v>110</v>
      </c>
      <c r="D44" s="21" t="s">
        <v>111</v>
      </c>
      <c r="E44" s="21" t="s">
        <v>128</v>
      </c>
      <c r="F44" s="21" t="s">
        <v>129</v>
      </c>
      <c r="G44" s="25">
        <v>36119289</v>
      </c>
    </row>
    <row r="45" spans="1:7">
      <c r="A45" s="20">
        <v>384</v>
      </c>
      <c r="B45" s="21" t="s">
        <v>40</v>
      </c>
      <c r="C45" s="21" t="s">
        <v>110</v>
      </c>
      <c r="D45" s="21" t="s">
        <v>111</v>
      </c>
      <c r="E45" s="21" t="s">
        <v>130</v>
      </c>
      <c r="F45" s="21" t="s">
        <v>131</v>
      </c>
      <c r="G45" s="25">
        <v>19754450</v>
      </c>
    </row>
    <row r="46" spans="1:7">
      <c r="A46" s="20">
        <v>385</v>
      </c>
      <c r="B46" s="21" t="s">
        <v>40</v>
      </c>
      <c r="C46" s="21" t="s">
        <v>110</v>
      </c>
      <c r="D46" s="21" t="s">
        <v>111</v>
      </c>
      <c r="E46" s="21" t="s">
        <v>132</v>
      </c>
      <c r="F46" s="21" t="s">
        <v>133</v>
      </c>
      <c r="G46" s="25">
        <v>23381691</v>
      </c>
    </row>
    <row r="47" spans="1:7">
      <c r="A47" s="20">
        <v>386</v>
      </c>
      <c r="B47" s="21" t="s">
        <v>40</v>
      </c>
      <c r="C47" s="21" t="s">
        <v>110</v>
      </c>
      <c r="D47" s="21" t="s">
        <v>111</v>
      </c>
      <c r="E47" s="21" t="s">
        <v>134</v>
      </c>
      <c r="F47" s="21" t="s">
        <v>135</v>
      </c>
      <c r="G47" s="25">
        <v>20411546</v>
      </c>
    </row>
    <row r="48" spans="1:7">
      <c r="A48" s="45"/>
      <c r="B48" s="46"/>
      <c r="C48" s="46"/>
      <c r="D48" s="47" t="s">
        <v>232</v>
      </c>
      <c r="E48" s="46"/>
      <c r="F48" s="46"/>
      <c r="G48" s="48">
        <f t="shared" ref="G48" si="3">SUBTOTAL(9,G36:G47)</f>
        <v>617814217</v>
      </c>
    </row>
    <row r="49" spans="1:7">
      <c r="A49" s="20">
        <v>387</v>
      </c>
      <c r="B49" s="21" t="s">
        <v>40</v>
      </c>
      <c r="C49" s="21" t="s">
        <v>136</v>
      </c>
      <c r="D49" s="21" t="s">
        <v>137</v>
      </c>
      <c r="E49" s="21" t="s">
        <v>138</v>
      </c>
      <c r="F49" s="21" t="s">
        <v>139</v>
      </c>
      <c r="G49" s="25">
        <v>172860546</v>
      </c>
    </row>
    <row r="50" spans="1:7">
      <c r="A50" s="20">
        <v>388</v>
      </c>
      <c r="B50" s="21" t="s">
        <v>40</v>
      </c>
      <c r="C50" s="21" t="s">
        <v>136</v>
      </c>
      <c r="D50" s="21" t="s">
        <v>137</v>
      </c>
      <c r="E50" s="21" t="s">
        <v>140</v>
      </c>
      <c r="F50" s="21" t="s">
        <v>141</v>
      </c>
      <c r="G50" s="25">
        <v>25075134</v>
      </c>
    </row>
    <row r="51" spans="1:7">
      <c r="A51" s="20">
        <v>389</v>
      </c>
      <c r="B51" s="21" t="s">
        <v>40</v>
      </c>
      <c r="C51" s="21" t="s">
        <v>136</v>
      </c>
      <c r="D51" s="21" t="s">
        <v>137</v>
      </c>
      <c r="E51" s="21" t="s">
        <v>142</v>
      </c>
      <c r="F51" s="21" t="s">
        <v>143</v>
      </c>
      <c r="G51" s="25">
        <v>31455686</v>
      </c>
    </row>
    <row r="52" spans="1:7">
      <c r="A52" s="20">
        <v>390</v>
      </c>
      <c r="B52" s="21" t="s">
        <v>40</v>
      </c>
      <c r="C52" s="21" t="s">
        <v>136</v>
      </c>
      <c r="D52" s="21" t="s">
        <v>137</v>
      </c>
      <c r="E52" s="21" t="s">
        <v>144</v>
      </c>
      <c r="F52" s="21" t="s">
        <v>145</v>
      </c>
      <c r="G52" s="25">
        <v>28653923</v>
      </c>
    </row>
    <row r="53" spans="1:7">
      <c r="A53" s="20">
        <v>391</v>
      </c>
      <c r="B53" s="21" t="s">
        <v>40</v>
      </c>
      <c r="C53" s="21" t="s">
        <v>136</v>
      </c>
      <c r="D53" s="21" t="s">
        <v>137</v>
      </c>
      <c r="E53" s="21" t="s">
        <v>146</v>
      </c>
      <c r="F53" s="21" t="s">
        <v>147</v>
      </c>
      <c r="G53" s="25">
        <v>26502084</v>
      </c>
    </row>
    <row r="54" spans="1:7">
      <c r="A54" s="20">
        <v>392</v>
      </c>
      <c r="B54" s="21" t="s">
        <v>40</v>
      </c>
      <c r="C54" s="21" t="s">
        <v>136</v>
      </c>
      <c r="D54" s="21" t="s">
        <v>137</v>
      </c>
      <c r="E54" s="21" t="s">
        <v>148</v>
      </c>
      <c r="F54" s="21" t="s">
        <v>149</v>
      </c>
      <c r="G54" s="25">
        <v>6475485</v>
      </c>
    </row>
    <row r="55" spans="1:7">
      <c r="A55" s="20">
        <v>393</v>
      </c>
      <c r="B55" s="21" t="s">
        <v>40</v>
      </c>
      <c r="C55" s="21" t="s">
        <v>136</v>
      </c>
      <c r="D55" s="21" t="s">
        <v>137</v>
      </c>
      <c r="E55" s="21" t="s">
        <v>150</v>
      </c>
      <c r="F55" s="21" t="s">
        <v>151</v>
      </c>
      <c r="G55" s="25">
        <v>12432996</v>
      </c>
    </row>
    <row r="56" spans="1:7">
      <c r="A56" s="45"/>
      <c r="B56" s="46"/>
      <c r="C56" s="46"/>
      <c r="D56" s="47" t="s">
        <v>233</v>
      </c>
      <c r="E56" s="46"/>
      <c r="F56" s="46"/>
      <c r="G56" s="48">
        <f t="shared" ref="G56" si="4">SUBTOTAL(9,G49:G55)</f>
        <v>303455854</v>
      </c>
    </row>
    <row r="57" spans="1:7">
      <c r="A57" s="20">
        <v>394</v>
      </c>
      <c r="B57" s="21" t="s">
        <v>40</v>
      </c>
      <c r="C57" s="21" t="s">
        <v>152</v>
      </c>
      <c r="D57" s="21" t="s">
        <v>153</v>
      </c>
      <c r="E57" s="21" t="s">
        <v>154</v>
      </c>
      <c r="F57" s="21" t="s">
        <v>155</v>
      </c>
      <c r="G57" s="25">
        <v>264131301</v>
      </c>
    </row>
    <row r="58" spans="1:7">
      <c r="A58" s="20">
        <v>395</v>
      </c>
      <c r="B58" s="21" t="s">
        <v>40</v>
      </c>
      <c r="C58" s="21" t="s">
        <v>152</v>
      </c>
      <c r="D58" s="21" t="s">
        <v>153</v>
      </c>
      <c r="E58" s="21" t="s">
        <v>156</v>
      </c>
      <c r="F58" s="21" t="s">
        <v>157</v>
      </c>
      <c r="G58" s="25">
        <v>23266102</v>
      </c>
    </row>
    <row r="59" spans="1:7">
      <c r="A59" s="20">
        <v>396</v>
      </c>
      <c r="B59" s="21" t="s">
        <v>40</v>
      </c>
      <c r="C59" s="21" t="s">
        <v>152</v>
      </c>
      <c r="D59" s="21" t="s">
        <v>153</v>
      </c>
      <c r="E59" s="21" t="s">
        <v>158</v>
      </c>
      <c r="F59" s="21" t="s">
        <v>159</v>
      </c>
      <c r="G59" s="25">
        <v>32605625</v>
      </c>
    </row>
    <row r="60" spans="1:7">
      <c r="A60" s="20">
        <v>397</v>
      </c>
      <c r="B60" s="21" t="s">
        <v>40</v>
      </c>
      <c r="C60" s="21" t="s">
        <v>152</v>
      </c>
      <c r="D60" s="21" t="s">
        <v>153</v>
      </c>
      <c r="E60" s="21" t="s">
        <v>160</v>
      </c>
      <c r="F60" s="21" t="s">
        <v>161</v>
      </c>
      <c r="G60" s="25">
        <v>49655104</v>
      </c>
    </row>
    <row r="61" spans="1:7">
      <c r="A61" s="20">
        <v>398</v>
      </c>
      <c r="B61" s="21" t="s">
        <v>40</v>
      </c>
      <c r="C61" s="21" t="s">
        <v>152</v>
      </c>
      <c r="D61" s="21" t="s">
        <v>153</v>
      </c>
      <c r="E61" s="21" t="s">
        <v>162</v>
      </c>
      <c r="F61" s="21" t="s">
        <v>163</v>
      </c>
      <c r="G61" s="25">
        <v>48855427</v>
      </c>
    </row>
    <row r="62" spans="1:7">
      <c r="A62" s="20">
        <v>399</v>
      </c>
      <c r="B62" s="21" t="s">
        <v>40</v>
      </c>
      <c r="C62" s="21" t="s">
        <v>152</v>
      </c>
      <c r="D62" s="21" t="s">
        <v>153</v>
      </c>
      <c r="E62" s="21" t="s">
        <v>164</v>
      </c>
      <c r="F62" s="21" t="s">
        <v>165</v>
      </c>
      <c r="G62" s="25">
        <v>34840671</v>
      </c>
    </row>
    <row r="63" spans="1:7">
      <c r="A63" s="20">
        <v>400</v>
      </c>
      <c r="B63" s="21" t="s">
        <v>40</v>
      </c>
      <c r="C63" s="21" t="s">
        <v>152</v>
      </c>
      <c r="D63" s="21" t="s">
        <v>153</v>
      </c>
      <c r="E63" s="21" t="s">
        <v>166</v>
      </c>
      <c r="F63" s="21" t="s">
        <v>167</v>
      </c>
      <c r="G63" s="25">
        <v>61548772</v>
      </c>
    </row>
    <row r="64" spans="1:7">
      <c r="A64" s="20">
        <v>401</v>
      </c>
      <c r="B64" s="21" t="s">
        <v>40</v>
      </c>
      <c r="C64" s="21" t="s">
        <v>152</v>
      </c>
      <c r="D64" s="21" t="s">
        <v>153</v>
      </c>
      <c r="E64" s="21" t="s">
        <v>168</v>
      </c>
      <c r="F64" s="21" t="s">
        <v>169</v>
      </c>
      <c r="G64" s="25">
        <v>54731912</v>
      </c>
    </row>
    <row r="65" spans="1:7">
      <c r="A65" s="20">
        <v>402</v>
      </c>
      <c r="B65" s="21" t="s">
        <v>40</v>
      </c>
      <c r="C65" s="21" t="s">
        <v>152</v>
      </c>
      <c r="D65" s="21" t="s">
        <v>153</v>
      </c>
      <c r="E65" s="21" t="s">
        <v>170</v>
      </c>
      <c r="F65" s="21" t="s">
        <v>171</v>
      </c>
      <c r="G65" s="25">
        <v>30250720</v>
      </c>
    </row>
    <row r="66" spans="1:7">
      <c r="A66" s="20">
        <v>403</v>
      </c>
      <c r="B66" s="21" t="s">
        <v>40</v>
      </c>
      <c r="C66" s="21" t="s">
        <v>152</v>
      </c>
      <c r="D66" s="21" t="s">
        <v>153</v>
      </c>
      <c r="E66" s="21" t="s">
        <v>172</v>
      </c>
      <c r="F66" s="21" t="s">
        <v>173</v>
      </c>
      <c r="G66" s="25">
        <v>15063983</v>
      </c>
    </row>
    <row r="67" spans="1:7">
      <c r="A67" s="20">
        <v>404</v>
      </c>
      <c r="B67" s="21" t="s">
        <v>40</v>
      </c>
      <c r="C67" s="21" t="s">
        <v>152</v>
      </c>
      <c r="D67" s="21" t="s">
        <v>153</v>
      </c>
      <c r="E67" s="21" t="s">
        <v>174</v>
      </c>
      <c r="F67" s="21" t="s">
        <v>175</v>
      </c>
      <c r="G67" s="25">
        <v>10408488</v>
      </c>
    </row>
    <row r="68" spans="1:7">
      <c r="A68" s="45"/>
      <c r="B68" s="46"/>
      <c r="C68" s="46"/>
      <c r="D68" s="47" t="s">
        <v>234</v>
      </c>
      <c r="E68" s="46"/>
      <c r="F68" s="46"/>
      <c r="G68" s="48">
        <f t="shared" ref="G68" si="5">SUBTOTAL(9,G57:G67)</f>
        <v>625358105</v>
      </c>
    </row>
    <row r="69" spans="1:7">
      <c r="A69" s="20">
        <v>405</v>
      </c>
      <c r="B69" s="21" t="s">
        <v>40</v>
      </c>
      <c r="C69" s="21" t="s">
        <v>176</v>
      </c>
      <c r="D69" s="21" t="s">
        <v>177</v>
      </c>
      <c r="E69" s="21" t="s">
        <v>178</v>
      </c>
      <c r="F69" s="21" t="s">
        <v>179</v>
      </c>
      <c r="G69" s="25">
        <v>235675794</v>
      </c>
    </row>
    <row r="70" spans="1:7">
      <c r="A70" s="20">
        <v>406</v>
      </c>
      <c r="B70" s="21" t="s">
        <v>40</v>
      </c>
      <c r="C70" s="21" t="s">
        <v>176</v>
      </c>
      <c r="D70" s="21" t="s">
        <v>177</v>
      </c>
      <c r="E70" s="21" t="s">
        <v>180</v>
      </c>
      <c r="F70" s="21" t="s">
        <v>181</v>
      </c>
      <c r="G70" s="25">
        <v>99433047</v>
      </c>
    </row>
    <row r="71" spans="1:7">
      <c r="A71" s="20">
        <v>407</v>
      </c>
      <c r="B71" s="21" t="s">
        <v>40</v>
      </c>
      <c r="C71" s="21" t="s">
        <v>176</v>
      </c>
      <c r="D71" s="21" t="s">
        <v>177</v>
      </c>
      <c r="E71" s="21" t="s">
        <v>182</v>
      </c>
      <c r="F71" s="21" t="s">
        <v>183</v>
      </c>
      <c r="G71" s="25">
        <v>30986914</v>
      </c>
    </row>
    <row r="72" spans="1:7">
      <c r="A72" s="20">
        <v>408</v>
      </c>
      <c r="B72" s="21" t="s">
        <v>40</v>
      </c>
      <c r="C72" s="21" t="s">
        <v>176</v>
      </c>
      <c r="D72" s="21" t="s">
        <v>177</v>
      </c>
      <c r="E72" s="21" t="s">
        <v>184</v>
      </c>
      <c r="F72" s="21" t="s">
        <v>185</v>
      </c>
      <c r="G72" s="25">
        <v>24549009</v>
      </c>
    </row>
    <row r="73" spans="1:7">
      <c r="A73" s="20">
        <v>409</v>
      </c>
      <c r="B73" s="21" t="s">
        <v>40</v>
      </c>
      <c r="C73" s="21" t="s">
        <v>176</v>
      </c>
      <c r="D73" s="21" t="s">
        <v>177</v>
      </c>
      <c r="E73" s="21" t="s">
        <v>186</v>
      </c>
      <c r="F73" s="21" t="s">
        <v>187</v>
      </c>
      <c r="G73" s="25">
        <v>34401097</v>
      </c>
    </row>
    <row r="74" spans="1:7">
      <c r="A74" s="20">
        <v>410</v>
      </c>
      <c r="B74" s="21" t="s">
        <v>40</v>
      </c>
      <c r="C74" s="21" t="s">
        <v>176</v>
      </c>
      <c r="D74" s="21" t="s">
        <v>177</v>
      </c>
      <c r="E74" s="21" t="s">
        <v>188</v>
      </c>
      <c r="F74" s="21" t="s">
        <v>189</v>
      </c>
      <c r="G74" s="25">
        <v>41089665</v>
      </c>
    </row>
    <row r="75" spans="1:7">
      <c r="A75" s="20">
        <v>411</v>
      </c>
      <c r="B75" s="21" t="s">
        <v>40</v>
      </c>
      <c r="C75" s="21" t="s">
        <v>176</v>
      </c>
      <c r="D75" s="21" t="s">
        <v>177</v>
      </c>
      <c r="E75" s="21" t="s">
        <v>190</v>
      </c>
      <c r="F75" s="21" t="s">
        <v>191</v>
      </c>
      <c r="G75" s="25">
        <v>21759958</v>
      </c>
    </row>
    <row r="76" spans="1:7">
      <c r="A76" s="45"/>
      <c r="B76" s="46"/>
      <c r="C76" s="46"/>
      <c r="D76" s="47" t="s">
        <v>235</v>
      </c>
      <c r="E76" s="46"/>
      <c r="F76" s="46"/>
      <c r="G76" s="48">
        <f t="shared" ref="G76" si="6">SUBTOTAL(9,G69:G75)</f>
        <v>487895484</v>
      </c>
    </row>
    <row r="77" spans="1:7">
      <c r="A77" s="20">
        <v>412</v>
      </c>
      <c r="B77" s="21" t="s">
        <v>40</v>
      </c>
      <c r="C77" s="21" t="s">
        <v>192</v>
      </c>
      <c r="D77" s="21" t="s">
        <v>193</v>
      </c>
      <c r="E77" s="21" t="s">
        <v>194</v>
      </c>
      <c r="F77" s="21" t="s">
        <v>195</v>
      </c>
      <c r="G77" s="25">
        <v>136833209</v>
      </c>
    </row>
    <row r="78" spans="1:7">
      <c r="A78" s="20">
        <v>413</v>
      </c>
      <c r="B78" s="21" t="s">
        <v>40</v>
      </c>
      <c r="C78" s="21" t="s">
        <v>192</v>
      </c>
      <c r="D78" s="21" t="s">
        <v>193</v>
      </c>
      <c r="E78" s="21" t="s">
        <v>196</v>
      </c>
      <c r="F78" s="21" t="s">
        <v>197</v>
      </c>
      <c r="G78" s="25">
        <v>22093125</v>
      </c>
    </row>
    <row r="79" spans="1:7">
      <c r="A79" s="20">
        <v>414</v>
      </c>
      <c r="B79" s="21" t="s">
        <v>40</v>
      </c>
      <c r="C79" s="21" t="s">
        <v>192</v>
      </c>
      <c r="D79" s="21" t="s">
        <v>193</v>
      </c>
      <c r="E79" s="21" t="s">
        <v>198</v>
      </c>
      <c r="F79" s="21" t="s">
        <v>199</v>
      </c>
      <c r="G79" s="25">
        <v>25196653</v>
      </c>
    </row>
    <row r="80" spans="1:7">
      <c r="A80" s="20">
        <v>415</v>
      </c>
      <c r="B80" s="21" t="s">
        <v>40</v>
      </c>
      <c r="C80" s="21" t="s">
        <v>192</v>
      </c>
      <c r="D80" s="21" t="s">
        <v>193</v>
      </c>
      <c r="E80" s="21" t="s">
        <v>200</v>
      </c>
      <c r="F80" s="21" t="s">
        <v>201</v>
      </c>
      <c r="G80" s="25">
        <v>30491644</v>
      </c>
    </row>
    <row r="81" spans="1:7">
      <c r="A81" s="20">
        <v>416</v>
      </c>
      <c r="B81" s="21" t="s">
        <v>40</v>
      </c>
      <c r="C81" s="21" t="s">
        <v>192</v>
      </c>
      <c r="D81" s="21" t="s">
        <v>193</v>
      </c>
      <c r="E81" s="21" t="s">
        <v>202</v>
      </c>
      <c r="F81" s="21" t="s">
        <v>203</v>
      </c>
      <c r="G81" s="25">
        <v>43267960</v>
      </c>
    </row>
    <row r="82" spans="1:7">
      <c r="A82" s="20">
        <v>417</v>
      </c>
      <c r="B82" s="21" t="s">
        <v>40</v>
      </c>
      <c r="C82" s="21" t="s">
        <v>192</v>
      </c>
      <c r="D82" s="21" t="s">
        <v>193</v>
      </c>
      <c r="E82" s="21" t="s">
        <v>204</v>
      </c>
      <c r="F82" s="21" t="s">
        <v>205</v>
      </c>
      <c r="G82" s="25">
        <v>66582662</v>
      </c>
    </row>
    <row r="83" spans="1:7">
      <c r="A83" s="20">
        <v>418</v>
      </c>
      <c r="B83" s="21" t="s">
        <v>40</v>
      </c>
      <c r="C83" s="21" t="s">
        <v>192</v>
      </c>
      <c r="D83" s="21" t="s">
        <v>193</v>
      </c>
      <c r="E83" s="21" t="s">
        <v>206</v>
      </c>
      <c r="F83" s="21" t="s">
        <v>207</v>
      </c>
      <c r="G83" s="25">
        <v>24690156</v>
      </c>
    </row>
    <row r="84" spans="1:7">
      <c r="A84" s="20">
        <v>419</v>
      </c>
      <c r="B84" s="21" t="s">
        <v>40</v>
      </c>
      <c r="C84" s="21" t="s">
        <v>192</v>
      </c>
      <c r="D84" s="21" t="s">
        <v>193</v>
      </c>
      <c r="E84" s="21" t="s">
        <v>208</v>
      </c>
      <c r="F84" s="21" t="s">
        <v>209</v>
      </c>
      <c r="G84" s="25">
        <v>14787687</v>
      </c>
    </row>
    <row r="85" spans="1:7">
      <c r="A85" s="20">
        <v>420</v>
      </c>
      <c r="B85" s="21" t="s">
        <v>40</v>
      </c>
      <c r="C85" s="21" t="s">
        <v>192</v>
      </c>
      <c r="D85" s="21" t="s">
        <v>193</v>
      </c>
      <c r="E85" s="21" t="s">
        <v>210</v>
      </c>
      <c r="F85" s="21" t="s">
        <v>211</v>
      </c>
      <c r="G85" s="25">
        <v>13457481</v>
      </c>
    </row>
    <row r="86" spans="1:7">
      <c r="A86" s="45"/>
      <c r="B86" s="46"/>
      <c r="C86" s="46"/>
      <c r="D86" s="47" t="s">
        <v>236</v>
      </c>
      <c r="E86" s="46"/>
      <c r="F86" s="46"/>
      <c r="G86" s="48">
        <f t="shared" ref="G86" si="7">SUBTOTAL(9,G77:G85)</f>
        <v>377400577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80"/>
  <sheetViews>
    <sheetView workbookViewId="0">
      <selection sqref="A1:XFD1048576"/>
    </sheetView>
  </sheetViews>
  <sheetFormatPr defaultRowHeight="15"/>
  <cols>
    <col min="1" max="1" width="4.42578125" bestFit="1" customWidth="1"/>
    <col min="2" max="2" width="3.42578125" bestFit="1" customWidth="1"/>
    <col min="3" max="3" width="8" hidden="1" customWidth="1"/>
    <col min="4" max="4" width="12.42578125" bestFit="1" customWidth="1"/>
    <col min="5" max="5" width="5.140625" bestFit="1" customWidth="1"/>
    <col min="6" max="6" width="31.85546875" customWidth="1"/>
    <col min="7" max="7" width="8.42578125" hidden="1" customWidth="1"/>
    <col min="8" max="10" width="14.85546875" bestFit="1" customWidth="1"/>
    <col min="11" max="11" width="14" bestFit="1" customWidth="1"/>
    <col min="12" max="12" width="14.85546875" bestFit="1" customWidth="1"/>
    <col min="13" max="15" width="14" bestFit="1" customWidth="1"/>
    <col min="16" max="20" width="14.85546875" bestFit="1" customWidth="1"/>
    <col min="21" max="22" width="14" bestFit="1" customWidth="1"/>
  </cols>
  <sheetData>
    <row r="1" spans="1:22" ht="21">
      <c r="A1" s="1"/>
      <c r="B1" s="1"/>
      <c r="C1" s="1"/>
      <c r="D1" s="1"/>
      <c r="E1" s="1"/>
      <c r="F1" s="1"/>
      <c r="G1" s="2"/>
      <c r="H1" s="97" t="s">
        <v>0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T1" s="3" t="s">
        <v>1</v>
      </c>
      <c r="U1" s="100" t="s">
        <v>2</v>
      </c>
      <c r="V1" s="101"/>
    </row>
    <row r="2" spans="1:22">
      <c r="A2" s="4"/>
      <c r="B2" s="4"/>
      <c r="C2" s="4"/>
      <c r="D2" s="4"/>
      <c r="E2" s="4"/>
      <c r="F2" s="4"/>
      <c r="G2" s="5"/>
      <c r="H2" s="6" t="s">
        <v>3</v>
      </c>
      <c r="I2" s="7" t="s">
        <v>4</v>
      </c>
      <c r="J2" s="7" t="s">
        <v>5</v>
      </c>
      <c r="K2" s="7" t="s">
        <v>6</v>
      </c>
      <c r="L2" s="8" t="s">
        <v>7</v>
      </c>
      <c r="M2" s="6" t="s">
        <v>8</v>
      </c>
      <c r="N2" s="7" t="s">
        <v>9</v>
      </c>
      <c r="O2" s="8" t="s">
        <v>10</v>
      </c>
      <c r="P2" s="6" t="s">
        <v>11</v>
      </c>
      <c r="Q2" s="7" t="s">
        <v>12</v>
      </c>
      <c r="R2" s="8" t="s">
        <v>13</v>
      </c>
      <c r="S2" s="9" t="s">
        <v>14</v>
      </c>
      <c r="T2" s="10" t="s">
        <v>15</v>
      </c>
      <c r="U2" s="6" t="s">
        <v>16</v>
      </c>
      <c r="V2" s="7" t="s">
        <v>17</v>
      </c>
    </row>
    <row r="3" spans="1:22" ht="64.5" thickBot="1">
      <c r="A3" s="11" t="s">
        <v>18</v>
      </c>
      <c r="B3" s="11" t="s">
        <v>19</v>
      </c>
      <c r="C3" s="11" t="s">
        <v>20</v>
      </c>
      <c r="D3" s="11" t="s">
        <v>21</v>
      </c>
      <c r="E3" s="11" t="s">
        <v>22</v>
      </c>
      <c r="F3" s="11" t="s">
        <v>23</v>
      </c>
      <c r="G3" s="12" t="s">
        <v>24</v>
      </c>
      <c r="H3" s="13" t="s">
        <v>25</v>
      </c>
      <c r="I3" s="14" t="s">
        <v>26</v>
      </c>
      <c r="J3" s="14" t="s">
        <v>27</v>
      </c>
      <c r="K3" s="14" t="s">
        <v>28</v>
      </c>
      <c r="L3" s="15" t="s">
        <v>29</v>
      </c>
      <c r="M3" s="13" t="s">
        <v>30</v>
      </c>
      <c r="N3" s="14" t="s">
        <v>31</v>
      </c>
      <c r="O3" s="15" t="s">
        <v>32</v>
      </c>
      <c r="P3" s="13" t="s">
        <v>33</v>
      </c>
      <c r="Q3" s="14" t="s">
        <v>34</v>
      </c>
      <c r="R3" s="15" t="s">
        <v>35</v>
      </c>
      <c r="S3" s="16" t="s">
        <v>36</v>
      </c>
      <c r="T3" s="17" t="s">
        <v>37</v>
      </c>
      <c r="U3" s="18" t="s">
        <v>38</v>
      </c>
      <c r="V3" s="19" t="s">
        <v>39</v>
      </c>
    </row>
    <row r="4" spans="1:22">
      <c r="A4" s="20">
        <v>341</v>
      </c>
      <c r="B4" s="20" t="s">
        <v>40</v>
      </c>
      <c r="C4" s="21" t="s">
        <v>41</v>
      </c>
      <c r="D4" s="21" t="s">
        <v>42</v>
      </c>
      <c r="E4" s="21" t="s">
        <v>43</v>
      </c>
      <c r="F4" s="21" t="s">
        <v>44</v>
      </c>
      <c r="G4" s="22" t="s">
        <v>45</v>
      </c>
      <c r="H4" s="23">
        <v>13765505.220000001</v>
      </c>
      <c r="I4" s="24">
        <v>1423598.51</v>
      </c>
      <c r="J4" s="24">
        <v>12341906.710000001</v>
      </c>
      <c r="K4" s="25">
        <v>0</v>
      </c>
      <c r="L4" s="26">
        <v>12341906.710000001</v>
      </c>
      <c r="M4" s="23">
        <v>2529558.2400000002</v>
      </c>
      <c r="N4" s="24">
        <v>261532.3</v>
      </c>
      <c r="O4" s="27">
        <v>2268025.94</v>
      </c>
      <c r="P4" s="23">
        <v>0</v>
      </c>
      <c r="Q4" s="24">
        <v>0</v>
      </c>
      <c r="R4" s="27">
        <v>0</v>
      </c>
      <c r="S4" s="28">
        <v>14609932.65</v>
      </c>
      <c r="T4" s="23">
        <v>14609932.65</v>
      </c>
      <c r="U4" s="29">
        <v>1347904.75</v>
      </c>
      <c r="V4" s="25">
        <v>4628588.17</v>
      </c>
    </row>
    <row r="5" spans="1:22">
      <c r="A5" s="20">
        <v>342</v>
      </c>
      <c r="B5" s="20" t="s">
        <v>40</v>
      </c>
      <c r="C5" s="21" t="s">
        <v>41</v>
      </c>
      <c r="D5" s="21" t="s">
        <v>42</v>
      </c>
      <c r="E5" s="21" t="s">
        <v>46</v>
      </c>
      <c r="F5" s="21" t="s">
        <v>47</v>
      </c>
      <c r="G5" s="22" t="s">
        <v>45</v>
      </c>
      <c r="H5" s="23">
        <v>241042609.44</v>
      </c>
      <c r="I5" s="24">
        <v>95297482.709999993</v>
      </c>
      <c r="J5" s="24">
        <v>145745126.72999999</v>
      </c>
      <c r="K5" s="25">
        <v>0</v>
      </c>
      <c r="L5" s="26">
        <v>145745126.72999999</v>
      </c>
      <c r="M5" s="23">
        <v>44375317.740000002</v>
      </c>
      <c r="N5" s="24">
        <v>17541762.530000001</v>
      </c>
      <c r="O5" s="27">
        <v>26833555.210000001</v>
      </c>
      <c r="P5" s="23">
        <v>345450446.93000001</v>
      </c>
      <c r="Q5" s="24">
        <v>112343842.45999999</v>
      </c>
      <c r="R5" s="27">
        <v>233106604.47</v>
      </c>
      <c r="S5" s="28">
        <v>405685286.41000003</v>
      </c>
      <c r="T5" s="23">
        <v>405685286.41000003</v>
      </c>
      <c r="U5" s="29">
        <v>28911185.649999999</v>
      </c>
      <c r="V5" s="25">
        <v>44868531.670000002</v>
      </c>
    </row>
    <row r="6" spans="1:22">
      <c r="A6" s="20">
        <v>343</v>
      </c>
      <c r="B6" s="20" t="s">
        <v>40</v>
      </c>
      <c r="C6" s="21" t="s">
        <v>41</v>
      </c>
      <c r="D6" s="21" t="s">
        <v>42</v>
      </c>
      <c r="E6" s="21" t="s">
        <v>48</v>
      </c>
      <c r="F6" s="21" t="s">
        <v>49</v>
      </c>
      <c r="G6" s="22" t="s">
        <v>45</v>
      </c>
      <c r="H6" s="23">
        <v>76142694.629999995</v>
      </c>
      <c r="I6" s="24">
        <v>34097603.579999998</v>
      </c>
      <c r="J6" s="24">
        <v>42045091.049999997</v>
      </c>
      <c r="K6" s="25">
        <v>0</v>
      </c>
      <c r="L6" s="26">
        <v>42045091.049999997</v>
      </c>
      <c r="M6" s="23">
        <v>14027341.779999999</v>
      </c>
      <c r="N6" s="24">
        <v>6281622.2699999996</v>
      </c>
      <c r="O6" s="27">
        <v>7745719.5099999998</v>
      </c>
      <c r="P6" s="23">
        <v>53190874.450000003</v>
      </c>
      <c r="Q6" s="24">
        <v>21024706.399999999</v>
      </c>
      <c r="R6" s="27">
        <v>32166168.050000001</v>
      </c>
      <c r="S6" s="28">
        <v>81956978.609999999</v>
      </c>
      <c r="T6" s="23">
        <v>76162465</v>
      </c>
      <c r="U6" s="29">
        <v>1823072.07</v>
      </c>
      <c r="V6" s="25">
        <v>9319446.1500000004</v>
      </c>
    </row>
    <row r="7" spans="1:22">
      <c r="A7" s="20">
        <v>344</v>
      </c>
      <c r="B7" s="20" t="s">
        <v>40</v>
      </c>
      <c r="C7" s="21" t="s">
        <v>41</v>
      </c>
      <c r="D7" s="21" t="s">
        <v>42</v>
      </c>
      <c r="E7" s="21" t="s">
        <v>50</v>
      </c>
      <c r="F7" s="21" t="s">
        <v>51</v>
      </c>
      <c r="G7" s="22" t="s">
        <v>45</v>
      </c>
      <c r="H7" s="23">
        <v>97691869.739999995</v>
      </c>
      <c r="I7" s="24">
        <v>26984491.239999998</v>
      </c>
      <c r="J7" s="24">
        <v>70707378.5</v>
      </c>
      <c r="K7" s="25">
        <v>0</v>
      </c>
      <c r="L7" s="26">
        <v>70707378.5</v>
      </c>
      <c r="M7" s="23">
        <v>17997225.489999998</v>
      </c>
      <c r="N7" s="24">
        <v>4969320.3600000003</v>
      </c>
      <c r="O7" s="27">
        <v>13027905.130000001</v>
      </c>
      <c r="P7" s="23">
        <v>139255737.52000001</v>
      </c>
      <c r="Q7" s="24">
        <v>31673849.899999999</v>
      </c>
      <c r="R7" s="27">
        <v>107581887.62</v>
      </c>
      <c r="S7" s="28">
        <v>191317171.25</v>
      </c>
      <c r="T7" s="23">
        <v>189532480.78999999</v>
      </c>
      <c r="U7" s="29">
        <v>17687888.460000001</v>
      </c>
      <c r="V7" s="25">
        <v>26851239.649999999</v>
      </c>
    </row>
    <row r="8" spans="1:22">
      <c r="A8" s="20">
        <v>345</v>
      </c>
      <c r="B8" s="20" t="s">
        <v>40</v>
      </c>
      <c r="C8" s="21" t="s">
        <v>41</v>
      </c>
      <c r="D8" s="21" t="s">
        <v>42</v>
      </c>
      <c r="E8" s="21" t="s">
        <v>52</v>
      </c>
      <c r="F8" s="21" t="s">
        <v>53</v>
      </c>
      <c r="G8" s="22" t="s">
        <v>45</v>
      </c>
      <c r="H8" s="23">
        <v>66707965.960000001</v>
      </c>
      <c r="I8" s="24">
        <v>25847568.359999999</v>
      </c>
      <c r="J8" s="24">
        <v>40860397.600000001</v>
      </c>
      <c r="K8" s="25">
        <v>0</v>
      </c>
      <c r="L8" s="26">
        <v>40860397.600000001</v>
      </c>
      <c r="M8" s="23">
        <v>12289234.6</v>
      </c>
      <c r="N8" s="24">
        <v>4762238.09</v>
      </c>
      <c r="O8" s="27">
        <v>7526996.5099999998</v>
      </c>
      <c r="P8" s="23">
        <v>26831310.41</v>
      </c>
      <c r="Q8" s="24">
        <v>9476372.7699999996</v>
      </c>
      <c r="R8" s="27">
        <v>17354937.640000001</v>
      </c>
      <c r="S8" s="28">
        <v>65742331.75</v>
      </c>
      <c r="T8" s="23">
        <v>61662136.549999997</v>
      </c>
      <c r="U8" s="29">
        <v>1514746.21</v>
      </c>
      <c r="V8" s="25">
        <v>11827676.16</v>
      </c>
    </row>
    <row r="9" spans="1:22">
      <c r="A9" s="20">
        <v>346</v>
      </c>
      <c r="B9" s="20" t="s">
        <v>40</v>
      </c>
      <c r="C9" s="21" t="s">
        <v>41</v>
      </c>
      <c r="D9" s="21" t="s">
        <v>42</v>
      </c>
      <c r="E9" s="21" t="s">
        <v>54</v>
      </c>
      <c r="F9" s="21" t="s">
        <v>55</v>
      </c>
      <c r="G9" s="22" t="s">
        <v>45</v>
      </c>
      <c r="H9" s="23">
        <v>71017364.810000002</v>
      </c>
      <c r="I9" s="24">
        <v>23075653.460000001</v>
      </c>
      <c r="J9" s="24">
        <v>47941711.350000001</v>
      </c>
      <c r="K9" s="25">
        <v>0</v>
      </c>
      <c r="L9" s="26">
        <v>47941711.350000001</v>
      </c>
      <c r="M9" s="23">
        <v>13083131</v>
      </c>
      <c r="N9" s="24">
        <v>4251729.4000000004</v>
      </c>
      <c r="O9" s="27">
        <v>8831401.5999999996</v>
      </c>
      <c r="P9" s="23">
        <v>17806350.890000001</v>
      </c>
      <c r="Q9" s="24">
        <v>5529876.7999999998</v>
      </c>
      <c r="R9" s="27">
        <v>12276474.09</v>
      </c>
      <c r="S9" s="28">
        <v>69049587.040000007</v>
      </c>
      <c r="T9" s="23">
        <v>64151927.670000002</v>
      </c>
      <c r="U9" s="29">
        <v>1653716.65</v>
      </c>
      <c r="V9" s="25">
        <v>15669130.77</v>
      </c>
    </row>
    <row r="10" spans="1:22">
      <c r="A10" s="20">
        <v>347</v>
      </c>
      <c r="B10" s="20" t="s">
        <v>40</v>
      </c>
      <c r="C10" s="21" t="s">
        <v>41</v>
      </c>
      <c r="D10" s="21" t="s">
        <v>42</v>
      </c>
      <c r="E10" s="21" t="s">
        <v>56</v>
      </c>
      <c r="F10" s="21" t="s">
        <v>57</v>
      </c>
      <c r="G10" s="22" t="s">
        <v>45</v>
      </c>
      <c r="H10" s="23">
        <v>47915928.740000002</v>
      </c>
      <c r="I10" s="24">
        <v>11878604.67</v>
      </c>
      <c r="J10" s="24">
        <v>36037324.07</v>
      </c>
      <c r="K10" s="25">
        <v>0</v>
      </c>
      <c r="L10" s="26">
        <v>36037324.07</v>
      </c>
      <c r="M10" s="23">
        <v>8827282.9299999997</v>
      </c>
      <c r="N10" s="24">
        <v>2188699.81</v>
      </c>
      <c r="O10" s="27">
        <v>6638583.1200000001</v>
      </c>
      <c r="P10" s="23">
        <v>1962439.84</v>
      </c>
      <c r="Q10" s="24">
        <v>475551.38</v>
      </c>
      <c r="R10" s="27">
        <v>1486888.46</v>
      </c>
      <c r="S10" s="28">
        <v>44162795.649999999</v>
      </c>
      <c r="T10" s="23">
        <v>43790080.719999999</v>
      </c>
      <c r="U10" s="29">
        <v>3382620.31</v>
      </c>
      <c r="V10" s="25">
        <v>7688337.4800000004</v>
      </c>
    </row>
    <row r="11" spans="1:22">
      <c r="A11" s="20">
        <v>348</v>
      </c>
      <c r="B11" s="20" t="s">
        <v>40</v>
      </c>
      <c r="C11" s="21" t="s">
        <v>58</v>
      </c>
      <c r="D11" s="21" t="s">
        <v>59</v>
      </c>
      <c r="E11" s="21" t="s">
        <v>60</v>
      </c>
      <c r="F11" s="21" t="s">
        <v>61</v>
      </c>
      <c r="G11" s="22" t="s">
        <v>45</v>
      </c>
      <c r="H11" s="23">
        <v>8223510.9199999999</v>
      </c>
      <c r="I11" s="24">
        <v>878140.24</v>
      </c>
      <c r="J11" s="24">
        <v>7345370.6799999997</v>
      </c>
      <c r="K11" s="25">
        <v>0</v>
      </c>
      <c r="L11" s="26">
        <v>7345370.6799999997</v>
      </c>
      <c r="M11" s="23">
        <v>1577428.97</v>
      </c>
      <c r="N11" s="24">
        <v>168386.08</v>
      </c>
      <c r="O11" s="27">
        <v>1409042.89</v>
      </c>
      <c r="P11" s="23">
        <v>0</v>
      </c>
      <c r="Q11" s="24">
        <v>0</v>
      </c>
      <c r="R11" s="27">
        <v>0</v>
      </c>
      <c r="S11" s="28">
        <v>8754413.5700000003</v>
      </c>
      <c r="T11" s="23">
        <v>8754413.5700000003</v>
      </c>
      <c r="U11" s="29">
        <v>0</v>
      </c>
      <c r="V11" s="25"/>
    </row>
    <row r="12" spans="1:22">
      <c r="A12" s="20">
        <v>349</v>
      </c>
      <c r="B12" s="20" t="s">
        <v>40</v>
      </c>
      <c r="C12" s="21" t="s">
        <v>58</v>
      </c>
      <c r="D12" s="21" t="s">
        <v>59</v>
      </c>
      <c r="E12" s="21" t="s">
        <v>62</v>
      </c>
      <c r="F12" s="21" t="s">
        <v>63</v>
      </c>
      <c r="G12" s="22" t="s">
        <v>45</v>
      </c>
      <c r="H12" s="23">
        <v>5703561.3200000003</v>
      </c>
      <c r="I12" s="24">
        <v>590835.72</v>
      </c>
      <c r="J12" s="24">
        <v>5112725.5999999996</v>
      </c>
      <c r="K12" s="25">
        <v>0</v>
      </c>
      <c r="L12" s="26">
        <v>5112725.5999999996</v>
      </c>
      <c r="M12" s="23">
        <v>1094053.74</v>
      </c>
      <c r="N12" s="24">
        <v>113294.56</v>
      </c>
      <c r="O12" s="27">
        <v>980759.18</v>
      </c>
      <c r="P12" s="23">
        <v>0</v>
      </c>
      <c r="Q12" s="24">
        <v>0</v>
      </c>
      <c r="R12" s="27">
        <v>0</v>
      </c>
      <c r="S12" s="28">
        <v>6093484.7800000003</v>
      </c>
      <c r="T12" s="23">
        <v>6093484.7800000003</v>
      </c>
      <c r="U12" s="29">
        <v>0</v>
      </c>
      <c r="V12" s="25"/>
    </row>
    <row r="13" spans="1:22">
      <c r="A13" s="20">
        <v>350</v>
      </c>
      <c r="B13" s="20" t="s">
        <v>40</v>
      </c>
      <c r="C13" s="21" t="s">
        <v>58</v>
      </c>
      <c r="D13" s="21" t="s">
        <v>59</v>
      </c>
      <c r="E13" s="21" t="s">
        <v>64</v>
      </c>
      <c r="F13" s="21" t="s">
        <v>65</v>
      </c>
      <c r="G13" s="22" t="s">
        <v>45</v>
      </c>
      <c r="H13" s="23">
        <v>0</v>
      </c>
      <c r="I13" s="24">
        <v>0</v>
      </c>
      <c r="J13" s="24">
        <v>0</v>
      </c>
      <c r="K13" s="25">
        <v>0</v>
      </c>
      <c r="L13" s="26">
        <v>0</v>
      </c>
      <c r="M13" s="23">
        <v>0</v>
      </c>
      <c r="N13" s="24">
        <v>0</v>
      </c>
      <c r="O13" s="27">
        <v>0</v>
      </c>
      <c r="P13" s="23">
        <v>536786362.67000002</v>
      </c>
      <c r="Q13" s="24">
        <v>353115767.5</v>
      </c>
      <c r="R13" s="27">
        <v>183670595.16999999</v>
      </c>
      <c r="S13" s="28">
        <v>183670595.16999999</v>
      </c>
      <c r="T13" s="23">
        <v>183670595.16999999</v>
      </c>
      <c r="U13" s="29">
        <v>0</v>
      </c>
      <c r="V13" s="25">
        <v>0</v>
      </c>
    </row>
    <row r="14" spans="1:22">
      <c r="A14" s="20">
        <v>351</v>
      </c>
      <c r="B14" s="20" t="s">
        <v>40</v>
      </c>
      <c r="C14" s="21" t="s">
        <v>58</v>
      </c>
      <c r="D14" s="21" t="s">
        <v>59</v>
      </c>
      <c r="E14" s="21" t="s">
        <v>66</v>
      </c>
      <c r="F14" s="21" t="s">
        <v>67</v>
      </c>
      <c r="G14" s="22" t="s">
        <v>45</v>
      </c>
      <c r="H14" s="23">
        <v>81000480.370000005</v>
      </c>
      <c r="I14" s="24">
        <v>32031644.25</v>
      </c>
      <c r="J14" s="24">
        <v>48968836.119999997</v>
      </c>
      <c r="K14" s="25">
        <v>0</v>
      </c>
      <c r="L14" s="26">
        <v>48968836.119999997</v>
      </c>
      <c r="M14" s="23">
        <v>15537463.939999999</v>
      </c>
      <c r="N14" s="24">
        <v>6143914.6699999999</v>
      </c>
      <c r="O14" s="27">
        <v>9393549.2699999996</v>
      </c>
      <c r="P14" s="23">
        <v>52865917.439999998</v>
      </c>
      <c r="Q14" s="24">
        <v>18871002.530000001</v>
      </c>
      <c r="R14" s="27">
        <v>33994914.909999996</v>
      </c>
      <c r="S14" s="28">
        <v>92357300.299999997</v>
      </c>
      <c r="T14" s="23">
        <v>79369758.989999995</v>
      </c>
      <c r="U14" s="29">
        <v>0</v>
      </c>
      <c r="V14" s="25">
        <v>20394134.630000003</v>
      </c>
    </row>
    <row r="15" spans="1:22">
      <c r="A15" s="20">
        <v>352</v>
      </c>
      <c r="B15" s="20" t="s">
        <v>40</v>
      </c>
      <c r="C15" s="21" t="s">
        <v>58</v>
      </c>
      <c r="D15" s="21" t="s">
        <v>59</v>
      </c>
      <c r="E15" s="21" t="s">
        <v>68</v>
      </c>
      <c r="F15" s="21" t="s">
        <v>69</v>
      </c>
      <c r="G15" s="22" t="s">
        <v>45</v>
      </c>
      <c r="H15" s="23">
        <v>28805884.84</v>
      </c>
      <c r="I15" s="24">
        <v>14061014.59</v>
      </c>
      <c r="J15" s="24">
        <v>14744870.25</v>
      </c>
      <c r="K15" s="25">
        <v>0</v>
      </c>
      <c r="L15" s="26">
        <v>14744870.25</v>
      </c>
      <c r="M15" s="23">
        <v>5487802.6699999999</v>
      </c>
      <c r="N15" s="24">
        <v>2678388.6800000002</v>
      </c>
      <c r="O15" s="27">
        <v>2809413.99</v>
      </c>
      <c r="P15" s="23">
        <v>9371724.5199999996</v>
      </c>
      <c r="Q15" s="24">
        <v>4300570.68</v>
      </c>
      <c r="R15" s="27">
        <v>5071153.84</v>
      </c>
      <c r="S15" s="28">
        <v>22625438.079999998</v>
      </c>
      <c r="T15" s="23">
        <v>22625438.079999998</v>
      </c>
      <c r="U15" s="29">
        <v>0</v>
      </c>
      <c r="V15" s="25">
        <v>1944756.15</v>
      </c>
    </row>
    <row r="16" spans="1:22">
      <c r="A16" s="20">
        <v>353</v>
      </c>
      <c r="B16" s="20" t="s">
        <v>40</v>
      </c>
      <c r="C16" s="21" t="s">
        <v>58</v>
      </c>
      <c r="D16" s="21" t="s">
        <v>59</v>
      </c>
      <c r="E16" s="21" t="s">
        <v>70</v>
      </c>
      <c r="F16" s="21" t="s">
        <v>71</v>
      </c>
      <c r="G16" s="22" t="s">
        <v>45</v>
      </c>
      <c r="H16" s="23">
        <v>139341931.71000001</v>
      </c>
      <c r="I16" s="24">
        <v>49588860.259999998</v>
      </c>
      <c r="J16" s="24">
        <v>89753071.450000003</v>
      </c>
      <c r="K16" s="25">
        <v>0</v>
      </c>
      <c r="L16" s="26">
        <v>89753071.450000003</v>
      </c>
      <c r="M16" s="23">
        <v>26616227.260000002</v>
      </c>
      <c r="N16" s="24">
        <v>9469330.1999999993</v>
      </c>
      <c r="O16" s="27">
        <v>17146897.059999999</v>
      </c>
      <c r="P16" s="23">
        <v>144376162.88999999</v>
      </c>
      <c r="Q16" s="24">
        <v>41040437.439999998</v>
      </c>
      <c r="R16" s="27">
        <v>103335725.45</v>
      </c>
      <c r="S16" s="28">
        <v>210235693.96000001</v>
      </c>
      <c r="T16" s="23">
        <v>210235693.96000001</v>
      </c>
      <c r="U16" s="29">
        <v>17122170</v>
      </c>
      <c r="V16" s="25">
        <v>21680736.77</v>
      </c>
    </row>
    <row r="17" spans="1:22">
      <c r="A17" s="20">
        <v>354</v>
      </c>
      <c r="B17" s="20" t="s">
        <v>40</v>
      </c>
      <c r="C17" s="21" t="s">
        <v>58</v>
      </c>
      <c r="D17" s="21" t="s">
        <v>59</v>
      </c>
      <c r="E17" s="21" t="s">
        <v>72</v>
      </c>
      <c r="F17" s="21" t="s">
        <v>73</v>
      </c>
      <c r="G17" s="22" t="s">
        <v>45</v>
      </c>
      <c r="H17" s="23">
        <v>28235217.379999999</v>
      </c>
      <c r="I17" s="24">
        <v>13760063.76</v>
      </c>
      <c r="J17" s="24">
        <v>14475153.619999999</v>
      </c>
      <c r="K17" s="25">
        <v>0</v>
      </c>
      <c r="L17" s="26">
        <v>14475153.619999999</v>
      </c>
      <c r="M17" s="23">
        <v>5413499.6600000001</v>
      </c>
      <c r="N17" s="24">
        <v>2637497.83</v>
      </c>
      <c r="O17" s="27">
        <v>2776001.83</v>
      </c>
      <c r="P17" s="23">
        <v>9399102.8599999994</v>
      </c>
      <c r="Q17" s="24">
        <v>3906501.8</v>
      </c>
      <c r="R17" s="27">
        <v>5492601.0599999996</v>
      </c>
      <c r="S17" s="28">
        <v>22743756.510000002</v>
      </c>
      <c r="T17" s="23">
        <v>22743756.510000002</v>
      </c>
      <c r="U17" s="29">
        <v>0</v>
      </c>
      <c r="V17" s="25">
        <v>1812737.2</v>
      </c>
    </row>
    <row r="18" spans="1:22">
      <c r="A18" s="20">
        <v>355</v>
      </c>
      <c r="B18" s="20" t="s">
        <v>40</v>
      </c>
      <c r="C18" s="21" t="s">
        <v>58</v>
      </c>
      <c r="D18" s="21" t="s">
        <v>59</v>
      </c>
      <c r="E18" s="21" t="s">
        <v>74</v>
      </c>
      <c r="F18" s="21" t="s">
        <v>75</v>
      </c>
      <c r="G18" s="22" t="s">
        <v>45</v>
      </c>
      <c r="H18" s="23">
        <v>56672402.270000003</v>
      </c>
      <c r="I18" s="24">
        <v>27322470.82</v>
      </c>
      <c r="J18" s="24">
        <v>29349931.449999999</v>
      </c>
      <c r="K18" s="25">
        <v>0</v>
      </c>
      <c r="L18" s="26">
        <v>29349931.449999999</v>
      </c>
      <c r="M18" s="23">
        <v>10870866.48</v>
      </c>
      <c r="N18" s="24">
        <v>5240165.99</v>
      </c>
      <c r="O18" s="27">
        <v>5630700.4900000002</v>
      </c>
      <c r="P18" s="23">
        <v>27198393.670000002</v>
      </c>
      <c r="Q18" s="24">
        <v>11251460.08</v>
      </c>
      <c r="R18" s="27">
        <v>15946933.59</v>
      </c>
      <c r="S18" s="28">
        <v>50927565.530000001</v>
      </c>
      <c r="T18" s="23">
        <v>49484173.049999997</v>
      </c>
      <c r="U18" s="29">
        <v>5840371.0099999998</v>
      </c>
      <c r="V18" s="25">
        <v>13146278.92</v>
      </c>
    </row>
    <row r="19" spans="1:22">
      <c r="A19" s="20">
        <v>356</v>
      </c>
      <c r="B19" s="20" t="s">
        <v>40</v>
      </c>
      <c r="C19" s="21" t="s">
        <v>58</v>
      </c>
      <c r="D19" s="21" t="s">
        <v>59</v>
      </c>
      <c r="E19" s="21" t="s">
        <v>76</v>
      </c>
      <c r="F19" s="21" t="s">
        <v>77</v>
      </c>
      <c r="G19" s="22" t="s">
        <v>45</v>
      </c>
      <c r="H19" s="23">
        <v>83740817.920000002</v>
      </c>
      <c r="I19" s="24">
        <v>40315316.609999999</v>
      </c>
      <c r="J19" s="24">
        <v>43425501.310000002</v>
      </c>
      <c r="K19" s="25">
        <v>0</v>
      </c>
      <c r="L19" s="26">
        <v>43425501.310000002</v>
      </c>
      <c r="M19" s="23">
        <v>16063113.859999999</v>
      </c>
      <c r="N19" s="24">
        <v>7734158.0700000003</v>
      </c>
      <c r="O19" s="27">
        <v>8328955.79</v>
      </c>
      <c r="P19" s="23">
        <v>73958765.280000001</v>
      </c>
      <c r="Q19" s="24">
        <v>33362715.57</v>
      </c>
      <c r="R19" s="27">
        <v>40596049.710000001</v>
      </c>
      <c r="S19" s="28">
        <v>92350506.810000002</v>
      </c>
      <c r="T19" s="23">
        <v>79230821.810000002</v>
      </c>
      <c r="U19" s="29">
        <v>9013959.7799999993</v>
      </c>
      <c r="V19" s="25">
        <v>16632834.6</v>
      </c>
    </row>
    <row r="20" spans="1:22">
      <c r="A20" s="20">
        <v>357</v>
      </c>
      <c r="B20" s="20" t="s">
        <v>40</v>
      </c>
      <c r="C20" s="21" t="s">
        <v>58</v>
      </c>
      <c r="D20" s="21" t="s">
        <v>59</v>
      </c>
      <c r="E20" s="21" t="s">
        <v>78</v>
      </c>
      <c r="F20" s="21" t="s">
        <v>79</v>
      </c>
      <c r="G20" s="22" t="s">
        <v>45</v>
      </c>
      <c r="H20" s="23">
        <v>120314965.84</v>
      </c>
      <c r="I20" s="24">
        <v>44859648.670000002</v>
      </c>
      <c r="J20" s="24">
        <v>75455317.170000002</v>
      </c>
      <c r="K20" s="25">
        <v>0</v>
      </c>
      <c r="L20" s="26">
        <v>75455317.170000002</v>
      </c>
      <c r="M20" s="23">
        <v>23003778.57</v>
      </c>
      <c r="N20" s="24">
        <v>8577926.6600000001</v>
      </c>
      <c r="O20" s="27">
        <v>14425851.91</v>
      </c>
      <c r="P20" s="23">
        <v>60569849.289999999</v>
      </c>
      <c r="Q20" s="24">
        <v>19256718.41</v>
      </c>
      <c r="R20" s="27">
        <v>41313130.880000003</v>
      </c>
      <c r="S20" s="28">
        <v>131194299.95999999</v>
      </c>
      <c r="T20" s="23">
        <v>131194299.95999999</v>
      </c>
      <c r="U20" s="29">
        <v>0</v>
      </c>
      <c r="V20" s="25">
        <v>21277084.09</v>
      </c>
    </row>
    <row r="21" spans="1:22">
      <c r="A21" s="20">
        <v>358</v>
      </c>
      <c r="B21" s="20" t="s">
        <v>40</v>
      </c>
      <c r="C21" s="21" t="s">
        <v>58</v>
      </c>
      <c r="D21" s="21" t="s">
        <v>59</v>
      </c>
      <c r="E21" s="21" t="s">
        <v>80</v>
      </c>
      <c r="F21" s="21" t="s">
        <v>81</v>
      </c>
      <c r="G21" s="22" t="s">
        <v>45</v>
      </c>
      <c r="H21" s="23">
        <v>15703173.050000001</v>
      </c>
      <c r="I21" s="24">
        <v>5448261.0700000003</v>
      </c>
      <c r="J21" s="24">
        <v>10254911.98</v>
      </c>
      <c r="K21" s="25">
        <v>0</v>
      </c>
      <c r="L21" s="26">
        <v>10254911.98</v>
      </c>
      <c r="M21" s="23">
        <v>2913435.99</v>
      </c>
      <c r="N21" s="24">
        <v>1011154.68</v>
      </c>
      <c r="O21" s="27">
        <v>1902281.31</v>
      </c>
      <c r="P21" s="23">
        <v>5422457.7599999998</v>
      </c>
      <c r="Q21" s="24">
        <v>1856001.02</v>
      </c>
      <c r="R21" s="27">
        <v>3566456.74</v>
      </c>
      <c r="S21" s="28">
        <v>15723650.029999999</v>
      </c>
      <c r="T21" s="23">
        <v>15723650.029999999</v>
      </c>
      <c r="U21" s="29">
        <v>5000000</v>
      </c>
      <c r="V21" s="25">
        <v>5000</v>
      </c>
    </row>
    <row r="22" spans="1:22">
      <c r="A22" s="20">
        <v>359</v>
      </c>
      <c r="B22" s="20" t="s">
        <v>40</v>
      </c>
      <c r="C22" s="21" t="s">
        <v>58</v>
      </c>
      <c r="D22" s="21" t="s">
        <v>59</v>
      </c>
      <c r="E22" s="21" t="s">
        <v>82</v>
      </c>
      <c r="F22" s="21" t="s">
        <v>83</v>
      </c>
      <c r="G22" s="22" t="s">
        <v>45</v>
      </c>
      <c r="H22" s="23">
        <v>73080319.840000004</v>
      </c>
      <c r="I22" s="24">
        <v>33151510.739999998</v>
      </c>
      <c r="J22" s="24">
        <v>39928809.100000001</v>
      </c>
      <c r="K22" s="25">
        <v>0</v>
      </c>
      <c r="L22" s="26">
        <v>39928809.100000001</v>
      </c>
      <c r="M22" s="23">
        <v>14018223.449999999</v>
      </c>
      <c r="N22" s="24">
        <v>6358455.1500000004</v>
      </c>
      <c r="O22" s="27">
        <v>7659768.2999999998</v>
      </c>
      <c r="P22" s="23">
        <v>15674734.960000001</v>
      </c>
      <c r="Q22" s="24">
        <v>6565796.0899999999</v>
      </c>
      <c r="R22" s="27">
        <v>9108938.8699999992</v>
      </c>
      <c r="S22" s="28">
        <v>56697516.270000003</v>
      </c>
      <c r="T22" s="23">
        <v>52612935.770000003</v>
      </c>
      <c r="U22" s="29">
        <v>0</v>
      </c>
      <c r="V22" s="25">
        <v>19485150.829999998</v>
      </c>
    </row>
    <row r="23" spans="1:22">
      <c r="A23" s="20">
        <v>360</v>
      </c>
      <c r="B23" s="20" t="s">
        <v>40</v>
      </c>
      <c r="C23" s="21" t="s">
        <v>58</v>
      </c>
      <c r="D23" s="21" t="s">
        <v>59</v>
      </c>
      <c r="E23" s="21" t="s">
        <v>84</v>
      </c>
      <c r="F23" s="21" t="s">
        <v>85</v>
      </c>
      <c r="G23" s="22" t="s">
        <v>45</v>
      </c>
      <c r="H23" s="23">
        <v>47038816.030000001</v>
      </c>
      <c r="I23" s="24">
        <v>20931879.329999998</v>
      </c>
      <c r="J23" s="24">
        <v>26106936.699999999</v>
      </c>
      <c r="K23" s="25">
        <v>0</v>
      </c>
      <c r="L23" s="26">
        <v>26106936.699999999</v>
      </c>
      <c r="M23" s="23">
        <v>9022957.6899999995</v>
      </c>
      <c r="N23" s="24">
        <v>4016614.64</v>
      </c>
      <c r="O23" s="27">
        <v>5006343.05</v>
      </c>
      <c r="P23" s="23">
        <v>16361340.289999999</v>
      </c>
      <c r="Q23" s="24">
        <v>7081925.8099999996</v>
      </c>
      <c r="R23" s="27">
        <v>9279414.4800000004</v>
      </c>
      <c r="S23" s="28">
        <v>40392694.229999997</v>
      </c>
      <c r="T23" s="23">
        <v>39568574.259999998</v>
      </c>
      <c r="U23" s="29">
        <v>13267577.48</v>
      </c>
      <c r="V23" s="25">
        <v>5692384.4199999999</v>
      </c>
    </row>
    <row r="24" spans="1:22">
      <c r="A24" s="20">
        <v>361</v>
      </c>
      <c r="B24" s="20" t="s">
        <v>40</v>
      </c>
      <c r="C24" s="21" t="s">
        <v>58</v>
      </c>
      <c r="D24" s="21" t="s">
        <v>59</v>
      </c>
      <c r="E24" s="21" t="s">
        <v>86</v>
      </c>
      <c r="F24" s="21" t="s">
        <v>87</v>
      </c>
      <c r="G24" s="22" t="s">
        <v>45</v>
      </c>
      <c r="H24" s="23">
        <v>179072402.74000001</v>
      </c>
      <c r="I24" s="24">
        <v>20126541.57</v>
      </c>
      <c r="J24" s="24">
        <v>158945861.16999999</v>
      </c>
      <c r="K24" s="25">
        <v>0</v>
      </c>
      <c r="L24" s="26">
        <v>158945861.16999999</v>
      </c>
      <c r="M24" s="23">
        <v>34102371.840000004</v>
      </c>
      <c r="N24" s="24">
        <v>3833626.97</v>
      </c>
      <c r="O24" s="27">
        <v>30268744.870000001</v>
      </c>
      <c r="P24" s="23">
        <v>0</v>
      </c>
      <c r="Q24" s="24">
        <v>0</v>
      </c>
      <c r="R24" s="27">
        <v>0</v>
      </c>
      <c r="S24" s="28">
        <v>189214606.03999999</v>
      </c>
      <c r="T24" s="23">
        <v>189214606.03999999</v>
      </c>
      <c r="U24" s="29">
        <v>0</v>
      </c>
      <c r="V24" s="25">
        <v>16283389.52</v>
      </c>
    </row>
    <row r="25" spans="1:22">
      <c r="A25" s="20">
        <v>362</v>
      </c>
      <c r="B25" s="20" t="s">
        <v>40</v>
      </c>
      <c r="C25" s="21" t="s">
        <v>58</v>
      </c>
      <c r="D25" s="21" t="s">
        <v>59</v>
      </c>
      <c r="E25" s="21" t="s">
        <v>88</v>
      </c>
      <c r="F25" s="21" t="s">
        <v>89</v>
      </c>
      <c r="G25" s="22" t="s">
        <v>45</v>
      </c>
      <c r="H25" s="23">
        <v>34768015.259999998</v>
      </c>
      <c r="I25" s="24">
        <v>8553013.0299999993</v>
      </c>
      <c r="J25" s="24">
        <v>26215002.23</v>
      </c>
      <c r="K25" s="25">
        <v>0</v>
      </c>
      <c r="L25" s="26">
        <v>26215002.23</v>
      </c>
      <c r="M25" s="23">
        <v>6669179.9900000002</v>
      </c>
      <c r="N25" s="24">
        <v>1640054.79</v>
      </c>
      <c r="O25" s="27">
        <v>5029125.2</v>
      </c>
      <c r="P25" s="23">
        <v>8314478.8799999999</v>
      </c>
      <c r="Q25" s="24">
        <v>1928549.28</v>
      </c>
      <c r="R25" s="27">
        <v>6385929.5999999996</v>
      </c>
      <c r="S25" s="28">
        <v>37630057.030000001</v>
      </c>
      <c r="T25" s="23">
        <v>36974334.780000001</v>
      </c>
      <c r="U25" s="29">
        <v>5667002.4199999999</v>
      </c>
      <c r="V25" s="25">
        <v>5780849.6799999997</v>
      </c>
    </row>
    <row r="26" spans="1:22">
      <c r="A26" s="20">
        <v>363</v>
      </c>
      <c r="B26" s="20" t="s">
        <v>40</v>
      </c>
      <c r="C26" s="21" t="s">
        <v>90</v>
      </c>
      <c r="D26" s="21" t="s">
        <v>91</v>
      </c>
      <c r="E26" s="21" t="s">
        <v>92</v>
      </c>
      <c r="F26" s="21" t="s">
        <v>93</v>
      </c>
      <c r="G26" s="22" t="s">
        <v>45</v>
      </c>
      <c r="H26" s="23">
        <v>155122073.03999999</v>
      </c>
      <c r="I26" s="24">
        <v>91758206.280000001</v>
      </c>
      <c r="J26" s="24">
        <v>63363866.759999998</v>
      </c>
      <c r="K26" s="25">
        <v>0</v>
      </c>
      <c r="L26" s="26">
        <v>63363866.759999998</v>
      </c>
      <c r="M26" s="23">
        <v>29522257.449999999</v>
      </c>
      <c r="N26" s="24">
        <v>17471627.050000001</v>
      </c>
      <c r="O26" s="27">
        <v>12050630.4</v>
      </c>
      <c r="P26" s="23">
        <v>302958044.68000001</v>
      </c>
      <c r="Q26" s="24">
        <v>148084261.69</v>
      </c>
      <c r="R26" s="27">
        <v>154873782.99000001</v>
      </c>
      <c r="S26" s="28">
        <v>230288280.15000001</v>
      </c>
      <c r="T26" s="23">
        <v>230288280.15000001</v>
      </c>
      <c r="U26" s="29">
        <v>16267092.43</v>
      </c>
      <c r="V26" s="25">
        <v>12979654.59</v>
      </c>
    </row>
    <row r="27" spans="1:22">
      <c r="A27" s="20">
        <v>364</v>
      </c>
      <c r="B27" s="20" t="s">
        <v>40</v>
      </c>
      <c r="C27" s="21" t="s">
        <v>90</v>
      </c>
      <c r="D27" s="21" t="s">
        <v>91</v>
      </c>
      <c r="E27" s="21" t="s">
        <v>94</v>
      </c>
      <c r="F27" s="21" t="s">
        <v>95</v>
      </c>
      <c r="G27" s="22" t="s">
        <v>45</v>
      </c>
      <c r="H27" s="23">
        <v>55848668.600000001</v>
      </c>
      <c r="I27" s="24">
        <v>38325530.259999998</v>
      </c>
      <c r="J27" s="24">
        <v>17523138.34</v>
      </c>
      <c r="K27" s="25">
        <v>0</v>
      </c>
      <c r="L27" s="26">
        <v>17523138.34</v>
      </c>
      <c r="M27" s="23">
        <v>10704970.66</v>
      </c>
      <c r="N27" s="24">
        <v>7344183.7400000002</v>
      </c>
      <c r="O27" s="27">
        <v>3360786.92</v>
      </c>
      <c r="P27" s="23">
        <v>40374275.18</v>
      </c>
      <c r="Q27" s="24">
        <v>22903430.140000001</v>
      </c>
      <c r="R27" s="27">
        <v>17470845.039999999</v>
      </c>
      <c r="S27" s="28">
        <v>38354770.299999997</v>
      </c>
      <c r="T27" s="23">
        <v>34893421.240000002</v>
      </c>
      <c r="U27" s="29">
        <v>16259414.140000001</v>
      </c>
      <c r="V27" s="25">
        <v>2473492.9300000002</v>
      </c>
    </row>
    <row r="28" spans="1:22">
      <c r="A28" s="20">
        <v>365</v>
      </c>
      <c r="B28" s="20" t="s">
        <v>40</v>
      </c>
      <c r="C28" s="21" t="s">
        <v>90</v>
      </c>
      <c r="D28" s="21" t="s">
        <v>91</v>
      </c>
      <c r="E28" s="21" t="s">
        <v>96</v>
      </c>
      <c r="F28" s="21" t="s">
        <v>97</v>
      </c>
      <c r="G28" s="22" t="s">
        <v>45</v>
      </c>
      <c r="H28" s="23">
        <v>54174758.68</v>
      </c>
      <c r="I28" s="24">
        <v>28995685.59</v>
      </c>
      <c r="J28" s="24">
        <v>25179073.09</v>
      </c>
      <c r="K28" s="25">
        <v>0</v>
      </c>
      <c r="L28" s="26">
        <v>25179073.09</v>
      </c>
      <c r="M28" s="23">
        <v>10384118.66</v>
      </c>
      <c r="N28" s="24">
        <v>5557657.1399999997</v>
      </c>
      <c r="O28" s="27">
        <v>4826461.5199999996</v>
      </c>
      <c r="P28" s="23">
        <v>21844340.449999999</v>
      </c>
      <c r="Q28" s="24">
        <v>10667626.689999999</v>
      </c>
      <c r="R28" s="27">
        <v>11176713.76</v>
      </c>
      <c r="S28" s="28">
        <v>41182248.369999997</v>
      </c>
      <c r="T28" s="23">
        <v>39856540.420000002</v>
      </c>
      <c r="U28" s="29">
        <v>2386397.3199999998</v>
      </c>
      <c r="V28" s="25">
        <v>4431310.6500000004</v>
      </c>
    </row>
    <row r="29" spans="1:22">
      <c r="A29" s="20">
        <v>366</v>
      </c>
      <c r="B29" s="20" t="s">
        <v>40</v>
      </c>
      <c r="C29" s="21" t="s">
        <v>90</v>
      </c>
      <c r="D29" s="21" t="s">
        <v>91</v>
      </c>
      <c r="E29" s="21" t="s">
        <v>98</v>
      </c>
      <c r="F29" s="21" t="s">
        <v>99</v>
      </c>
      <c r="G29" s="22" t="s">
        <v>45</v>
      </c>
      <c r="H29" s="23">
        <v>108877695.18000001</v>
      </c>
      <c r="I29" s="24">
        <v>47271166.229999997</v>
      </c>
      <c r="J29" s="24">
        <v>61606528.950000003</v>
      </c>
      <c r="K29" s="25">
        <v>0</v>
      </c>
      <c r="L29" s="26">
        <v>61606528.950000003</v>
      </c>
      <c r="M29" s="23">
        <v>20706378.41</v>
      </c>
      <c r="N29" s="24">
        <v>8994918.2699999996</v>
      </c>
      <c r="O29" s="27">
        <v>11711460.140000001</v>
      </c>
      <c r="P29" s="23">
        <v>74340281.769999996</v>
      </c>
      <c r="Q29" s="24">
        <v>30725388.129999999</v>
      </c>
      <c r="R29" s="27">
        <v>43614893.640000001</v>
      </c>
      <c r="S29" s="28">
        <v>116932882.73</v>
      </c>
      <c r="T29" s="23">
        <v>116932882.73</v>
      </c>
      <c r="U29" s="29">
        <v>21169082.239999998</v>
      </c>
      <c r="V29" s="25">
        <v>6020363.8799999999</v>
      </c>
    </row>
    <row r="30" spans="1:22">
      <c r="A30" s="20">
        <v>367</v>
      </c>
      <c r="B30" s="20" t="s">
        <v>40</v>
      </c>
      <c r="C30" s="21" t="s">
        <v>90</v>
      </c>
      <c r="D30" s="21" t="s">
        <v>91</v>
      </c>
      <c r="E30" s="21" t="s">
        <v>100</v>
      </c>
      <c r="F30" s="21" t="s">
        <v>101</v>
      </c>
      <c r="G30" s="22" t="s">
        <v>45</v>
      </c>
      <c r="H30" s="23">
        <v>40240106.219999999</v>
      </c>
      <c r="I30" s="24">
        <v>19967644.48</v>
      </c>
      <c r="J30" s="24">
        <v>20272461.739999998</v>
      </c>
      <c r="K30" s="25">
        <v>0</v>
      </c>
      <c r="L30" s="26">
        <v>20272461.739999998</v>
      </c>
      <c r="M30" s="23">
        <v>7644586.6299999999</v>
      </c>
      <c r="N30" s="24">
        <v>3793909.98</v>
      </c>
      <c r="O30" s="27">
        <v>3850676.65</v>
      </c>
      <c r="P30" s="23">
        <v>10307817.880000001</v>
      </c>
      <c r="Q30" s="24">
        <v>5001978.3499999996</v>
      </c>
      <c r="R30" s="27">
        <v>5305839.53</v>
      </c>
      <c r="S30" s="28">
        <v>29428977.920000002</v>
      </c>
      <c r="T30" s="23">
        <v>29428977.920000002</v>
      </c>
      <c r="U30" s="29">
        <v>658226.99</v>
      </c>
      <c r="V30" s="25">
        <v>1118752.98</v>
      </c>
    </row>
    <row r="31" spans="1:22">
      <c r="A31" s="20">
        <v>368</v>
      </c>
      <c r="B31" s="20" t="s">
        <v>40</v>
      </c>
      <c r="C31" s="21" t="s">
        <v>90</v>
      </c>
      <c r="D31" s="21" t="s">
        <v>91</v>
      </c>
      <c r="E31" s="21" t="s">
        <v>102</v>
      </c>
      <c r="F31" s="21" t="s">
        <v>103</v>
      </c>
      <c r="G31" s="22" t="s">
        <v>45</v>
      </c>
      <c r="H31" s="23">
        <v>61193678.579999998</v>
      </c>
      <c r="I31" s="24">
        <v>29841929.98</v>
      </c>
      <c r="J31" s="24">
        <v>31351748.600000001</v>
      </c>
      <c r="K31" s="25">
        <v>0</v>
      </c>
      <c r="L31" s="26">
        <v>31351748.600000001</v>
      </c>
      <c r="M31" s="23">
        <v>11729492.390000001</v>
      </c>
      <c r="N31" s="24">
        <v>5717934.5199999996</v>
      </c>
      <c r="O31" s="27">
        <v>6011557.8700000001</v>
      </c>
      <c r="P31" s="23">
        <v>14834636.789999999</v>
      </c>
      <c r="Q31" s="24">
        <v>6889538.0300000003</v>
      </c>
      <c r="R31" s="27">
        <v>7945098.7599999998</v>
      </c>
      <c r="S31" s="28">
        <v>45308405.229999997</v>
      </c>
      <c r="T31" s="23">
        <v>36540565.960000001</v>
      </c>
      <c r="U31" s="29">
        <v>1463191.81</v>
      </c>
      <c r="V31" s="25">
        <v>3557470.84</v>
      </c>
    </row>
    <row r="32" spans="1:22">
      <c r="A32" s="20">
        <v>369</v>
      </c>
      <c r="B32" s="20" t="s">
        <v>40</v>
      </c>
      <c r="C32" s="21" t="s">
        <v>90</v>
      </c>
      <c r="D32" s="21" t="s">
        <v>91</v>
      </c>
      <c r="E32" s="21" t="s">
        <v>104</v>
      </c>
      <c r="F32" s="21" t="s">
        <v>105</v>
      </c>
      <c r="G32" s="22" t="s">
        <v>45</v>
      </c>
      <c r="H32" s="23">
        <v>52868779.189999998</v>
      </c>
      <c r="I32" s="24">
        <v>19310049.420000002</v>
      </c>
      <c r="J32" s="24">
        <v>33558729.770000003</v>
      </c>
      <c r="K32" s="25">
        <v>0</v>
      </c>
      <c r="L32" s="26">
        <v>33558729.770000003</v>
      </c>
      <c r="M32" s="23">
        <v>10133790.9</v>
      </c>
      <c r="N32" s="24">
        <v>3701856.72</v>
      </c>
      <c r="O32" s="27">
        <v>6431934.1799999997</v>
      </c>
      <c r="P32" s="23">
        <v>13804642.32</v>
      </c>
      <c r="Q32" s="24">
        <v>3949905.4</v>
      </c>
      <c r="R32" s="27">
        <v>9854736.9199999999</v>
      </c>
      <c r="S32" s="28">
        <v>49845400.869999997</v>
      </c>
      <c r="T32" s="23">
        <v>45544625.75</v>
      </c>
      <c r="U32" s="29">
        <v>1197257.47</v>
      </c>
      <c r="V32" s="25">
        <v>2474608.71</v>
      </c>
    </row>
    <row r="33" spans="1:22">
      <c r="A33" s="20">
        <v>370</v>
      </c>
      <c r="B33" s="20" t="s">
        <v>40</v>
      </c>
      <c r="C33" s="21" t="s">
        <v>90</v>
      </c>
      <c r="D33" s="21" t="s">
        <v>91</v>
      </c>
      <c r="E33" s="21" t="s">
        <v>106</v>
      </c>
      <c r="F33" s="21" t="s">
        <v>107</v>
      </c>
      <c r="G33" s="22" t="s">
        <v>45</v>
      </c>
      <c r="H33" s="23">
        <v>27443251.420000002</v>
      </c>
      <c r="I33" s="24">
        <v>10898801.25</v>
      </c>
      <c r="J33" s="24">
        <v>16544450.17</v>
      </c>
      <c r="K33" s="25">
        <v>0</v>
      </c>
      <c r="L33" s="26">
        <v>16544450.17</v>
      </c>
      <c r="M33" s="23">
        <v>5240520.3099999996</v>
      </c>
      <c r="N33" s="24">
        <v>2081161.99</v>
      </c>
      <c r="O33" s="27">
        <v>3159358.32</v>
      </c>
      <c r="P33" s="23">
        <v>7948148.9299999997</v>
      </c>
      <c r="Q33" s="24">
        <v>3078385.44</v>
      </c>
      <c r="R33" s="27">
        <v>4869763.49</v>
      </c>
      <c r="S33" s="28">
        <v>24573571.98</v>
      </c>
      <c r="T33" s="23">
        <v>24573571.98</v>
      </c>
      <c r="U33" s="29">
        <v>480393.27</v>
      </c>
      <c r="V33" s="25">
        <v>855987.36</v>
      </c>
    </row>
    <row r="34" spans="1:22">
      <c r="A34" s="20">
        <v>371</v>
      </c>
      <c r="B34" s="20" t="s">
        <v>40</v>
      </c>
      <c r="C34" s="21" t="s">
        <v>90</v>
      </c>
      <c r="D34" s="21" t="s">
        <v>91</v>
      </c>
      <c r="E34" s="21" t="s">
        <v>108</v>
      </c>
      <c r="F34" s="21" t="s">
        <v>109</v>
      </c>
      <c r="G34" s="22" t="s">
        <v>45</v>
      </c>
      <c r="H34" s="23">
        <v>37191424.329999998</v>
      </c>
      <c r="I34" s="24">
        <v>10681314.060000001</v>
      </c>
      <c r="J34" s="24">
        <v>26510110.27</v>
      </c>
      <c r="K34" s="25">
        <v>0</v>
      </c>
      <c r="L34" s="26">
        <v>26510110.27</v>
      </c>
      <c r="M34" s="23">
        <v>7128784.1900000004</v>
      </c>
      <c r="N34" s="24">
        <v>2048088.96</v>
      </c>
      <c r="O34" s="27">
        <v>5080695.2300000004</v>
      </c>
      <c r="P34" s="23">
        <v>4454433.53</v>
      </c>
      <c r="Q34" s="24">
        <v>1222156.6200000001</v>
      </c>
      <c r="R34" s="27">
        <v>3232276.91</v>
      </c>
      <c r="S34" s="28">
        <v>34823082.409999996</v>
      </c>
      <c r="T34" s="23">
        <v>33254420.739999998</v>
      </c>
      <c r="U34" s="29">
        <v>1439046.56</v>
      </c>
      <c r="V34" s="25">
        <v>2140061.39</v>
      </c>
    </row>
    <row r="35" spans="1:22">
      <c r="A35" s="20">
        <v>372</v>
      </c>
      <c r="B35" s="20" t="s">
        <v>40</v>
      </c>
      <c r="C35" s="21" t="s">
        <v>110</v>
      </c>
      <c r="D35" s="21" t="s">
        <v>111</v>
      </c>
      <c r="E35" s="21" t="s">
        <v>112</v>
      </c>
      <c r="F35" s="21" t="s">
        <v>113</v>
      </c>
      <c r="G35" s="22" t="s">
        <v>45</v>
      </c>
      <c r="H35" s="23">
        <v>105798015.02</v>
      </c>
      <c r="I35" s="24">
        <v>61206867.009999998</v>
      </c>
      <c r="J35" s="24">
        <v>44591148.009999998</v>
      </c>
      <c r="K35" s="25">
        <v>2461361</v>
      </c>
      <c r="L35" s="26">
        <v>42129787.009999998</v>
      </c>
      <c r="M35" s="23">
        <v>19376086.41</v>
      </c>
      <c r="N35" s="24">
        <v>11221258.949999999</v>
      </c>
      <c r="O35" s="27">
        <v>8154827.46</v>
      </c>
      <c r="P35" s="23">
        <v>484746157.49000001</v>
      </c>
      <c r="Q35" s="24">
        <v>256641051.50999999</v>
      </c>
      <c r="R35" s="27">
        <v>228105105.97999999</v>
      </c>
      <c r="S35" s="28">
        <v>280851081.44999999</v>
      </c>
      <c r="T35" s="23">
        <v>257199514.78999999</v>
      </c>
      <c r="U35" s="29">
        <v>1900000</v>
      </c>
      <c r="V35" s="25">
        <v>5000000</v>
      </c>
    </row>
    <row r="36" spans="1:22">
      <c r="A36" s="20">
        <v>373</v>
      </c>
      <c r="B36" s="20" t="s">
        <v>40</v>
      </c>
      <c r="C36" s="21" t="s">
        <v>110</v>
      </c>
      <c r="D36" s="21" t="s">
        <v>111</v>
      </c>
      <c r="E36" s="21" t="s">
        <v>114</v>
      </c>
      <c r="F36" s="21" t="s">
        <v>115</v>
      </c>
      <c r="G36" s="22" t="s">
        <v>45</v>
      </c>
      <c r="H36" s="23">
        <v>56189431.159999996</v>
      </c>
      <c r="I36" s="24">
        <v>23315136.27</v>
      </c>
      <c r="J36" s="24">
        <v>32874294.890000001</v>
      </c>
      <c r="K36" s="25">
        <v>7657440</v>
      </c>
      <c r="L36" s="26">
        <v>25216854.890000001</v>
      </c>
      <c r="M36" s="23">
        <v>10289086.68</v>
      </c>
      <c r="N36" s="24">
        <v>4268876.4000000004</v>
      </c>
      <c r="O36" s="27">
        <v>6020210.2800000003</v>
      </c>
      <c r="P36" s="23">
        <v>12760641.24</v>
      </c>
      <c r="Q36" s="24">
        <v>5152769.51</v>
      </c>
      <c r="R36" s="27">
        <v>7607871.7300000004</v>
      </c>
      <c r="S36" s="28">
        <v>46502376.899999999</v>
      </c>
      <c r="T36" s="23">
        <v>46502376.899999999</v>
      </c>
      <c r="U36" s="29">
        <v>950000</v>
      </c>
      <c r="V36" s="25">
        <v>1006500</v>
      </c>
    </row>
    <row r="37" spans="1:22">
      <c r="A37" s="20">
        <v>374</v>
      </c>
      <c r="B37" s="20" t="s">
        <v>40</v>
      </c>
      <c r="C37" s="21" t="s">
        <v>110</v>
      </c>
      <c r="D37" s="21" t="s">
        <v>111</v>
      </c>
      <c r="E37" s="21" t="s">
        <v>116</v>
      </c>
      <c r="F37" s="21" t="s">
        <v>117</v>
      </c>
      <c r="G37" s="22" t="s">
        <v>45</v>
      </c>
      <c r="H37" s="23">
        <v>31725645.789999999</v>
      </c>
      <c r="I37" s="24">
        <v>13605614.439999999</v>
      </c>
      <c r="J37" s="24">
        <v>18120031.350000001</v>
      </c>
      <c r="K37" s="25">
        <v>4855032</v>
      </c>
      <c r="L37" s="26">
        <v>13264999.35</v>
      </c>
      <c r="M37" s="23">
        <v>5810306.1200000001</v>
      </c>
      <c r="N37" s="24">
        <v>2491731.4300000002</v>
      </c>
      <c r="O37" s="27">
        <v>3318574.69</v>
      </c>
      <c r="P37" s="23">
        <v>7162662.8200000003</v>
      </c>
      <c r="Q37" s="24">
        <v>2923504.74</v>
      </c>
      <c r="R37" s="27">
        <v>4239158.08</v>
      </c>
      <c r="S37" s="28">
        <v>25677764.120000001</v>
      </c>
      <c r="T37" s="23">
        <v>24079493.350000001</v>
      </c>
      <c r="U37" s="29">
        <v>870000</v>
      </c>
      <c r="V37" s="25">
        <v>867700</v>
      </c>
    </row>
    <row r="38" spans="1:22">
      <c r="A38" s="20">
        <v>375</v>
      </c>
      <c r="B38" s="20" t="s">
        <v>40</v>
      </c>
      <c r="C38" s="21" t="s">
        <v>110</v>
      </c>
      <c r="D38" s="21" t="s">
        <v>111</v>
      </c>
      <c r="E38" s="21" t="s">
        <v>118</v>
      </c>
      <c r="F38" s="21" t="s">
        <v>119</v>
      </c>
      <c r="G38" s="22" t="s">
        <v>45</v>
      </c>
      <c r="H38" s="23">
        <v>30532453.289999999</v>
      </c>
      <c r="I38" s="24">
        <v>12217087.5</v>
      </c>
      <c r="J38" s="24">
        <v>18315365.789999999</v>
      </c>
      <c r="K38" s="25">
        <v>2751340</v>
      </c>
      <c r="L38" s="26">
        <v>15564025.789999999</v>
      </c>
      <c r="M38" s="23">
        <v>5586225.8099999996</v>
      </c>
      <c r="N38" s="24">
        <v>2236075.85</v>
      </c>
      <c r="O38" s="27">
        <v>3350149.96</v>
      </c>
      <c r="P38" s="23">
        <v>13178397.32</v>
      </c>
      <c r="Q38" s="24">
        <v>5144346.28</v>
      </c>
      <c r="R38" s="27">
        <v>8034051.04</v>
      </c>
      <c r="S38" s="28">
        <v>29699566.789999999</v>
      </c>
      <c r="T38" s="23">
        <v>29699566.789999999</v>
      </c>
      <c r="U38" s="29">
        <v>730000</v>
      </c>
      <c r="V38" s="25">
        <v>438200</v>
      </c>
    </row>
    <row r="39" spans="1:22">
      <c r="A39" s="20">
        <v>376</v>
      </c>
      <c r="B39" s="20" t="s">
        <v>40</v>
      </c>
      <c r="C39" s="21" t="s">
        <v>110</v>
      </c>
      <c r="D39" s="21" t="s">
        <v>111</v>
      </c>
      <c r="E39" s="21" t="s">
        <v>120</v>
      </c>
      <c r="F39" s="21" t="s">
        <v>121</v>
      </c>
      <c r="G39" s="22" t="s">
        <v>45</v>
      </c>
      <c r="H39" s="23">
        <v>27476212.289999999</v>
      </c>
      <c r="I39" s="24">
        <v>11630131.890000001</v>
      </c>
      <c r="J39" s="24">
        <v>15846080.4</v>
      </c>
      <c r="K39" s="25">
        <v>3457071</v>
      </c>
      <c r="L39" s="26">
        <v>12389009.4</v>
      </c>
      <c r="M39" s="23">
        <v>5031940.88</v>
      </c>
      <c r="N39" s="24">
        <v>2130129.0699999998</v>
      </c>
      <c r="O39" s="27">
        <v>2901811.81</v>
      </c>
      <c r="P39" s="23">
        <v>7795561.5499999998</v>
      </c>
      <c r="Q39" s="24">
        <v>3185873.23</v>
      </c>
      <c r="R39" s="27">
        <v>4609688.32</v>
      </c>
      <c r="S39" s="28">
        <v>23357580.530000001</v>
      </c>
      <c r="T39" s="23">
        <v>23357580.530000001</v>
      </c>
      <c r="U39" s="29">
        <v>870000</v>
      </c>
      <c r="V39" s="25">
        <v>889700</v>
      </c>
    </row>
    <row r="40" spans="1:22">
      <c r="A40" s="20">
        <v>377</v>
      </c>
      <c r="B40" s="20" t="s">
        <v>40</v>
      </c>
      <c r="C40" s="21" t="s">
        <v>110</v>
      </c>
      <c r="D40" s="21" t="s">
        <v>111</v>
      </c>
      <c r="E40" s="21" t="s">
        <v>122</v>
      </c>
      <c r="F40" s="21" t="s">
        <v>123</v>
      </c>
      <c r="G40" s="22" t="s">
        <v>45</v>
      </c>
      <c r="H40" s="23">
        <v>48527402.740000002</v>
      </c>
      <c r="I40" s="24">
        <v>19527332.239999998</v>
      </c>
      <c r="J40" s="24">
        <v>29000070.5</v>
      </c>
      <c r="K40" s="25">
        <v>5607476</v>
      </c>
      <c r="L40" s="26">
        <v>23392594.5</v>
      </c>
      <c r="M40" s="23">
        <v>8887417.6699999999</v>
      </c>
      <c r="N40" s="24">
        <v>3577460.39</v>
      </c>
      <c r="O40" s="27">
        <v>5309957.28</v>
      </c>
      <c r="P40" s="23">
        <v>14948763.34</v>
      </c>
      <c r="Q40" s="24">
        <v>5768979.7199999997</v>
      </c>
      <c r="R40" s="27">
        <v>9179783.6199999992</v>
      </c>
      <c r="S40" s="28">
        <v>43489811.399999999</v>
      </c>
      <c r="T40" s="23">
        <v>42684755.399999999</v>
      </c>
      <c r="U40" s="29">
        <v>850000</v>
      </c>
      <c r="V40" s="25">
        <v>500000</v>
      </c>
    </row>
    <row r="41" spans="1:22">
      <c r="A41" s="20">
        <v>378</v>
      </c>
      <c r="B41" s="20" t="s">
        <v>40</v>
      </c>
      <c r="C41" s="21" t="s">
        <v>110</v>
      </c>
      <c r="D41" s="21" t="s">
        <v>111</v>
      </c>
      <c r="E41" s="21" t="s">
        <v>124</v>
      </c>
      <c r="F41" s="21" t="s">
        <v>125</v>
      </c>
      <c r="G41" s="22" t="s">
        <v>45</v>
      </c>
      <c r="H41" s="23">
        <v>37183978.170000002</v>
      </c>
      <c r="I41" s="24">
        <v>18020407.780000001</v>
      </c>
      <c r="J41" s="24">
        <v>19163570.390000001</v>
      </c>
      <c r="K41" s="25">
        <v>4854679</v>
      </c>
      <c r="L41" s="26">
        <v>14308891.390000001</v>
      </c>
      <c r="M41" s="23">
        <v>6808977.7599999998</v>
      </c>
      <c r="N41" s="24">
        <v>3299915.44</v>
      </c>
      <c r="O41" s="27">
        <v>3509062.32</v>
      </c>
      <c r="P41" s="23">
        <v>10212894.01</v>
      </c>
      <c r="Q41" s="24">
        <v>4765964.82</v>
      </c>
      <c r="R41" s="27">
        <v>5446929.1900000004</v>
      </c>
      <c r="S41" s="28">
        <v>28119561.899999999</v>
      </c>
      <c r="T41" s="23">
        <v>28119561.899999999</v>
      </c>
      <c r="U41" s="29">
        <v>860000</v>
      </c>
      <c r="V41" s="25">
        <v>753592.03</v>
      </c>
    </row>
    <row r="42" spans="1:22">
      <c r="A42" s="20">
        <v>379</v>
      </c>
      <c r="B42" s="20" t="s">
        <v>40</v>
      </c>
      <c r="C42" s="21" t="s">
        <v>110</v>
      </c>
      <c r="D42" s="21" t="s">
        <v>111</v>
      </c>
      <c r="E42" s="21" t="s">
        <v>126</v>
      </c>
      <c r="F42" s="21" t="s">
        <v>127</v>
      </c>
      <c r="G42" s="22" t="s">
        <v>45</v>
      </c>
      <c r="H42" s="23">
        <v>35046998.899999999</v>
      </c>
      <c r="I42" s="24">
        <v>16106972.25</v>
      </c>
      <c r="J42" s="24">
        <v>18940026.649999999</v>
      </c>
      <c r="K42" s="25">
        <v>4197958</v>
      </c>
      <c r="L42" s="26">
        <v>14742068.65</v>
      </c>
      <c r="M42" s="23">
        <v>6414613.7199999997</v>
      </c>
      <c r="N42" s="24">
        <v>2947158.82</v>
      </c>
      <c r="O42" s="27">
        <v>3467454.9</v>
      </c>
      <c r="P42" s="23">
        <v>13056710.27</v>
      </c>
      <c r="Q42" s="24">
        <v>5921791.1699999999</v>
      </c>
      <c r="R42" s="27">
        <v>7134919.0999999996</v>
      </c>
      <c r="S42" s="28">
        <v>29542400.649999999</v>
      </c>
      <c r="T42" s="23">
        <v>29542400.649999999</v>
      </c>
      <c r="U42" s="29">
        <v>860000</v>
      </c>
      <c r="V42" s="25">
        <v>1000000</v>
      </c>
    </row>
    <row r="43" spans="1:22">
      <c r="A43" s="20">
        <v>380</v>
      </c>
      <c r="B43" s="20" t="s">
        <v>40</v>
      </c>
      <c r="C43" s="21" t="s">
        <v>110</v>
      </c>
      <c r="D43" s="21" t="s">
        <v>111</v>
      </c>
      <c r="E43" s="21" t="s">
        <v>128</v>
      </c>
      <c r="F43" s="21" t="s">
        <v>129</v>
      </c>
      <c r="G43" s="22" t="s">
        <v>45</v>
      </c>
      <c r="H43" s="23">
        <v>63351396.039999999</v>
      </c>
      <c r="I43" s="24">
        <v>23342880.359999999</v>
      </c>
      <c r="J43" s="24">
        <v>40008515.68</v>
      </c>
      <c r="K43" s="25">
        <v>5635524</v>
      </c>
      <c r="L43" s="26">
        <v>34372991.68</v>
      </c>
      <c r="M43" s="23">
        <v>11602317.140000001</v>
      </c>
      <c r="N43" s="24">
        <v>4273573.82</v>
      </c>
      <c r="O43" s="27">
        <v>7328743.3200000003</v>
      </c>
      <c r="P43" s="23">
        <v>17054338.16</v>
      </c>
      <c r="Q43" s="24">
        <v>6086809.4100000001</v>
      </c>
      <c r="R43" s="27">
        <v>10967528.75</v>
      </c>
      <c r="S43" s="28">
        <v>58304787.75</v>
      </c>
      <c r="T43" s="23">
        <v>56205392.909999996</v>
      </c>
      <c r="U43" s="29">
        <v>1313697.6599999999</v>
      </c>
      <c r="V43" s="25">
        <v>700000</v>
      </c>
    </row>
    <row r="44" spans="1:22">
      <c r="A44" s="20">
        <v>381</v>
      </c>
      <c r="B44" s="20" t="s">
        <v>40</v>
      </c>
      <c r="C44" s="21" t="s">
        <v>110</v>
      </c>
      <c r="D44" s="21" t="s">
        <v>111</v>
      </c>
      <c r="E44" s="21" t="s">
        <v>130</v>
      </c>
      <c r="F44" s="21" t="s">
        <v>131</v>
      </c>
      <c r="G44" s="22" t="s">
        <v>45</v>
      </c>
      <c r="H44" s="23">
        <v>47007311.729999997</v>
      </c>
      <c r="I44" s="24">
        <v>13261331.640000001</v>
      </c>
      <c r="J44" s="24">
        <v>33745980.090000004</v>
      </c>
      <c r="K44" s="25">
        <v>4597199</v>
      </c>
      <c r="L44" s="26">
        <v>29148781.09</v>
      </c>
      <c r="M44" s="23">
        <v>8609024.7899999991</v>
      </c>
      <c r="N44" s="24">
        <v>2428293.75</v>
      </c>
      <c r="O44" s="27">
        <v>6180731.04</v>
      </c>
      <c r="P44" s="23">
        <v>12932326.699999999</v>
      </c>
      <c r="Q44" s="24">
        <v>3552004.96</v>
      </c>
      <c r="R44" s="27">
        <v>9380321.7400000002</v>
      </c>
      <c r="S44" s="28">
        <v>49307032.869999997</v>
      </c>
      <c r="T44" s="23">
        <v>45334952.600000001</v>
      </c>
      <c r="U44" s="29">
        <v>780000</v>
      </c>
      <c r="V44" s="25">
        <v>300000</v>
      </c>
    </row>
    <row r="45" spans="1:22">
      <c r="A45" s="20">
        <v>382</v>
      </c>
      <c r="B45" s="20" t="s">
        <v>40</v>
      </c>
      <c r="C45" s="21" t="s">
        <v>110</v>
      </c>
      <c r="D45" s="21" t="s">
        <v>111</v>
      </c>
      <c r="E45" s="21" t="s">
        <v>132</v>
      </c>
      <c r="F45" s="21" t="s">
        <v>133</v>
      </c>
      <c r="G45" s="22" t="s">
        <v>45</v>
      </c>
      <c r="H45" s="23">
        <v>40453142.649999999</v>
      </c>
      <c r="I45" s="24">
        <v>15466029.99</v>
      </c>
      <c r="J45" s="24">
        <v>24987112.66</v>
      </c>
      <c r="K45" s="25">
        <v>5284959</v>
      </c>
      <c r="L45" s="26">
        <v>19702153.66</v>
      </c>
      <c r="M45" s="23">
        <v>7407181.4000000004</v>
      </c>
      <c r="N45" s="24">
        <v>2831743.93</v>
      </c>
      <c r="O45" s="27">
        <v>4575437.47</v>
      </c>
      <c r="P45" s="23">
        <v>12306732.24</v>
      </c>
      <c r="Q45" s="24">
        <v>4557302.17</v>
      </c>
      <c r="R45" s="27">
        <v>7749430.0700000003</v>
      </c>
      <c r="S45" s="28">
        <v>37311980.200000003</v>
      </c>
      <c r="T45" s="23">
        <v>37311980.200000003</v>
      </c>
      <c r="U45" s="29">
        <v>730000</v>
      </c>
      <c r="V45" s="25">
        <v>750000</v>
      </c>
    </row>
    <row r="46" spans="1:22">
      <c r="A46" s="20">
        <v>383</v>
      </c>
      <c r="B46" s="20" t="s">
        <v>40</v>
      </c>
      <c r="C46" s="21" t="s">
        <v>110</v>
      </c>
      <c r="D46" s="21" t="s">
        <v>111</v>
      </c>
      <c r="E46" s="21" t="s">
        <v>134</v>
      </c>
      <c r="F46" s="21" t="s">
        <v>135</v>
      </c>
      <c r="G46" s="22" t="s">
        <v>45</v>
      </c>
      <c r="H46" s="23">
        <v>34604987.600000001</v>
      </c>
      <c r="I46" s="24">
        <v>14886923.16</v>
      </c>
      <c r="J46" s="24">
        <v>19718064.440000001</v>
      </c>
      <c r="K46" s="25">
        <v>3639961</v>
      </c>
      <c r="L46" s="26">
        <v>16078103.439999999</v>
      </c>
      <c r="M46" s="23">
        <v>6337635.25</v>
      </c>
      <c r="N46" s="24">
        <v>2726414.18</v>
      </c>
      <c r="O46" s="27">
        <v>3611221.07</v>
      </c>
      <c r="P46" s="23">
        <v>7419362.54</v>
      </c>
      <c r="Q46" s="24">
        <v>3025679.93</v>
      </c>
      <c r="R46" s="27">
        <v>4393682.6100000003</v>
      </c>
      <c r="S46" s="28">
        <v>27722968.120000001</v>
      </c>
      <c r="T46" s="23">
        <v>27304280.41</v>
      </c>
      <c r="U46" s="29">
        <v>760000</v>
      </c>
      <c r="V46" s="25">
        <v>518500</v>
      </c>
    </row>
    <row r="47" spans="1:22">
      <c r="A47" s="20">
        <v>384</v>
      </c>
      <c r="B47" s="20" t="s">
        <v>40</v>
      </c>
      <c r="C47" s="21" t="s">
        <v>136</v>
      </c>
      <c r="D47" s="21" t="s">
        <v>137</v>
      </c>
      <c r="E47" s="21" t="s">
        <v>138</v>
      </c>
      <c r="F47" s="21" t="s">
        <v>139</v>
      </c>
      <c r="G47" s="22" t="s">
        <v>45</v>
      </c>
      <c r="H47" s="23">
        <v>75111050.349999994</v>
      </c>
      <c r="I47" s="24">
        <v>59446218.93</v>
      </c>
      <c r="J47" s="24">
        <v>15664831.42</v>
      </c>
      <c r="K47" s="25">
        <v>0</v>
      </c>
      <c r="L47" s="26">
        <v>15664831.42</v>
      </c>
      <c r="M47" s="23">
        <v>13705855.189999999</v>
      </c>
      <c r="N47" s="24">
        <v>10847473.73</v>
      </c>
      <c r="O47" s="27">
        <v>2858381.46</v>
      </c>
      <c r="P47" s="23">
        <v>136042575.11000001</v>
      </c>
      <c r="Q47" s="24">
        <v>101615558.15000001</v>
      </c>
      <c r="R47" s="27">
        <v>34427016.960000001</v>
      </c>
      <c r="S47" s="28">
        <v>52950229.840000004</v>
      </c>
      <c r="T47" s="23">
        <v>48877147.780000001</v>
      </c>
      <c r="U47" s="29">
        <v>18756343</v>
      </c>
      <c r="V47" s="25">
        <v>2970501.47</v>
      </c>
    </row>
    <row r="48" spans="1:22">
      <c r="A48" s="20">
        <v>385</v>
      </c>
      <c r="B48" s="20" t="s">
        <v>40</v>
      </c>
      <c r="C48" s="21" t="s">
        <v>136</v>
      </c>
      <c r="D48" s="21" t="s">
        <v>137</v>
      </c>
      <c r="E48" s="21" t="s">
        <v>140</v>
      </c>
      <c r="F48" s="21" t="s">
        <v>141</v>
      </c>
      <c r="G48" s="22" t="s">
        <v>45</v>
      </c>
      <c r="H48" s="23">
        <v>30355373.02</v>
      </c>
      <c r="I48" s="24">
        <v>17406381.559999999</v>
      </c>
      <c r="J48" s="24">
        <v>12948991.460000001</v>
      </c>
      <c r="K48" s="25">
        <v>0</v>
      </c>
      <c r="L48" s="26">
        <v>12948991.460000001</v>
      </c>
      <c r="M48" s="23">
        <v>5536653.8899999997</v>
      </c>
      <c r="N48" s="24">
        <v>3175553.79</v>
      </c>
      <c r="O48" s="27">
        <v>2361100.1</v>
      </c>
      <c r="P48" s="23">
        <v>6399708.6299999999</v>
      </c>
      <c r="Q48" s="24">
        <v>3566762.71</v>
      </c>
      <c r="R48" s="27">
        <v>2832945.92</v>
      </c>
      <c r="S48" s="28">
        <v>18143037.48</v>
      </c>
      <c r="T48" s="23">
        <v>18143037.48</v>
      </c>
      <c r="U48" s="29">
        <v>0</v>
      </c>
      <c r="V48" s="25">
        <v>408446.19</v>
      </c>
    </row>
    <row r="49" spans="1:22">
      <c r="A49" s="20">
        <v>386</v>
      </c>
      <c r="B49" s="20" t="s">
        <v>40</v>
      </c>
      <c r="C49" s="21" t="s">
        <v>136</v>
      </c>
      <c r="D49" s="21" t="s">
        <v>137</v>
      </c>
      <c r="E49" s="21" t="s">
        <v>142</v>
      </c>
      <c r="F49" s="21" t="s">
        <v>143</v>
      </c>
      <c r="G49" s="22" t="s">
        <v>45</v>
      </c>
      <c r="H49" s="23">
        <v>46296087.759999998</v>
      </c>
      <c r="I49" s="24">
        <v>23600678.359999999</v>
      </c>
      <c r="J49" s="24">
        <v>22695409.399999999</v>
      </c>
      <c r="K49" s="25">
        <v>0</v>
      </c>
      <c r="L49" s="26">
        <v>22695409.399999999</v>
      </c>
      <c r="M49" s="23">
        <v>8447857.8200000003</v>
      </c>
      <c r="N49" s="24">
        <v>4305890.18</v>
      </c>
      <c r="O49" s="27">
        <v>4141967.64</v>
      </c>
      <c r="P49" s="23">
        <v>7074417.6900000004</v>
      </c>
      <c r="Q49" s="24">
        <v>3523286.78</v>
      </c>
      <c r="R49" s="27">
        <v>3551130.91</v>
      </c>
      <c r="S49" s="28">
        <v>30388507.949999999</v>
      </c>
      <c r="T49" s="23">
        <v>27181257.030000001</v>
      </c>
      <c r="U49" s="29">
        <v>105454.34</v>
      </c>
      <c r="V49" s="25">
        <v>743923.59</v>
      </c>
    </row>
    <row r="50" spans="1:22">
      <c r="A50" s="20">
        <v>387</v>
      </c>
      <c r="B50" s="20" t="s">
        <v>40</v>
      </c>
      <c r="C50" s="21" t="s">
        <v>136</v>
      </c>
      <c r="D50" s="21" t="s">
        <v>137</v>
      </c>
      <c r="E50" s="21" t="s">
        <v>144</v>
      </c>
      <c r="F50" s="21" t="s">
        <v>145</v>
      </c>
      <c r="G50" s="22" t="s">
        <v>45</v>
      </c>
      <c r="H50" s="23">
        <v>37552565.899999999</v>
      </c>
      <c r="I50" s="24">
        <v>16966094.280000001</v>
      </c>
      <c r="J50" s="24">
        <v>20586471.620000001</v>
      </c>
      <c r="K50" s="25">
        <v>0</v>
      </c>
      <c r="L50" s="26">
        <v>20586471.620000001</v>
      </c>
      <c r="M50" s="23">
        <v>6852387.5899999999</v>
      </c>
      <c r="N50" s="24">
        <v>3096861.02</v>
      </c>
      <c r="O50" s="27">
        <v>3755526.57</v>
      </c>
      <c r="P50" s="23">
        <v>13961151.24</v>
      </c>
      <c r="Q50" s="24">
        <v>6070892.9500000002</v>
      </c>
      <c r="R50" s="27">
        <v>7890258.29</v>
      </c>
      <c r="S50" s="28">
        <v>32232256.48</v>
      </c>
      <c r="T50" s="23">
        <v>27874490.73</v>
      </c>
      <c r="U50" s="29">
        <v>300000</v>
      </c>
      <c r="V50" s="25">
        <v>692890.2</v>
      </c>
    </row>
    <row r="51" spans="1:22">
      <c r="A51" s="20">
        <v>388</v>
      </c>
      <c r="B51" s="20" t="s">
        <v>40</v>
      </c>
      <c r="C51" s="21" t="s">
        <v>136</v>
      </c>
      <c r="D51" s="21" t="s">
        <v>137</v>
      </c>
      <c r="E51" s="21" t="s">
        <v>146</v>
      </c>
      <c r="F51" s="21" t="s">
        <v>147</v>
      </c>
      <c r="G51" s="22" t="s">
        <v>45</v>
      </c>
      <c r="H51" s="23">
        <v>26482267.280000001</v>
      </c>
      <c r="I51" s="24">
        <v>17171872.059999999</v>
      </c>
      <c r="J51" s="24">
        <v>9310395.2200000007</v>
      </c>
      <c r="K51" s="25">
        <v>0</v>
      </c>
      <c r="L51" s="26">
        <v>9310395.2200000007</v>
      </c>
      <c r="M51" s="23">
        <v>4830802.1500000004</v>
      </c>
      <c r="N51" s="24">
        <v>3132279.01</v>
      </c>
      <c r="O51" s="27">
        <v>1698523.14</v>
      </c>
      <c r="P51" s="23">
        <v>7800891.5899999999</v>
      </c>
      <c r="Q51" s="24">
        <v>4996971.76</v>
      </c>
      <c r="R51" s="27">
        <v>2803919.83</v>
      </c>
      <c r="S51" s="28">
        <v>13812838.189999999</v>
      </c>
      <c r="T51" s="23">
        <v>13812838.189999999</v>
      </c>
      <c r="U51" s="29">
        <v>2906409</v>
      </c>
      <c r="V51" s="25">
        <v>382571.37</v>
      </c>
    </row>
    <row r="52" spans="1:22">
      <c r="A52" s="20">
        <v>389</v>
      </c>
      <c r="B52" s="20" t="s">
        <v>40</v>
      </c>
      <c r="C52" s="21" t="s">
        <v>136</v>
      </c>
      <c r="D52" s="21" t="s">
        <v>137</v>
      </c>
      <c r="E52" s="21" t="s">
        <v>148</v>
      </c>
      <c r="F52" s="21" t="s">
        <v>149</v>
      </c>
      <c r="G52" s="22" t="s">
        <v>45</v>
      </c>
      <c r="H52" s="23">
        <v>11284271.32</v>
      </c>
      <c r="I52" s="24">
        <v>3710615.73</v>
      </c>
      <c r="J52" s="24">
        <v>7573655.5899999999</v>
      </c>
      <c r="K52" s="25">
        <v>0</v>
      </c>
      <c r="L52" s="26">
        <v>7573655.5899999999</v>
      </c>
      <c r="M52" s="23">
        <v>2055607.71</v>
      </c>
      <c r="N52" s="24">
        <v>676181.48</v>
      </c>
      <c r="O52" s="27">
        <v>1379426.23</v>
      </c>
      <c r="P52" s="23">
        <v>3684071.25</v>
      </c>
      <c r="Q52" s="24">
        <v>1201479.49</v>
      </c>
      <c r="R52" s="27">
        <v>2482591.7599999998</v>
      </c>
      <c r="S52" s="28">
        <v>11435673.58</v>
      </c>
      <c r="T52" s="23">
        <v>11435673.58</v>
      </c>
      <c r="U52" s="29">
        <v>1200000</v>
      </c>
      <c r="V52" s="25">
        <v>41542.97</v>
      </c>
    </row>
    <row r="53" spans="1:22">
      <c r="A53" s="20">
        <v>390</v>
      </c>
      <c r="B53" s="20" t="s">
        <v>40</v>
      </c>
      <c r="C53" s="21" t="s">
        <v>136</v>
      </c>
      <c r="D53" s="21" t="s">
        <v>137</v>
      </c>
      <c r="E53" s="21" t="s">
        <v>150</v>
      </c>
      <c r="F53" s="21" t="s">
        <v>151</v>
      </c>
      <c r="G53" s="22" t="s">
        <v>45</v>
      </c>
      <c r="H53" s="23">
        <v>16939784.170000002</v>
      </c>
      <c r="I53" s="24">
        <v>7413537.3399999999</v>
      </c>
      <c r="J53" s="24">
        <v>9526246.8300000001</v>
      </c>
      <c r="K53" s="25">
        <v>0</v>
      </c>
      <c r="L53" s="26">
        <v>9526246.8300000001</v>
      </c>
      <c r="M53" s="23">
        <v>3088828.35</v>
      </c>
      <c r="N53" s="24">
        <v>1351950.38</v>
      </c>
      <c r="O53" s="27">
        <v>1736877.97</v>
      </c>
      <c r="P53" s="23">
        <v>5023877.24</v>
      </c>
      <c r="Q53" s="24">
        <v>2058774.71</v>
      </c>
      <c r="R53" s="27">
        <v>2965102.53</v>
      </c>
      <c r="S53" s="28">
        <v>14228227.33</v>
      </c>
      <c r="T53" s="23">
        <v>14228227.33</v>
      </c>
      <c r="U53" s="29">
        <v>2611650</v>
      </c>
      <c r="V53" s="25">
        <v>115138.49</v>
      </c>
    </row>
    <row r="54" spans="1:22">
      <c r="A54" s="20">
        <v>391</v>
      </c>
      <c r="B54" s="20" t="s">
        <v>40</v>
      </c>
      <c r="C54" s="21" t="s">
        <v>152</v>
      </c>
      <c r="D54" s="21" t="s">
        <v>153</v>
      </c>
      <c r="E54" s="21" t="s">
        <v>154</v>
      </c>
      <c r="F54" s="21" t="s">
        <v>155</v>
      </c>
      <c r="G54" s="22" t="s">
        <v>45</v>
      </c>
      <c r="H54" s="23">
        <v>119934867.66</v>
      </c>
      <c r="I54" s="24">
        <v>76768231.060000002</v>
      </c>
      <c r="J54" s="24">
        <v>43166636.600000001</v>
      </c>
      <c r="K54" s="25">
        <v>0</v>
      </c>
      <c r="L54" s="26">
        <v>43166636.600000001</v>
      </c>
      <c r="M54" s="23">
        <v>21439082.809999999</v>
      </c>
      <c r="N54" s="24">
        <v>13710446.619999999</v>
      </c>
      <c r="O54" s="27">
        <v>7728636.1900000004</v>
      </c>
      <c r="P54" s="23">
        <v>295234919.54000002</v>
      </c>
      <c r="Q54" s="24">
        <v>166271258.96000001</v>
      </c>
      <c r="R54" s="27">
        <v>128963660.58</v>
      </c>
      <c r="S54" s="28">
        <v>179858933.37</v>
      </c>
      <c r="T54" s="23">
        <v>179858933.37</v>
      </c>
      <c r="U54" s="29">
        <v>10335097</v>
      </c>
      <c r="V54" s="25">
        <v>9088358.0999999996</v>
      </c>
    </row>
    <row r="55" spans="1:22">
      <c r="A55" s="20">
        <v>392</v>
      </c>
      <c r="B55" s="20" t="s">
        <v>40</v>
      </c>
      <c r="C55" s="21" t="s">
        <v>152</v>
      </c>
      <c r="D55" s="21" t="s">
        <v>153</v>
      </c>
      <c r="E55" s="21" t="s">
        <v>156</v>
      </c>
      <c r="F55" s="21" t="s">
        <v>157</v>
      </c>
      <c r="G55" s="22" t="s">
        <v>45</v>
      </c>
      <c r="H55" s="23">
        <v>47260747.740000002</v>
      </c>
      <c r="I55" s="24">
        <v>14174717.300000001</v>
      </c>
      <c r="J55" s="24">
        <v>33086030.440000001</v>
      </c>
      <c r="K55" s="25">
        <v>0</v>
      </c>
      <c r="L55" s="26">
        <v>33086030.440000001</v>
      </c>
      <c r="M55" s="23">
        <v>8424639.1400000006</v>
      </c>
      <c r="N55" s="24">
        <v>2527738.6800000002</v>
      </c>
      <c r="O55" s="27">
        <v>5896900.46</v>
      </c>
      <c r="P55" s="23">
        <v>13428008.84</v>
      </c>
      <c r="Q55" s="24">
        <v>3915314.64</v>
      </c>
      <c r="R55" s="27">
        <v>9512694.1999999993</v>
      </c>
      <c r="S55" s="28">
        <v>48495625.100000001</v>
      </c>
      <c r="T55" s="23">
        <v>46685157.25</v>
      </c>
      <c r="U55" s="29">
        <v>4882147</v>
      </c>
      <c r="V55" s="25">
        <v>2197629.5</v>
      </c>
    </row>
    <row r="56" spans="1:22">
      <c r="A56" s="20">
        <v>393</v>
      </c>
      <c r="B56" s="20" t="s">
        <v>40</v>
      </c>
      <c r="C56" s="21" t="s">
        <v>152</v>
      </c>
      <c r="D56" s="21" t="s">
        <v>153</v>
      </c>
      <c r="E56" s="21" t="s">
        <v>158</v>
      </c>
      <c r="F56" s="21" t="s">
        <v>159</v>
      </c>
      <c r="G56" s="22" t="s">
        <v>45</v>
      </c>
      <c r="H56" s="23">
        <v>41905186.060000002</v>
      </c>
      <c r="I56" s="24">
        <v>21862384.239999998</v>
      </c>
      <c r="J56" s="24">
        <v>20042801.82</v>
      </c>
      <c r="K56" s="25">
        <v>0</v>
      </c>
      <c r="L56" s="26">
        <v>20042801.82</v>
      </c>
      <c r="M56" s="23">
        <v>7469963.71</v>
      </c>
      <c r="N56" s="24">
        <v>3895735.39</v>
      </c>
      <c r="O56" s="27">
        <v>3574228.32</v>
      </c>
      <c r="P56" s="23">
        <v>15499214.689999999</v>
      </c>
      <c r="Q56" s="24">
        <v>7768002.5</v>
      </c>
      <c r="R56" s="27">
        <v>7731212.1900000004</v>
      </c>
      <c r="S56" s="28">
        <v>31348242.329999998</v>
      </c>
      <c r="T56" s="23">
        <v>29037200.609999999</v>
      </c>
      <c r="U56" s="29">
        <v>0</v>
      </c>
      <c r="V56" s="25">
        <v>2373799.56</v>
      </c>
    </row>
    <row r="57" spans="1:22">
      <c r="A57" s="20">
        <v>394</v>
      </c>
      <c r="B57" s="20" t="s">
        <v>40</v>
      </c>
      <c r="C57" s="21" t="s">
        <v>152</v>
      </c>
      <c r="D57" s="21" t="s">
        <v>153</v>
      </c>
      <c r="E57" s="21" t="s">
        <v>160</v>
      </c>
      <c r="F57" s="21" t="s">
        <v>161</v>
      </c>
      <c r="G57" s="22" t="s">
        <v>45</v>
      </c>
      <c r="H57" s="23">
        <v>77013185.709999993</v>
      </c>
      <c r="I57" s="24">
        <v>29053926.68</v>
      </c>
      <c r="J57" s="24">
        <v>47959259.030000001</v>
      </c>
      <c r="K57" s="25">
        <v>0</v>
      </c>
      <c r="L57" s="26">
        <v>47959259.030000001</v>
      </c>
      <c r="M57" s="23">
        <v>13749747.57</v>
      </c>
      <c r="N57" s="24">
        <v>5188817.37</v>
      </c>
      <c r="O57" s="27">
        <v>8560930.1999999993</v>
      </c>
      <c r="P57" s="23">
        <v>24339268.600000001</v>
      </c>
      <c r="Q57" s="24">
        <v>8889569.9100000001</v>
      </c>
      <c r="R57" s="27">
        <v>15449698.689999999</v>
      </c>
      <c r="S57" s="28">
        <v>71969887.920000002</v>
      </c>
      <c r="T57" s="23">
        <v>64246752.479999997</v>
      </c>
      <c r="U57" s="29">
        <v>3500000</v>
      </c>
      <c r="V57" s="25">
        <v>3675370.03</v>
      </c>
    </row>
    <row r="58" spans="1:22">
      <c r="A58" s="20">
        <v>395</v>
      </c>
      <c r="B58" s="20" t="s">
        <v>40</v>
      </c>
      <c r="C58" s="21" t="s">
        <v>152</v>
      </c>
      <c r="D58" s="21" t="s">
        <v>153</v>
      </c>
      <c r="E58" s="21" t="s">
        <v>162</v>
      </c>
      <c r="F58" s="21" t="s">
        <v>163</v>
      </c>
      <c r="G58" s="22" t="s">
        <v>45</v>
      </c>
      <c r="H58" s="23">
        <v>66579158.590000004</v>
      </c>
      <c r="I58" s="24">
        <v>29689161.879999999</v>
      </c>
      <c r="J58" s="24">
        <v>36889996.710000001</v>
      </c>
      <c r="K58" s="25">
        <v>0</v>
      </c>
      <c r="L58" s="26">
        <v>36889996.710000001</v>
      </c>
      <c r="M58" s="23">
        <v>11868313.810000001</v>
      </c>
      <c r="N58" s="24">
        <v>5290453.9400000004</v>
      </c>
      <c r="O58" s="27">
        <v>6577859.8700000001</v>
      </c>
      <c r="P58" s="23">
        <v>27784008.780000001</v>
      </c>
      <c r="Q58" s="24">
        <v>11064369.73</v>
      </c>
      <c r="R58" s="27">
        <v>16719639.050000001</v>
      </c>
      <c r="S58" s="28">
        <v>60187495.630000003</v>
      </c>
      <c r="T58" s="23">
        <v>54787713.829999998</v>
      </c>
      <c r="U58" s="29">
        <v>0</v>
      </c>
      <c r="V58" s="25">
        <v>4937008.6100000003</v>
      </c>
    </row>
    <row r="59" spans="1:22">
      <c r="A59" s="20">
        <v>396</v>
      </c>
      <c r="B59" s="20" t="s">
        <v>40</v>
      </c>
      <c r="C59" s="21" t="s">
        <v>152</v>
      </c>
      <c r="D59" s="21" t="s">
        <v>153</v>
      </c>
      <c r="E59" s="21" t="s">
        <v>164</v>
      </c>
      <c r="F59" s="21" t="s">
        <v>165</v>
      </c>
      <c r="G59" s="22" t="s">
        <v>45</v>
      </c>
      <c r="H59" s="23">
        <v>43568014.030000001</v>
      </c>
      <c r="I59" s="24">
        <v>19812388.600000001</v>
      </c>
      <c r="J59" s="24">
        <v>23755625.43</v>
      </c>
      <c r="K59" s="25">
        <v>0</v>
      </c>
      <c r="L59" s="26">
        <v>23755625.43</v>
      </c>
      <c r="M59" s="23">
        <v>7766377.25</v>
      </c>
      <c r="N59" s="24">
        <v>3532487.67</v>
      </c>
      <c r="O59" s="27">
        <v>4233889.58</v>
      </c>
      <c r="P59" s="23">
        <v>15228908.970000001</v>
      </c>
      <c r="Q59" s="24">
        <v>6515543.6299999999</v>
      </c>
      <c r="R59" s="27">
        <v>8713365.3399999999</v>
      </c>
      <c r="S59" s="28">
        <v>36702880.350000001</v>
      </c>
      <c r="T59" s="23">
        <v>29846172.199999999</v>
      </c>
      <c r="U59" s="29">
        <v>1500000</v>
      </c>
      <c r="V59" s="25">
        <v>3167739.27</v>
      </c>
    </row>
    <row r="60" spans="1:22">
      <c r="A60" s="20">
        <v>397</v>
      </c>
      <c r="B60" s="20" t="s">
        <v>40</v>
      </c>
      <c r="C60" s="21" t="s">
        <v>152</v>
      </c>
      <c r="D60" s="21" t="s">
        <v>153</v>
      </c>
      <c r="E60" s="21" t="s">
        <v>166</v>
      </c>
      <c r="F60" s="21" t="s">
        <v>167</v>
      </c>
      <c r="G60" s="22" t="s">
        <v>45</v>
      </c>
      <c r="H60" s="23">
        <v>68626389.019999996</v>
      </c>
      <c r="I60" s="24">
        <v>32144543.829999998</v>
      </c>
      <c r="J60" s="24">
        <v>36481845.189999998</v>
      </c>
      <c r="K60" s="25">
        <v>0</v>
      </c>
      <c r="L60" s="26">
        <v>36481845.189999998</v>
      </c>
      <c r="M60" s="23">
        <v>12233250.43</v>
      </c>
      <c r="N60" s="24">
        <v>5730114.3300000001</v>
      </c>
      <c r="O60" s="27">
        <v>6503136.0999999996</v>
      </c>
      <c r="P60" s="23">
        <v>45444054.289999999</v>
      </c>
      <c r="Q60" s="24">
        <v>20358211.09</v>
      </c>
      <c r="R60" s="27">
        <v>25085843.199999999</v>
      </c>
      <c r="S60" s="28">
        <v>68070824.489999995</v>
      </c>
      <c r="T60" s="23">
        <v>67472748.930000007</v>
      </c>
      <c r="U60" s="29">
        <v>0</v>
      </c>
      <c r="V60" s="25">
        <v>4176084.47</v>
      </c>
    </row>
    <row r="61" spans="1:22">
      <c r="A61" s="20">
        <v>398</v>
      </c>
      <c r="B61" s="20" t="s">
        <v>40</v>
      </c>
      <c r="C61" s="21" t="s">
        <v>152</v>
      </c>
      <c r="D61" s="21" t="s">
        <v>153</v>
      </c>
      <c r="E61" s="21" t="s">
        <v>168</v>
      </c>
      <c r="F61" s="21" t="s">
        <v>169</v>
      </c>
      <c r="G61" s="22" t="s">
        <v>45</v>
      </c>
      <c r="H61" s="23">
        <v>69108198.120000005</v>
      </c>
      <c r="I61" s="24">
        <v>30832346.629999999</v>
      </c>
      <c r="J61" s="24">
        <v>38275851.490000002</v>
      </c>
      <c r="K61" s="25">
        <v>0</v>
      </c>
      <c r="L61" s="26">
        <v>38275851.490000002</v>
      </c>
      <c r="M61" s="23">
        <v>12329938.310000001</v>
      </c>
      <c r="N61" s="24">
        <v>5503122.7999999998</v>
      </c>
      <c r="O61" s="27">
        <v>6826815.5099999998</v>
      </c>
      <c r="P61" s="23">
        <v>39337185.509999998</v>
      </c>
      <c r="Q61" s="24">
        <v>16732252.83</v>
      </c>
      <c r="R61" s="27">
        <v>22604932.68</v>
      </c>
      <c r="S61" s="28">
        <v>67707599.680000007</v>
      </c>
      <c r="T61" s="23">
        <v>67707599.680000007</v>
      </c>
      <c r="U61" s="29">
        <v>3500000</v>
      </c>
      <c r="V61" s="25">
        <v>3182746.35</v>
      </c>
    </row>
    <row r="62" spans="1:22">
      <c r="A62" s="20">
        <v>399</v>
      </c>
      <c r="B62" s="20" t="s">
        <v>40</v>
      </c>
      <c r="C62" s="21" t="s">
        <v>152</v>
      </c>
      <c r="D62" s="21" t="s">
        <v>153</v>
      </c>
      <c r="E62" s="21" t="s">
        <v>170</v>
      </c>
      <c r="F62" s="21" t="s">
        <v>171</v>
      </c>
      <c r="G62" s="22" t="s">
        <v>45</v>
      </c>
      <c r="H62" s="23">
        <v>41226778.32</v>
      </c>
      <c r="I62" s="24">
        <v>17643571.710000001</v>
      </c>
      <c r="J62" s="24">
        <v>23583206.609999999</v>
      </c>
      <c r="K62" s="25">
        <v>0</v>
      </c>
      <c r="L62" s="26">
        <v>23583206.609999999</v>
      </c>
      <c r="M62" s="23">
        <v>7349031.6299999999</v>
      </c>
      <c r="N62" s="24">
        <v>3145753.1</v>
      </c>
      <c r="O62" s="27">
        <v>4203278.53</v>
      </c>
      <c r="P62" s="23">
        <v>16688068.130000001</v>
      </c>
      <c r="Q62" s="24">
        <v>6565049.9299999997</v>
      </c>
      <c r="R62" s="27">
        <v>10123018.199999999</v>
      </c>
      <c r="S62" s="28">
        <v>37909503.340000004</v>
      </c>
      <c r="T62" s="23">
        <v>34874402.299999997</v>
      </c>
      <c r="U62" s="29">
        <v>2000000</v>
      </c>
      <c r="V62" s="25">
        <v>2041555.88</v>
      </c>
    </row>
    <row r="63" spans="1:22">
      <c r="A63" s="20">
        <v>400</v>
      </c>
      <c r="B63" s="20" t="s">
        <v>40</v>
      </c>
      <c r="C63" s="21" t="s">
        <v>152</v>
      </c>
      <c r="D63" s="21" t="s">
        <v>153</v>
      </c>
      <c r="E63" s="21" t="s">
        <v>172</v>
      </c>
      <c r="F63" s="21" t="s">
        <v>173</v>
      </c>
      <c r="G63" s="22" t="s">
        <v>45</v>
      </c>
      <c r="H63" s="23">
        <v>18276295.859999999</v>
      </c>
      <c r="I63" s="24">
        <v>8275878.9500000002</v>
      </c>
      <c r="J63" s="24">
        <v>10000416.91</v>
      </c>
      <c r="K63" s="25">
        <v>0</v>
      </c>
      <c r="L63" s="26">
        <v>10000416.91</v>
      </c>
      <c r="M63" s="23">
        <v>3275750.24</v>
      </c>
      <c r="N63" s="24">
        <v>1482818.23</v>
      </c>
      <c r="O63" s="27">
        <v>1792932.01</v>
      </c>
      <c r="P63" s="23">
        <v>5777011.21</v>
      </c>
      <c r="Q63" s="24">
        <v>2587832.66</v>
      </c>
      <c r="R63" s="27">
        <v>3189178.55</v>
      </c>
      <c r="S63" s="28">
        <v>14982527.470000001</v>
      </c>
      <c r="T63" s="23">
        <v>14982527.470000001</v>
      </c>
      <c r="U63" s="29">
        <v>2000000</v>
      </c>
      <c r="V63" s="25">
        <v>1169448.8600000001</v>
      </c>
    </row>
    <row r="64" spans="1:22">
      <c r="A64" s="20">
        <v>401</v>
      </c>
      <c r="B64" s="20" t="s">
        <v>40</v>
      </c>
      <c r="C64" s="21" t="s">
        <v>152</v>
      </c>
      <c r="D64" s="21" t="s">
        <v>153</v>
      </c>
      <c r="E64" s="21" t="s">
        <v>174</v>
      </c>
      <c r="F64" s="21" t="s">
        <v>175</v>
      </c>
      <c r="G64" s="22" t="s">
        <v>45</v>
      </c>
      <c r="H64" s="23">
        <v>14330277.33</v>
      </c>
      <c r="I64" s="24">
        <v>5870277.3300000001</v>
      </c>
      <c r="J64" s="24">
        <v>8460000</v>
      </c>
      <c r="K64" s="25">
        <v>0</v>
      </c>
      <c r="L64" s="26">
        <v>8460000</v>
      </c>
      <c r="M64" s="23">
        <v>2555830.84</v>
      </c>
      <c r="N64" s="24">
        <v>1015830.84</v>
      </c>
      <c r="O64" s="27">
        <v>1540000</v>
      </c>
      <c r="P64" s="23">
        <v>3643079.04</v>
      </c>
      <c r="Q64" s="24">
        <v>3643079.04</v>
      </c>
      <c r="R64" s="27">
        <v>0</v>
      </c>
      <c r="S64" s="28">
        <v>10000000</v>
      </c>
      <c r="T64" s="23">
        <v>10000000</v>
      </c>
      <c r="U64" s="29">
        <v>9300809.8100000005</v>
      </c>
      <c r="V64" s="25">
        <v>1186935.3700000001</v>
      </c>
    </row>
    <row r="65" spans="1:22">
      <c r="A65" s="20">
        <v>402</v>
      </c>
      <c r="B65" s="20" t="s">
        <v>40</v>
      </c>
      <c r="C65" s="21" t="s">
        <v>176</v>
      </c>
      <c r="D65" s="21" t="s">
        <v>177</v>
      </c>
      <c r="E65" s="21" t="s">
        <v>178</v>
      </c>
      <c r="F65" s="21" t="s">
        <v>179</v>
      </c>
      <c r="G65" s="22" t="s">
        <v>45</v>
      </c>
      <c r="H65" s="23">
        <v>79901490.819999993</v>
      </c>
      <c r="I65" s="24">
        <v>63018021.57</v>
      </c>
      <c r="J65" s="24">
        <v>16883469.25</v>
      </c>
      <c r="K65" s="25">
        <v>0</v>
      </c>
      <c r="L65" s="26">
        <v>16883469.25</v>
      </c>
      <c r="M65" s="23">
        <v>14401212.84</v>
      </c>
      <c r="N65" s="24">
        <v>11363905.529999999</v>
      </c>
      <c r="O65" s="27">
        <v>3037307.31</v>
      </c>
      <c r="P65" s="23">
        <v>226228871.66</v>
      </c>
      <c r="Q65" s="24">
        <v>160409509.46000001</v>
      </c>
      <c r="R65" s="27">
        <v>65819362.200000003</v>
      </c>
      <c r="S65" s="28">
        <v>85740138.760000005</v>
      </c>
      <c r="T65" s="23">
        <v>69464757.780000001</v>
      </c>
      <c r="U65" s="29">
        <v>4445909.4800000004</v>
      </c>
      <c r="V65" s="25">
        <v>8896976.0399999991</v>
      </c>
    </row>
    <row r="66" spans="1:22">
      <c r="A66" s="20">
        <v>403</v>
      </c>
      <c r="B66" s="20" t="s">
        <v>40</v>
      </c>
      <c r="C66" s="21" t="s">
        <v>176</v>
      </c>
      <c r="D66" s="21" t="s">
        <v>177</v>
      </c>
      <c r="E66" s="21" t="s">
        <v>180</v>
      </c>
      <c r="F66" s="21" t="s">
        <v>181</v>
      </c>
      <c r="G66" s="22" t="s">
        <v>45</v>
      </c>
      <c r="H66" s="23">
        <v>116013743.08</v>
      </c>
      <c r="I66" s="24">
        <v>47301344.5</v>
      </c>
      <c r="J66" s="24">
        <v>68712398.579999998</v>
      </c>
      <c r="K66" s="25">
        <v>0</v>
      </c>
      <c r="L66" s="26">
        <v>68712398.579999998</v>
      </c>
      <c r="M66" s="23">
        <v>20932701.879999999</v>
      </c>
      <c r="N66" s="24">
        <v>8538742.9000000004</v>
      </c>
      <c r="O66" s="27">
        <v>12393958.98</v>
      </c>
      <c r="P66" s="23">
        <v>92815355.129999995</v>
      </c>
      <c r="Q66" s="24">
        <v>35581142.780000001</v>
      </c>
      <c r="R66" s="27">
        <v>57234212.350000001</v>
      </c>
      <c r="S66" s="28">
        <v>138340569.91</v>
      </c>
      <c r="T66" s="23">
        <v>138340569.91</v>
      </c>
      <c r="U66" s="29">
        <v>14966785.93</v>
      </c>
      <c r="V66" s="25">
        <v>6565423.71</v>
      </c>
    </row>
    <row r="67" spans="1:22">
      <c r="A67" s="20">
        <v>404</v>
      </c>
      <c r="B67" s="20" t="s">
        <v>40</v>
      </c>
      <c r="C67" s="21" t="s">
        <v>176</v>
      </c>
      <c r="D67" s="21" t="s">
        <v>177</v>
      </c>
      <c r="E67" s="21" t="s">
        <v>182</v>
      </c>
      <c r="F67" s="21" t="s">
        <v>183</v>
      </c>
      <c r="G67" s="22" t="s">
        <v>45</v>
      </c>
      <c r="H67" s="23">
        <v>46538677.090000004</v>
      </c>
      <c r="I67" s="24">
        <v>20872090.239999998</v>
      </c>
      <c r="J67" s="24">
        <v>25666586.850000001</v>
      </c>
      <c r="K67" s="25">
        <v>0</v>
      </c>
      <c r="L67" s="26">
        <v>25666586.850000001</v>
      </c>
      <c r="M67" s="23">
        <v>8387996.1100000003</v>
      </c>
      <c r="N67" s="24">
        <v>3763115.09</v>
      </c>
      <c r="O67" s="27">
        <v>4624881.0199999996</v>
      </c>
      <c r="P67" s="23">
        <v>14001961.640000001</v>
      </c>
      <c r="Q67" s="24">
        <v>6059045.0300000003</v>
      </c>
      <c r="R67" s="27">
        <v>7942916.6100000003</v>
      </c>
      <c r="S67" s="28">
        <v>38234384.479999997</v>
      </c>
      <c r="T67" s="23">
        <v>36742829.82</v>
      </c>
      <c r="U67" s="29">
        <v>1255484.6599999999</v>
      </c>
      <c r="V67" s="25">
        <v>1604624.94</v>
      </c>
    </row>
    <row r="68" spans="1:22">
      <c r="A68" s="20">
        <v>405</v>
      </c>
      <c r="B68" s="20" t="s">
        <v>40</v>
      </c>
      <c r="C68" s="21" t="s">
        <v>176</v>
      </c>
      <c r="D68" s="21" t="s">
        <v>177</v>
      </c>
      <c r="E68" s="21" t="s">
        <v>184</v>
      </c>
      <c r="F68" s="21" t="s">
        <v>185</v>
      </c>
      <c r="G68" s="22" t="s">
        <v>45</v>
      </c>
      <c r="H68" s="23">
        <v>33748952.020000003</v>
      </c>
      <c r="I68" s="24">
        <v>16857506.25</v>
      </c>
      <c r="J68" s="24">
        <v>16891445.77</v>
      </c>
      <c r="K68" s="25">
        <v>0</v>
      </c>
      <c r="L68" s="26">
        <v>16891445.77</v>
      </c>
      <c r="M68" s="23">
        <v>6090055</v>
      </c>
      <c r="N68" s="24">
        <v>3041524.53</v>
      </c>
      <c r="O68" s="27">
        <v>3048530.47</v>
      </c>
      <c r="P68" s="23">
        <v>8228768.4100000001</v>
      </c>
      <c r="Q68" s="24">
        <v>4012325.61</v>
      </c>
      <c r="R68" s="27">
        <v>4216442.8</v>
      </c>
      <c r="S68" s="28">
        <v>24156419.039999999</v>
      </c>
      <c r="T68" s="23">
        <v>24156419.039999999</v>
      </c>
      <c r="U68" s="29">
        <v>1000000</v>
      </c>
      <c r="V68" s="25">
        <v>1342865.14</v>
      </c>
    </row>
    <row r="69" spans="1:22">
      <c r="A69" s="20">
        <v>406</v>
      </c>
      <c r="B69" s="20" t="s">
        <v>40</v>
      </c>
      <c r="C69" s="21" t="s">
        <v>176</v>
      </c>
      <c r="D69" s="21" t="s">
        <v>177</v>
      </c>
      <c r="E69" s="21" t="s">
        <v>186</v>
      </c>
      <c r="F69" s="21" t="s">
        <v>187</v>
      </c>
      <c r="G69" s="22" t="s">
        <v>45</v>
      </c>
      <c r="H69" s="23">
        <v>45523357.850000001</v>
      </c>
      <c r="I69" s="24">
        <v>24033102.18</v>
      </c>
      <c r="J69" s="24">
        <v>21490255.670000002</v>
      </c>
      <c r="K69" s="25">
        <v>0</v>
      </c>
      <c r="L69" s="26">
        <v>21490255.670000002</v>
      </c>
      <c r="M69" s="23">
        <v>8204997.9100000001</v>
      </c>
      <c r="N69" s="24">
        <v>4331940.1399999997</v>
      </c>
      <c r="O69" s="27">
        <v>3873057.77</v>
      </c>
      <c r="P69" s="23">
        <v>7328748.2400000002</v>
      </c>
      <c r="Q69" s="24">
        <v>3794869.6</v>
      </c>
      <c r="R69" s="27">
        <v>3533878.64</v>
      </c>
      <c r="S69" s="28">
        <v>28897192.079999998</v>
      </c>
      <c r="T69" s="23">
        <v>26817465.699999999</v>
      </c>
      <c r="U69" s="29">
        <v>4266492</v>
      </c>
      <c r="V69" s="25">
        <v>1206820.3700000001</v>
      </c>
    </row>
    <row r="70" spans="1:22">
      <c r="A70" s="20">
        <v>407</v>
      </c>
      <c r="B70" s="20" t="s">
        <v>40</v>
      </c>
      <c r="C70" s="21" t="s">
        <v>176</v>
      </c>
      <c r="D70" s="21" t="s">
        <v>177</v>
      </c>
      <c r="E70" s="21" t="s">
        <v>188</v>
      </c>
      <c r="F70" s="21" t="s">
        <v>189</v>
      </c>
      <c r="G70" s="22" t="s">
        <v>45</v>
      </c>
      <c r="H70" s="23">
        <v>54542303.75</v>
      </c>
      <c r="I70" s="24">
        <v>28298375.370000001</v>
      </c>
      <c r="J70" s="24">
        <v>26243928.379999999</v>
      </c>
      <c r="K70" s="25">
        <v>0</v>
      </c>
      <c r="L70" s="26">
        <v>26243928.379999999</v>
      </c>
      <c r="M70" s="23">
        <v>9830546.5500000007</v>
      </c>
      <c r="N70" s="24">
        <v>5099565.45</v>
      </c>
      <c r="O70" s="27">
        <v>4730981.0999999996</v>
      </c>
      <c r="P70" s="23">
        <v>13858844.439999999</v>
      </c>
      <c r="Q70" s="24">
        <v>6724525.3200000003</v>
      </c>
      <c r="R70" s="27">
        <v>7134319.1200000001</v>
      </c>
      <c r="S70" s="28">
        <v>38109228.600000001</v>
      </c>
      <c r="T70" s="23">
        <v>34977337.32</v>
      </c>
      <c r="U70" s="29">
        <v>2117150</v>
      </c>
      <c r="V70" s="25">
        <v>3749802.55</v>
      </c>
    </row>
    <row r="71" spans="1:22">
      <c r="A71" s="20">
        <v>408</v>
      </c>
      <c r="B71" s="20" t="s">
        <v>40</v>
      </c>
      <c r="C71" s="21" t="s">
        <v>176</v>
      </c>
      <c r="D71" s="21" t="s">
        <v>177</v>
      </c>
      <c r="E71" s="21" t="s">
        <v>190</v>
      </c>
      <c r="F71" s="21" t="s">
        <v>191</v>
      </c>
      <c r="G71" s="22" t="s">
        <v>45</v>
      </c>
      <c r="H71" s="23">
        <v>25659833.460000001</v>
      </c>
      <c r="I71" s="24">
        <v>13981829.43</v>
      </c>
      <c r="J71" s="24">
        <v>11678004.029999999</v>
      </c>
      <c r="K71" s="25">
        <v>0</v>
      </c>
      <c r="L71" s="26">
        <v>11678004.029999999</v>
      </c>
      <c r="M71" s="23">
        <v>4632537.1100000003</v>
      </c>
      <c r="N71" s="24">
        <v>2525098.2000000002</v>
      </c>
      <c r="O71" s="27">
        <v>2107438.91</v>
      </c>
      <c r="P71" s="23">
        <v>7608819.0499999998</v>
      </c>
      <c r="Q71" s="24">
        <v>4106118.86</v>
      </c>
      <c r="R71" s="27">
        <v>3502700.19</v>
      </c>
      <c r="S71" s="28">
        <v>17288143.129999999</v>
      </c>
      <c r="T71" s="23">
        <v>17288143.129999999</v>
      </c>
      <c r="U71" s="29">
        <v>4249225</v>
      </c>
      <c r="V71" s="25">
        <v>313957.90999999997</v>
      </c>
    </row>
    <row r="72" spans="1:22">
      <c r="A72" s="20">
        <v>409</v>
      </c>
      <c r="B72" s="20" t="s">
        <v>40</v>
      </c>
      <c r="C72" s="21" t="s">
        <v>192</v>
      </c>
      <c r="D72" s="21" t="s">
        <v>193</v>
      </c>
      <c r="E72" s="21" t="s">
        <v>194</v>
      </c>
      <c r="F72" s="21" t="s">
        <v>195</v>
      </c>
      <c r="G72" s="22" t="s">
        <v>45</v>
      </c>
      <c r="H72" s="23">
        <v>87620340.650000006</v>
      </c>
      <c r="I72" s="24">
        <v>36320698.759999998</v>
      </c>
      <c r="J72" s="24">
        <v>51299641.890000001</v>
      </c>
      <c r="K72" s="25">
        <v>3656960</v>
      </c>
      <c r="L72" s="26">
        <v>47642681.890000001</v>
      </c>
      <c r="M72" s="23">
        <v>15884942.470000001</v>
      </c>
      <c r="N72" s="24">
        <v>6580424.2199999997</v>
      </c>
      <c r="O72" s="27">
        <v>9304518.25</v>
      </c>
      <c r="P72" s="23">
        <v>246448331.53</v>
      </c>
      <c r="Q72" s="24">
        <v>92220524.180000007</v>
      </c>
      <c r="R72" s="27">
        <v>154227807.34999999</v>
      </c>
      <c r="S72" s="28">
        <v>214831967.49000001</v>
      </c>
      <c r="T72" s="23">
        <v>199690595.84</v>
      </c>
      <c r="U72" s="29">
        <v>1617984.69</v>
      </c>
      <c r="V72" s="25">
        <v>2222673.27</v>
      </c>
    </row>
    <row r="73" spans="1:22">
      <c r="A73" s="20">
        <v>410</v>
      </c>
      <c r="B73" s="20" t="s">
        <v>40</v>
      </c>
      <c r="C73" s="21" t="s">
        <v>192</v>
      </c>
      <c r="D73" s="21" t="s">
        <v>193</v>
      </c>
      <c r="E73" s="21" t="s">
        <v>196</v>
      </c>
      <c r="F73" s="21" t="s">
        <v>197</v>
      </c>
      <c r="G73" s="22" t="s">
        <v>45</v>
      </c>
      <c r="H73" s="23">
        <v>39139246.280000001</v>
      </c>
      <c r="I73" s="24">
        <v>15632707.6</v>
      </c>
      <c r="J73" s="24">
        <v>23506538.68</v>
      </c>
      <c r="K73" s="25">
        <v>3716600</v>
      </c>
      <c r="L73" s="26">
        <v>19789938.68</v>
      </c>
      <c r="M73" s="23">
        <v>7095666.04</v>
      </c>
      <c r="N73" s="24">
        <v>2833812.97</v>
      </c>
      <c r="O73" s="27">
        <v>4261853.07</v>
      </c>
      <c r="P73" s="23">
        <v>11217972.800000001</v>
      </c>
      <c r="Q73" s="24">
        <v>4331652.97</v>
      </c>
      <c r="R73" s="27">
        <v>6886319.8300000001</v>
      </c>
      <c r="S73" s="28">
        <v>34654711.579999998</v>
      </c>
      <c r="T73" s="23">
        <v>31363821.940000001</v>
      </c>
      <c r="U73" s="29">
        <v>868858.33</v>
      </c>
      <c r="V73" s="25">
        <v>530659.18999999994</v>
      </c>
    </row>
    <row r="74" spans="1:22">
      <c r="A74" s="20">
        <v>411</v>
      </c>
      <c r="B74" s="20" t="s">
        <v>40</v>
      </c>
      <c r="C74" s="21" t="s">
        <v>192</v>
      </c>
      <c r="D74" s="21" t="s">
        <v>193</v>
      </c>
      <c r="E74" s="21" t="s">
        <v>198</v>
      </c>
      <c r="F74" s="21" t="s">
        <v>199</v>
      </c>
      <c r="G74" s="22" t="s">
        <v>45</v>
      </c>
      <c r="H74" s="23">
        <v>51380666.549999997</v>
      </c>
      <c r="I74" s="24">
        <v>17624299.800000001</v>
      </c>
      <c r="J74" s="24">
        <v>33756366.75</v>
      </c>
      <c r="K74" s="25">
        <v>2995000</v>
      </c>
      <c r="L74" s="26">
        <v>30761366.75</v>
      </c>
      <c r="M74" s="23">
        <v>9314948.1799999997</v>
      </c>
      <c r="N74" s="24">
        <v>3195382.71</v>
      </c>
      <c r="O74" s="27">
        <v>6119565.4699999997</v>
      </c>
      <c r="P74" s="23">
        <v>12112771.939999999</v>
      </c>
      <c r="Q74" s="24">
        <v>4027772.45</v>
      </c>
      <c r="R74" s="27">
        <v>8084999.4900000002</v>
      </c>
      <c r="S74" s="28">
        <v>47960931.710000001</v>
      </c>
      <c r="T74" s="23">
        <v>47704182.789999999</v>
      </c>
      <c r="U74" s="29">
        <v>5132412.47</v>
      </c>
      <c r="V74" s="25">
        <v>889252.73</v>
      </c>
    </row>
    <row r="75" spans="1:22">
      <c r="A75" s="20">
        <v>412</v>
      </c>
      <c r="B75" s="20" t="s">
        <v>40</v>
      </c>
      <c r="C75" s="21" t="s">
        <v>192</v>
      </c>
      <c r="D75" s="21" t="s">
        <v>193</v>
      </c>
      <c r="E75" s="21" t="s">
        <v>200</v>
      </c>
      <c r="F75" s="21" t="s">
        <v>201</v>
      </c>
      <c r="G75" s="22" t="s">
        <v>45</v>
      </c>
      <c r="H75" s="23">
        <v>57798930.670000002</v>
      </c>
      <c r="I75" s="24">
        <v>20573299.16</v>
      </c>
      <c r="J75" s="24">
        <v>37225631.509999998</v>
      </c>
      <c r="K75" s="25">
        <v>4833960</v>
      </c>
      <c r="L75" s="26">
        <v>32391671.510000002</v>
      </c>
      <c r="M75" s="23">
        <v>10478533.65</v>
      </c>
      <c r="N75" s="24">
        <v>3729355</v>
      </c>
      <c r="O75" s="27">
        <v>6749178.6500000004</v>
      </c>
      <c r="P75" s="23">
        <v>19234888.350000001</v>
      </c>
      <c r="Q75" s="24">
        <v>6620687.4299999997</v>
      </c>
      <c r="R75" s="27">
        <v>12614200.92</v>
      </c>
      <c r="S75" s="28">
        <v>56589011.079999998</v>
      </c>
      <c r="T75" s="23">
        <v>56312153.93</v>
      </c>
      <c r="U75" s="29">
        <v>6000535.2000000002</v>
      </c>
      <c r="V75" s="25">
        <v>946960.68</v>
      </c>
    </row>
    <row r="76" spans="1:22">
      <c r="A76" s="20">
        <v>413</v>
      </c>
      <c r="B76" s="20" t="s">
        <v>40</v>
      </c>
      <c r="C76" s="21" t="s">
        <v>192</v>
      </c>
      <c r="D76" s="21" t="s">
        <v>193</v>
      </c>
      <c r="E76" s="21" t="s">
        <v>202</v>
      </c>
      <c r="F76" s="21" t="s">
        <v>203</v>
      </c>
      <c r="G76" s="22" t="s">
        <v>45</v>
      </c>
      <c r="H76" s="23">
        <v>65181599.340000004</v>
      </c>
      <c r="I76" s="24">
        <v>27126530.66</v>
      </c>
      <c r="J76" s="24">
        <v>38055068.68</v>
      </c>
      <c r="K76" s="25">
        <v>6316320</v>
      </c>
      <c r="L76" s="26">
        <v>31738748.68</v>
      </c>
      <c r="M76" s="23">
        <v>11816958.800000001</v>
      </c>
      <c r="N76" s="24">
        <v>4918764.54</v>
      </c>
      <c r="O76" s="27">
        <v>6898194.2599999998</v>
      </c>
      <c r="P76" s="23">
        <v>18971394.039999999</v>
      </c>
      <c r="Q76" s="24">
        <v>7590196.7000000002</v>
      </c>
      <c r="R76" s="27">
        <v>11381197.34</v>
      </c>
      <c r="S76" s="28">
        <v>56334460.280000001</v>
      </c>
      <c r="T76" s="23">
        <v>48660659.57</v>
      </c>
      <c r="U76" s="29">
        <v>1826643.23</v>
      </c>
      <c r="V76" s="25">
        <v>1507461.51</v>
      </c>
    </row>
    <row r="77" spans="1:22">
      <c r="A77" s="20">
        <v>414</v>
      </c>
      <c r="B77" s="20" t="s">
        <v>40</v>
      </c>
      <c r="C77" s="21" t="s">
        <v>192</v>
      </c>
      <c r="D77" s="21" t="s">
        <v>193</v>
      </c>
      <c r="E77" s="21" t="s">
        <v>204</v>
      </c>
      <c r="F77" s="21" t="s">
        <v>205</v>
      </c>
      <c r="G77" s="22" t="s">
        <v>45</v>
      </c>
      <c r="H77" s="23">
        <v>69566891.650000006</v>
      </c>
      <c r="I77" s="24">
        <v>33324467.949999999</v>
      </c>
      <c r="J77" s="24">
        <v>36242423.700000003</v>
      </c>
      <c r="K77" s="25">
        <v>3828400</v>
      </c>
      <c r="L77" s="26">
        <v>32414023.699999999</v>
      </c>
      <c r="M77" s="23">
        <v>12611981</v>
      </c>
      <c r="N77" s="24">
        <v>6040019.0499999998</v>
      </c>
      <c r="O77" s="27">
        <v>6571961.9500000002</v>
      </c>
      <c r="P77" s="23">
        <v>56625882.590000004</v>
      </c>
      <c r="Q77" s="24">
        <v>25862500.579999998</v>
      </c>
      <c r="R77" s="27">
        <v>30763382.010000002</v>
      </c>
      <c r="S77" s="28">
        <v>73577767.659999996</v>
      </c>
      <c r="T77" s="23">
        <v>69743359.590000004</v>
      </c>
      <c r="U77" s="29">
        <v>19372854.32</v>
      </c>
      <c r="V77" s="25">
        <v>1541677.11</v>
      </c>
    </row>
    <row r="78" spans="1:22">
      <c r="A78" s="20">
        <v>415</v>
      </c>
      <c r="B78" s="20" t="s">
        <v>40</v>
      </c>
      <c r="C78" s="21" t="s">
        <v>192</v>
      </c>
      <c r="D78" s="21" t="s">
        <v>193</v>
      </c>
      <c r="E78" s="21" t="s">
        <v>206</v>
      </c>
      <c r="F78" s="21" t="s">
        <v>207</v>
      </c>
      <c r="G78" s="22" t="s">
        <v>45</v>
      </c>
      <c r="H78" s="23">
        <v>54338553.109999999</v>
      </c>
      <c r="I78" s="24">
        <v>15466291.9</v>
      </c>
      <c r="J78" s="24">
        <v>38872261.210000001</v>
      </c>
      <c r="K78" s="25">
        <v>4143560</v>
      </c>
      <c r="L78" s="26">
        <v>34728701.210000001</v>
      </c>
      <c r="M78" s="23">
        <v>9851191.8900000006</v>
      </c>
      <c r="N78" s="24">
        <v>2802966.64</v>
      </c>
      <c r="O78" s="27">
        <v>7048225.25</v>
      </c>
      <c r="P78" s="23">
        <v>12591653.939999999</v>
      </c>
      <c r="Q78" s="24">
        <v>3459165.04</v>
      </c>
      <c r="R78" s="27">
        <v>9132488.9000000004</v>
      </c>
      <c r="S78" s="28">
        <v>55052975.359999999</v>
      </c>
      <c r="T78" s="23">
        <v>50986712.780000001</v>
      </c>
      <c r="U78" s="29">
        <v>1732258.74</v>
      </c>
      <c r="V78" s="25">
        <v>882832.9</v>
      </c>
    </row>
    <row r="79" spans="1:22">
      <c r="A79" s="20">
        <v>416</v>
      </c>
      <c r="B79" s="20" t="s">
        <v>40</v>
      </c>
      <c r="C79" s="21" t="s">
        <v>192</v>
      </c>
      <c r="D79" s="21" t="s">
        <v>193</v>
      </c>
      <c r="E79" s="21" t="s">
        <v>208</v>
      </c>
      <c r="F79" s="21" t="s">
        <v>209</v>
      </c>
      <c r="G79" s="22" t="s">
        <v>45</v>
      </c>
      <c r="H79" s="23">
        <v>37524012.979999997</v>
      </c>
      <c r="I79" s="24">
        <v>8528656.3100000005</v>
      </c>
      <c r="J79" s="24">
        <v>28995356.670000002</v>
      </c>
      <c r="K79" s="25">
        <v>2821440</v>
      </c>
      <c r="L79" s="26">
        <v>26173916.670000002</v>
      </c>
      <c r="M79" s="23">
        <v>6802835.7699999996</v>
      </c>
      <c r="N79" s="24">
        <v>1546216.52</v>
      </c>
      <c r="O79" s="27">
        <v>5256619.25</v>
      </c>
      <c r="P79" s="23">
        <v>9759471.3300000001</v>
      </c>
      <c r="Q79" s="24">
        <v>2157852.7999999998</v>
      </c>
      <c r="R79" s="27">
        <v>7601618.5300000003</v>
      </c>
      <c r="S79" s="28">
        <v>41853594.450000003</v>
      </c>
      <c r="T79" s="23">
        <v>34645077.920000002</v>
      </c>
      <c r="U79" s="29">
        <v>862879.33</v>
      </c>
      <c r="V79" s="25">
        <v>531364.66</v>
      </c>
    </row>
    <row r="80" spans="1:22">
      <c r="A80" s="20">
        <v>417</v>
      </c>
      <c r="B80" s="20" t="s">
        <v>40</v>
      </c>
      <c r="C80" s="21" t="s">
        <v>192</v>
      </c>
      <c r="D80" s="21" t="s">
        <v>193</v>
      </c>
      <c r="E80" s="21" t="s">
        <v>210</v>
      </c>
      <c r="F80" s="21" t="s">
        <v>211</v>
      </c>
      <c r="G80" s="22" t="s">
        <v>45</v>
      </c>
      <c r="H80" s="23">
        <v>28338952.780000001</v>
      </c>
      <c r="I80" s="24">
        <v>8109472.8700000001</v>
      </c>
      <c r="J80" s="24">
        <v>20229479.91</v>
      </c>
      <c r="K80" s="25">
        <v>2031800</v>
      </c>
      <c r="L80" s="26">
        <v>18197679.91</v>
      </c>
      <c r="M80" s="23">
        <v>5137649.9000000004</v>
      </c>
      <c r="N80" s="24">
        <v>1469995.08</v>
      </c>
      <c r="O80" s="27">
        <v>3667654.82</v>
      </c>
      <c r="P80" s="23">
        <v>3847215.17</v>
      </c>
      <c r="Q80" s="24">
        <v>1072670.33</v>
      </c>
      <c r="R80" s="27">
        <v>2774544.84</v>
      </c>
      <c r="S80" s="28">
        <v>26671679.57</v>
      </c>
      <c r="T80" s="23">
        <v>22843059.399999999</v>
      </c>
      <c r="U80" s="29">
        <v>7268385.79</v>
      </c>
      <c r="V80" s="25">
        <v>434291.14</v>
      </c>
    </row>
  </sheetData>
  <mergeCells count="2">
    <mergeCell ref="H1:S1"/>
    <mergeCell ref="U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68AE-D298-43EF-BAA9-6F8B4012DBF9}">
  <dimension ref="A1:BO13"/>
  <sheetViews>
    <sheetView tabSelected="1" zoomScaleNormal="100" workbookViewId="0">
      <pane xSplit="2" ySplit="3" topLeftCell="BJ4" activePane="bottomRight" state="frozen"/>
      <selection pane="topRight" activeCell="C1" sqref="C1"/>
      <selection pane="bottomLeft" activeCell="A4" sqref="A4"/>
      <selection pane="bottomRight" activeCell="BL23" sqref="BL23"/>
    </sheetView>
  </sheetViews>
  <sheetFormatPr defaultColWidth="14.85546875" defaultRowHeight="15"/>
  <cols>
    <col min="1" max="1" width="6.7109375" style="113" bestFit="1" customWidth="1"/>
    <col min="2" max="2" width="14.7109375" style="113" bestFit="1" customWidth="1"/>
    <col min="3" max="5" width="5.42578125" style="113" hidden="1" customWidth="1"/>
    <col min="6" max="6" width="15.85546875" style="113" hidden="1" customWidth="1"/>
    <col min="7" max="7" width="5.42578125" style="113" hidden="1" customWidth="1"/>
    <col min="8" max="12" width="15.85546875" style="113" bestFit="1" customWidth="1"/>
    <col min="13" max="14" width="14.7109375" style="113" bestFit="1" customWidth="1"/>
    <col min="15" max="15" width="14.28515625" style="113" bestFit="1" customWidth="1"/>
    <col min="16" max="16" width="14.7109375" style="113" bestFit="1" customWidth="1"/>
    <col min="17" max="19" width="5.42578125" style="113" hidden="1" customWidth="1"/>
    <col min="20" max="20" width="14.7109375" style="113" hidden="1" customWidth="1"/>
    <col min="21" max="21" width="5.42578125" style="113" hidden="1" customWidth="1"/>
    <col min="22" max="26" width="14.7109375" style="113" bestFit="1" customWidth="1"/>
    <col min="27" max="28" width="13.5703125" style="113" bestFit="1" customWidth="1"/>
    <col min="29" max="29" width="14.28515625" style="113" bestFit="1" customWidth="1"/>
    <col min="30" max="30" width="13.5703125" style="113" bestFit="1" customWidth="1"/>
    <col min="31" max="33" width="5.42578125" style="113" hidden="1" customWidth="1"/>
    <col min="34" max="34" width="15.85546875" style="113" hidden="1" customWidth="1"/>
    <col min="35" max="35" width="5.42578125" style="113" hidden="1" customWidth="1"/>
    <col min="36" max="40" width="15.85546875" style="113" bestFit="1" customWidth="1"/>
    <col min="41" max="41" width="14.7109375" style="113" bestFit="1" customWidth="1"/>
    <col min="42" max="42" width="13.5703125" style="113" bestFit="1" customWidth="1"/>
    <col min="43" max="44" width="14.7109375" style="113" bestFit="1" customWidth="1"/>
    <col min="45" max="49" width="5.42578125" style="113" hidden="1" customWidth="1"/>
    <col min="50" max="54" width="15.85546875" style="113" bestFit="1" customWidth="1"/>
    <col min="55" max="55" width="14.7109375" style="113" bestFit="1" customWidth="1"/>
    <col min="56" max="56" width="7.42578125" style="113" bestFit="1" customWidth="1"/>
    <col min="57" max="57" width="14.7109375" style="113" bestFit="1" customWidth="1"/>
    <col min="58" max="58" width="7.42578125" style="113" bestFit="1" customWidth="1"/>
    <col min="59" max="59" width="14.7109375" style="113" bestFit="1" customWidth="1"/>
    <col min="60" max="60" width="7.42578125" style="113" bestFit="1" customWidth="1"/>
    <col min="61" max="61" width="14.7109375" style="113" bestFit="1" customWidth="1"/>
    <col min="62" max="62" width="7.42578125" style="113" bestFit="1" customWidth="1"/>
    <col min="63" max="63" width="14.7109375" style="113" bestFit="1" customWidth="1"/>
    <col min="64" max="64" width="27.5703125" style="113" bestFit="1" customWidth="1"/>
    <col min="65" max="65" width="15.85546875" style="113" bestFit="1" customWidth="1"/>
    <col min="66" max="66" width="14.7109375" style="113" bestFit="1" customWidth="1"/>
    <col min="67" max="67" width="15.85546875" style="113" bestFit="1" customWidth="1"/>
    <col min="68" max="16384" width="14.85546875" style="113"/>
  </cols>
  <sheetData>
    <row r="1" spans="1:67" s="104" customFormat="1">
      <c r="A1" s="114" t="s">
        <v>22</v>
      </c>
      <c r="B1" s="114" t="s">
        <v>23</v>
      </c>
      <c r="C1" s="115" t="s">
        <v>26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 t="s">
        <v>31</v>
      </c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 t="s">
        <v>34</v>
      </c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8" t="s">
        <v>261</v>
      </c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20"/>
      <c r="BK1" s="102" t="s">
        <v>263</v>
      </c>
      <c r="BL1" s="103" t="s">
        <v>268</v>
      </c>
      <c r="BM1" s="103" t="s">
        <v>268</v>
      </c>
      <c r="BN1" s="103"/>
      <c r="BO1" s="103"/>
    </row>
    <row r="2" spans="1:67" s="104" customFormat="1">
      <c r="A2" s="121"/>
      <c r="B2" s="121"/>
      <c r="C2" s="122" t="s">
        <v>248</v>
      </c>
      <c r="D2" s="122" t="s">
        <v>249</v>
      </c>
      <c r="E2" s="122" t="s">
        <v>250</v>
      </c>
      <c r="F2" s="122" t="s">
        <v>251</v>
      </c>
      <c r="G2" s="122" t="s">
        <v>252</v>
      </c>
      <c r="H2" s="122" t="s">
        <v>253</v>
      </c>
      <c r="I2" s="122" t="s">
        <v>254</v>
      </c>
      <c r="J2" s="122" t="s">
        <v>255</v>
      </c>
      <c r="K2" s="122" t="s">
        <v>256</v>
      </c>
      <c r="L2" s="122" t="s">
        <v>269</v>
      </c>
      <c r="M2" s="115" t="s">
        <v>257</v>
      </c>
      <c r="N2" s="115"/>
      <c r="O2" s="115"/>
      <c r="P2" s="115"/>
      <c r="Q2" s="123" t="s">
        <v>248</v>
      </c>
      <c r="R2" s="123" t="s">
        <v>249</v>
      </c>
      <c r="S2" s="123" t="s">
        <v>250</v>
      </c>
      <c r="T2" s="123" t="s">
        <v>251</v>
      </c>
      <c r="U2" s="123" t="s">
        <v>252</v>
      </c>
      <c r="V2" s="123" t="s">
        <v>253</v>
      </c>
      <c r="W2" s="123" t="s">
        <v>254</v>
      </c>
      <c r="X2" s="123" t="s">
        <v>255</v>
      </c>
      <c r="Y2" s="123" t="s">
        <v>256</v>
      </c>
      <c r="Z2" s="123" t="s">
        <v>269</v>
      </c>
      <c r="AA2" s="116" t="s">
        <v>257</v>
      </c>
      <c r="AB2" s="116"/>
      <c r="AC2" s="116"/>
      <c r="AD2" s="116"/>
      <c r="AE2" s="124" t="s">
        <v>248</v>
      </c>
      <c r="AF2" s="124" t="s">
        <v>249</v>
      </c>
      <c r="AG2" s="124" t="s">
        <v>250</v>
      </c>
      <c r="AH2" s="124" t="s">
        <v>251</v>
      </c>
      <c r="AI2" s="124" t="s">
        <v>252</v>
      </c>
      <c r="AJ2" s="124" t="s">
        <v>253</v>
      </c>
      <c r="AK2" s="124" t="s">
        <v>254</v>
      </c>
      <c r="AL2" s="124" t="s">
        <v>255</v>
      </c>
      <c r="AM2" s="124" t="s">
        <v>256</v>
      </c>
      <c r="AN2" s="124" t="s">
        <v>269</v>
      </c>
      <c r="AO2" s="117" t="s">
        <v>257</v>
      </c>
      <c r="AP2" s="117"/>
      <c r="AQ2" s="117"/>
      <c r="AR2" s="117"/>
      <c r="AS2" s="125" t="s">
        <v>248</v>
      </c>
      <c r="AT2" s="125" t="s">
        <v>249</v>
      </c>
      <c r="AU2" s="125" t="s">
        <v>250</v>
      </c>
      <c r="AV2" s="125" t="s">
        <v>251</v>
      </c>
      <c r="AW2" s="125" t="s">
        <v>252</v>
      </c>
      <c r="AX2" s="125" t="s">
        <v>253</v>
      </c>
      <c r="AY2" s="125" t="s">
        <v>254</v>
      </c>
      <c r="AZ2" s="125" t="s">
        <v>255</v>
      </c>
      <c r="BA2" s="125" t="s">
        <v>256</v>
      </c>
      <c r="BB2" s="126" t="s">
        <v>269</v>
      </c>
      <c r="BC2" s="118" t="s">
        <v>257</v>
      </c>
      <c r="BD2" s="119"/>
      <c r="BE2" s="119"/>
      <c r="BF2" s="119"/>
      <c r="BG2" s="119"/>
      <c r="BH2" s="119"/>
      <c r="BI2" s="119"/>
      <c r="BJ2" s="120"/>
      <c r="BK2" s="102"/>
      <c r="BL2" s="103"/>
      <c r="BM2" s="103"/>
      <c r="BN2" s="103"/>
      <c r="BO2" s="103"/>
    </row>
    <row r="3" spans="1:67" s="104" customFormat="1" ht="30">
      <c r="A3" s="127"/>
      <c r="B3" s="127"/>
      <c r="C3" s="128"/>
      <c r="D3" s="128"/>
      <c r="E3" s="128"/>
      <c r="F3" s="128"/>
      <c r="G3" s="128"/>
      <c r="H3" s="129"/>
      <c r="I3" s="129"/>
      <c r="J3" s="129"/>
      <c r="K3" s="129"/>
      <c r="L3" s="129"/>
      <c r="M3" s="130" t="s">
        <v>258</v>
      </c>
      <c r="N3" s="130" t="s">
        <v>259</v>
      </c>
      <c r="O3" s="130" t="s">
        <v>260</v>
      </c>
      <c r="P3" s="130" t="s">
        <v>270</v>
      </c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2" t="s">
        <v>258</v>
      </c>
      <c r="AB3" s="132" t="s">
        <v>259</v>
      </c>
      <c r="AC3" s="132" t="s">
        <v>260</v>
      </c>
      <c r="AD3" s="132" t="s">
        <v>270</v>
      </c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4" t="s">
        <v>258</v>
      </c>
      <c r="AP3" s="134" t="s">
        <v>259</v>
      </c>
      <c r="AQ3" s="134" t="s">
        <v>260</v>
      </c>
      <c r="AR3" s="134" t="s">
        <v>270</v>
      </c>
      <c r="AS3" s="135"/>
      <c r="AT3" s="135"/>
      <c r="AU3" s="135"/>
      <c r="AV3" s="135"/>
      <c r="AW3" s="135"/>
      <c r="AX3" s="135"/>
      <c r="AY3" s="135"/>
      <c r="AZ3" s="135"/>
      <c r="BA3" s="135"/>
      <c r="BB3" s="136"/>
      <c r="BC3" s="137" t="s">
        <v>258</v>
      </c>
      <c r="BD3" s="137" t="s">
        <v>262</v>
      </c>
      <c r="BE3" s="137" t="s">
        <v>259</v>
      </c>
      <c r="BF3" s="137" t="s">
        <v>262</v>
      </c>
      <c r="BG3" s="137" t="s">
        <v>260</v>
      </c>
      <c r="BH3" s="137" t="s">
        <v>262</v>
      </c>
      <c r="BI3" s="137" t="s">
        <v>270</v>
      </c>
      <c r="BJ3" s="137" t="s">
        <v>262</v>
      </c>
      <c r="BK3" s="102"/>
      <c r="BL3" s="138" t="s">
        <v>212</v>
      </c>
      <c r="BM3" s="105" t="s">
        <v>264</v>
      </c>
      <c r="BN3" s="105" t="s">
        <v>265</v>
      </c>
      <c r="BO3" s="105" t="s">
        <v>266</v>
      </c>
    </row>
    <row r="4" spans="1:67" s="106" customFormat="1">
      <c r="A4" s="139" t="s">
        <v>194</v>
      </c>
      <c r="B4" s="139" t="s">
        <v>195</v>
      </c>
      <c r="F4" s="106">
        <v>33480873.510000002</v>
      </c>
      <c r="H4" s="107">
        <v>36561833.439999998</v>
      </c>
      <c r="I4" s="107">
        <v>42924587.710000001</v>
      </c>
      <c r="J4" s="107">
        <v>44997833.439999998</v>
      </c>
      <c r="K4" s="107">
        <v>45419342.710000001</v>
      </c>
      <c r="L4" s="107">
        <f>BM4</f>
        <v>49961276.981000006</v>
      </c>
      <c r="M4" s="107">
        <f>I4-H4</f>
        <v>6362754.2700000033</v>
      </c>
      <c r="N4" s="107">
        <f>J4-I4</f>
        <v>2073245.7299999967</v>
      </c>
      <c r="O4" s="107">
        <f>K4-J4</f>
        <v>421509.27000000328</v>
      </c>
      <c r="P4" s="107">
        <f>L4-K4</f>
        <v>4541934.2710000053</v>
      </c>
      <c r="Q4" s="107"/>
      <c r="R4" s="107"/>
      <c r="S4" s="107"/>
      <c r="T4" s="107">
        <v>5990148.9400000004</v>
      </c>
      <c r="U4" s="107"/>
      <c r="V4" s="107">
        <v>6581677.3499999996</v>
      </c>
      <c r="W4" s="107">
        <v>8392104.5899999999</v>
      </c>
      <c r="X4" s="107">
        <v>8760059.4399999995</v>
      </c>
      <c r="Y4" s="107">
        <v>8993571.6400000006</v>
      </c>
      <c r="Z4" s="107">
        <f>BN4</f>
        <v>9892928.8040000014</v>
      </c>
      <c r="AA4" s="107">
        <f>W4-V4</f>
        <v>1810427.2400000002</v>
      </c>
      <c r="AB4" s="107">
        <f>X4-W4</f>
        <v>367954.84999999963</v>
      </c>
      <c r="AC4" s="107">
        <f>Y4-X4</f>
        <v>233512.20000000112</v>
      </c>
      <c r="AD4" s="107">
        <f>Z4-Y4</f>
        <v>899357.1640000008</v>
      </c>
      <c r="AE4" s="107"/>
      <c r="AF4" s="107"/>
      <c r="AG4" s="107"/>
      <c r="AH4" s="107">
        <v>83529982.379999995</v>
      </c>
      <c r="AI4" s="107"/>
      <c r="AJ4" s="107">
        <v>93689698.209999993</v>
      </c>
      <c r="AK4" s="107">
        <v>106726708.7</v>
      </c>
      <c r="AL4" s="107">
        <v>110288164.12</v>
      </c>
      <c r="AM4" s="107">
        <v>126180893.65000001</v>
      </c>
      <c r="AN4" s="107">
        <f>BO4</f>
        <v>138798983.01500002</v>
      </c>
      <c r="AO4" s="107">
        <f>AK4-AJ4</f>
        <v>13037010.49000001</v>
      </c>
      <c r="AP4" s="107">
        <f>AL4-AK4</f>
        <v>3561455.4200000018</v>
      </c>
      <c r="AQ4" s="107">
        <f>AM4-AL4</f>
        <v>15892729.530000001</v>
      </c>
      <c r="AR4" s="107">
        <f>AN4-AM4</f>
        <v>12618089.36500001</v>
      </c>
      <c r="AS4" s="107"/>
      <c r="AT4" s="107"/>
      <c r="AU4" s="107"/>
      <c r="AV4" s="107"/>
      <c r="AW4" s="107"/>
      <c r="AX4" s="107">
        <f>H4+V4+AJ4</f>
        <v>136833209</v>
      </c>
      <c r="AY4" s="107">
        <f>I4+W4+AK4</f>
        <v>158043401</v>
      </c>
      <c r="AZ4" s="107">
        <f>J4+X4+AL4</f>
        <v>164046057</v>
      </c>
      <c r="BA4" s="107">
        <f>K4+Y4+AM4</f>
        <v>180593808</v>
      </c>
      <c r="BB4" s="107">
        <f>L4+Z4+AN4</f>
        <v>198653188.80000001</v>
      </c>
      <c r="BC4" s="107">
        <f>AY4-AX4</f>
        <v>21210192</v>
      </c>
      <c r="BD4" s="107">
        <f>BC4*100/AX4</f>
        <v>15.500763414822787</v>
      </c>
      <c r="BE4" s="107">
        <f>AZ4-AY4</f>
        <v>6002656</v>
      </c>
      <c r="BF4" s="107">
        <f>BE4*100/AY4</f>
        <v>3.7981060658141619</v>
      </c>
      <c r="BG4" s="107">
        <f>BA4-AZ4</f>
        <v>16547751</v>
      </c>
      <c r="BH4" s="107">
        <f>BG4*100/AZ4</f>
        <v>10.087259214038896</v>
      </c>
      <c r="BI4" s="107">
        <f>BB4-BA4</f>
        <v>18059380.800000012</v>
      </c>
      <c r="BJ4" s="107">
        <f>BI4*100/BA4</f>
        <v>10.000000000000007</v>
      </c>
      <c r="BK4" s="108">
        <f>BA4*10/100</f>
        <v>18059380.800000001</v>
      </c>
      <c r="BL4" s="108">
        <f>BA4+BK4</f>
        <v>198653188.80000001</v>
      </c>
      <c r="BM4" s="108">
        <f>BL4*'ปี 2567 คิดค่าแรง (2)'!L73/100</f>
        <v>49961276.981000006</v>
      </c>
      <c r="BN4" s="108">
        <f>BL4*'ปี 2567 คิดค่าแรง (2)'!R73/100</f>
        <v>9892928.8040000014</v>
      </c>
      <c r="BO4" s="108">
        <f>BL4*'ปี 2567 คิดค่าแรง (2)'!V73/100</f>
        <v>138798983.01500002</v>
      </c>
    </row>
    <row r="5" spans="1:67" s="106" customFormat="1">
      <c r="A5" s="139" t="s">
        <v>196</v>
      </c>
      <c r="B5" s="139" t="s">
        <v>197</v>
      </c>
      <c r="F5" s="106">
        <v>15811212.9</v>
      </c>
      <c r="H5" s="107">
        <v>14769254.060000001</v>
      </c>
      <c r="I5" s="107">
        <v>16519114.52</v>
      </c>
      <c r="J5" s="107">
        <v>18298830.370000001</v>
      </c>
      <c r="K5" s="107">
        <v>20333846.23</v>
      </c>
      <c r="L5" s="107">
        <f t="shared" ref="L5:L12" si="0">BM5</f>
        <v>22367230.853</v>
      </c>
      <c r="M5" s="107">
        <f t="shared" ref="M5:M12" si="1">I5-H5</f>
        <v>1749860.459999999</v>
      </c>
      <c r="N5" s="107">
        <f t="shared" ref="N5:N12" si="2">J5-I5</f>
        <v>1779715.8500000015</v>
      </c>
      <c r="O5" s="107">
        <f t="shared" ref="O5:O12" si="3">K5-J5</f>
        <v>2035015.8599999994</v>
      </c>
      <c r="P5" s="107">
        <f t="shared" ref="P5:P12" si="4">L5-K5</f>
        <v>2033384.6229999997</v>
      </c>
      <c r="Q5" s="107"/>
      <c r="R5" s="107"/>
      <c r="S5" s="107"/>
      <c r="T5" s="107">
        <v>2831023.97</v>
      </c>
      <c r="U5" s="107"/>
      <c r="V5" s="107">
        <v>2657802.94</v>
      </c>
      <c r="W5" s="107">
        <v>3229468.3</v>
      </c>
      <c r="X5" s="107">
        <v>3559393.89</v>
      </c>
      <c r="Y5" s="107">
        <v>4026388.32</v>
      </c>
      <c r="Z5" s="107">
        <f t="shared" ref="Z5:Z12" si="5">BN5</f>
        <v>4429027.1519999998</v>
      </c>
      <c r="AA5" s="107">
        <f t="shared" ref="AA5:AA12" si="6">W5-V5</f>
        <v>571665.35999999987</v>
      </c>
      <c r="AB5" s="107">
        <f t="shared" ref="AB5:AB12" si="7">X5-W5</f>
        <v>329925.59000000032</v>
      </c>
      <c r="AC5" s="107">
        <f t="shared" ref="AC5:AC12" si="8">Y5-X5</f>
        <v>466994.4299999997</v>
      </c>
      <c r="AD5" s="107">
        <f t="shared" ref="AD5:AD12" si="9">Z5-Y5</f>
        <v>402638.83199999994</v>
      </c>
      <c r="AE5" s="107"/>
      <c r="AF5" s="107"/>
      <c r="AG5" s="107"/>
      <c r="AH5" s="107">
        <v>3737399.23</v>
      </c>
      <c r="AI5" s="107"/>
      <c r="AJ5" s="107">
        <v>4666068</v>
      </c>
      <c r="AK5" s="107">
        <v>5036285.18</v>
      </c>
      <c r="AL5" s="107">
        <v>5416824.7400000002</v>
      </c>
      <c r="AM5" s="107">
        <v>4901308.45</v>
      </c>
      <c r="AN5" s="107">
        <f t="shared" ref="AN5:AN12" si="10">BO5</f>
        <v>5391439.2949999999</v>
      </c>
      <c r="AO5" s="107">
        <f t="shared" ref="AO5:AO12" si="11">AK5-AJ5</f>
        <v>370217.1799999997</v>
      </c>
      <c r="AP5" s="107">
        <f t="shared" ref="AP5:AP12" si="12">AL5-AK5</f>
        <v>380539.56000000052</v>
      </c>
      <c r="AQ5" s="107">
        <f t="shared" ref="AQ5:AQ12" si="13">AM5-AL5</f>
        <v>-515516.29000000004</v>
      </c>
      <c r="AR5" s="107">
        <f t="shared" ref="AR5:AR12" si="14">AN5-AM5</f>
        <v>490130.84499999974</v>
      </c>
      <c r="AS5" s="107"/>
      <c r="AT5" s="107"/>
      <c r="AU5" s="107"/>
      <c r="AV5" s="107"/>
      <c r="AW5" s="107"/>
      <c r="AX5" s="107">
        <f t="shared" ref="AX5:AX12" si="15">H5+V5+AJ5</f>
        <v>22093125</v>
      </c>
      <c r="AY5" s="107">
        <f t="shared" ref="AY5:AY12" si="16">I5+W5+AK5</f>
        <v>24784868</v>
      </c>
      <c r="AZ5" s="107">
        <f t="shared" ref="AZ5:AZ12" si="17">J5+X5+AL5</f>
        <v>27275049</v>
      </c>
      <c r="BA5" s="107">
        <f t="shared" ref="BA5:BA12" si="18">K5+Y5+AM5</f>
        <v>29261543</v>
      </c>
      <c r="BB5" s="107">
        <f t="shared" ref="BB5:BB12" si="19">L5+Z5+AN5</f>
        <v>32187697.299999997</v>
      </c>
      <c r="BC5" s="107">
        <f t="shared" ref="BC5:BC12" si="20">AY5-AX5</f>
        <v>2691743</v>
      </c>
      <c r="BD5" s="107">
        <f t="shared" ref="BD5:BD13" si="21">BC5*100/AX5</f>
        <v>12.18362273331636</v>
      </c>
      <c r="BE5" s="107">
        <f t="shared" ref="BE5:BE12" si="22">AZ5-AY5</f>
        <v>2490181</v>
      </c>
      <c r="BF5" s="107">
        <f>BE5*100/AY5</f>
        <v>10.047182821389244</v>
      </c>
      <c r="BG5" s="107">
        <f t="shared" ref="BG5:BG12" si="23">BA5-AZ5</f>
        <v>1986494</v>
      </c>
      <c r="BH5" s="107">
        <f t="shared" ref="BH5:BH12" si="24">BG5*100/AZ5</f>
        <v>7.2831913152566656</v>
      </c>
      <c r="BI5" s="107">
        <f t="shared" ref="BI5:BI13" si="25">BB5-BA5</f>
        <v>2926154.299999997</v>
      </c>
      <c r="BJ5" s="107">
        <f t="shared" ref="BJ5:BJ13" si="26">BI5*100/BA5</f>
        <v>9.9999999999999893</v>
      </c>
      <c r="BK5" s="108">
        <f>BA5*10/100</f>
        <v>2926154.3</v>
      </c>
      <c r="BL5" s="108">
        <f t="shared" ref="BL4:BL12" si="27">BA5+BK5</f>
        <v>32187697.300000001</v>
      </c>
      <c r="BM5" s="108">
        <f>BL5*'ปี 2567 คิดค่าแรง (2)'!L74/100</f>
        <v>22367230.853</v>
      </c>
      <c r="BN5" s="108">
        <f>BL5*'ปี 2567 คิดค่าแรง (2)'!R74/100</f>
        <v>4429027.1519999998</v>
      </c>
      <c r="BO5" s="108">
        <f>BL5*'ปี 2567 คิดค่าแรง (2)'!V74/100</f>
        <v>5391439.2949999999</v>
      </c>
    </row>
    <row r="6" spans="1:67" s="106" customFormat="1">
      <c r="A6" s="139" t="s">
        <v>198</v>
      </c>
      <c r="B6" s="139" t="s">
        <v>199</v>
      </c>
      <c r="F6" s="106">
        <v>16176808.789999999</v>
      </c>
      <c r="H6" s="107">
        <v>17723325.719999999</v>
      </c>
      <c r="I6" s="107">
        <v>19999130.43</v>
      </c>
      <c r="J6" s="107">
        <v>22206534.84</v>
      </c>
      <c r="K6" s="107">
        <v>23638152.07</v>
      </c>
      <c r="L6" s="107">
        <f t="shared" si="0"/>
        <v>26001967.276999999</v>
      </c>
      <c r="M6" s="107">
        <f t="shared" si="1"/>
        <v>2275804.7100000009</v>
      </c>
      <c r="N6" s="107">
        <f t="shared" si="2"/>
        <v>2207404.41</v>
      </c>
      <c r="O6" s="107">
        <f t="shared" si="3"/>
        <v>1431617.2300000004</v>
      </c>
      <c r="P6" s="107">
        <f t="shared" si="4"/>
        <v>2363815.2069999985</v>
      </c>
      <c r="Q6" s="107"/>
      <c r="R6" s="107"/>
      <c r="S6" s="107"/>
      <c r="T6" s="107">
        <v>2897692.81</v>
      </c>
      <c r="U6" s="107"/>
      <c r="V6" s="107">
        <v>3189896.27</v>
      </c>
      <c r="W6" s="107">
        <v>3911691.42</v>
      </c>
      <c r="X6" s="107">
        <v>4318727.1500000004</v>
      </c>
      <c r="Y6" s="107">
        <v>4680012.97</v>
      </c>
      <c r="Z6" s="107">
        <f t="shared" si="5"/>
        <v>5148014.267</v>
      </c>
      <c r="AA6" s="107">
        <f t="shared" si="6"/>
        <v>721795.14999999991</v>
      </c>
      <c r="AB6" s="107">
        <f t="shared" si="7"/>
        <v>407035.73000000045</v>
      </c>
      <c r="AC6" s="107">
        <f t="shared" si="8"/>
        <v>361285.81999999937</v>
      </c>
      <c r="AD6" s="107">
        <f t="shared" si="9"/>
        <v>468001.29700000025</v>
      </c>
      <c r="AE6" s="107"/>
      <c r="AF6" s="107"/>
      <c r="AG6" s="107"/>
      <c r="AH6" s="107">
        <v>4638205.51</v>
      </c>
      <c r="AI6" s="107"/>
      <c r="AJ6" s="107">
        <v>4283431.01</v>
      </c>
      <c r="AK6" s="107">
        <v>4704331.1500000004</v>
      </c>
      <c r="AL6" s="107">
        <v>5067475.01</v>
      </c>
      <c r="AM6" s="107">
        <v>7217240.96</v>
      </c>
      <c r="AN6" s="107">
        <f t="shared" si="10"/>
        <v>7938965.0560000017</v>
      </c>
      <c r="AO6" s="107">
        <f t="shared" si="11"/>
        <v>420900.1400000006</v>
      </c>
      <c r="AP6" s="107">
        <f t="shared" si="12"/>
        <v>363143.8599999994</v>
      </c>
      <c r="AQ6" s="107">
        <f t="shared" si="13"/>
        <v>2149765.9500000002</v>
      </c>
      <c r="AR6" s="107">
        <f t="shared" si="14"/>
        <v>721724.09600000177</v>
      </c>
      <c r="AS6" s="107"/>
      <c r="AT6" s="107"/>
      <c r="AU6" s="107"/>
      <c r="AV6" s="107"/>
      <c r="AW6" s="107"/>
      <c r="AX6" s="107">
        <f t="shared" si="15"/>
        <v>25196653</v>
      </c>
      <c r="AY6" s="107">
        <f t="shared" si="16"/>
        <v>28615153</v>
      </c>
      <c r="AZ6" s="107">
        <f t="shared" si="17"/>
        <v>31592737</v>
      </c>
      <c r="BA6" s="107">
        <f t="shared" si="18"/>
        <v>35535406</v>
      </c>
      <c r="BB6" s="107">
        <f t="shared" si="19"/>
        <v>39088946.600000001</v>
      </c>
      <c r="BC6" s="107">
        <f t="shared" si="20"/>
        <v>3418500</v>
      </c>
      <c r="BD6" s="107">
        <f t="shared" si="21"/>
        <v>13.567278161905076</v>
      </c>
      <c r="BE6" s="107">
        <f t="shared" si="22"/>
        <v>2977584</v>
      </c>
      <c r="BF6" s="107">
        <f>BE6*100/AY6</f>
        <v>10.40561970785199</v>
      </c>
      <c r="BG6" s="107">
        <f t="shared" si="23"/>
        <v>3942669</v>
      </c>
      <c r="BH6" s="107">
        <f t="shared" si="24"/>
        <v>12.479668982146118</v>
      </c>
      <c r="BI6" s="107">
        <f t="shared" si="25"/>
        <v>3553540.6000000015</v>
      </c>
      <c r="BJ6" s="107">
        <f t="shared" si="26"/>
        <v>10.000000000000004</v>
      </c>
      <c r="BK6" s="108">
        <f>BA6*10/100</f>
        <v>3553540.6</v>
      </c>
      <c r="BL6" s="108">
        <f t="shared" si="27"/>
        <v>39088946.600000001</v>
      </c>
      <c r="BM6" s="108">
        <f>BL6*'ปี 2567 คิดค่าแรง (2)'!L75/100</f>
        <v>26001967.276999999</v>
      </c>
      <c r="BN6" s="108">
        <f>BL6*'ปี 2567 คิดค่าแรง (2)'!R75/100</f>
        <v>5148014.267</v>
      </c>
      <c r="BO6" s="108">
        <f>BL6*'ปี 2567 คิดค่าแรง (2)'!V75/100</f>
        <v>7938965.0560000017</v>
      </c>
    </row>
    <row r="7" spans="1:67" s="106" customFormat="1">
      <c r="A7" s="139" t="s">
        <v>200</v>
      </c>
      <c r="B7" s="139" t="s">
        <v>201</v>
      </c>
      <c r="F7" s="106">
        <v>19132213.359999999</v>
      </c>
      <c r="H7" s="107">
        <v>20877628.649999999</v>
      </c>
      <c r="I7" s="107">
        <v>23125173.440000001</v>
      </c>
      <c r="J7" s="107">
        <v>25723819.850000001</v>
      </c>
      <c r="K7" s="107">
        <v>24655195.649999999</v>
      </c>
      <c r="L7" s="107">
        <f t="shared" si="0"/>
        <v>27120715.215</v>
      </c>
      <c r="M7" s="107">
        <f t="shared" si="1"/>
        <v>2247544.7900000028</v>
      </c>
      <c r="N7" s="107">
        <f t="shared" si="2"/>
        <v>2598646.41</v>
      </c>
      <c r="O7" s="107">
        <f t="shared" si="3"/>
        <v>-1068624.200000003</v>
      </c>
      <c r="P7" s="107">
        <f t="shared" si="4"/>
        <v>2465519.5650000013</v>
      </c>
      <c r="Q7" s="107"/>
      <c r="R7" s="107"/>
      <c r="S7" s="107"/>
      <c r="T7" s="107">
        <v>3425496.98</v>
      </c>
      <c r="U7" s="107"/>
      <c r="V7" s="107">
        <v>3759619.71</v>
      </c>
      <c r="W7" s="107">
        <v>4523385.57</v>
      </c>
      <c r="X7" s="107">
        <v>5005392.2699999996</v>
      </c>
      <c r="Y7" s="107">
        <v>4882216.96</v>
      </c>
      <c r="Z7" s="107">
        <f t="shared" si="5"/>
        <v>5370438.6560000004</v>
      </c>
      <c r="AA7" s="107">
        <f t="shared" si="6"/>
        <v>763765.86000000034</v>
      </c>
      <c r="AB7" s="107">
        <f t="shared" si="7"/>
        <v>482006.69999999925</v>
      </c>
      <c r="AC7" s="107">
        <f t="shared" si="8"/>
        <v>-123175.30999999959</v>
      </c>
      <c r="AD7" s="107">
        <f t="shared" si="9"/>
        <v>488221.69600000046</v>
      </c>
      <c r="AE7" s="107"/>
      <c r="AF7" s="107"/>
      <c r="AG7" s="107"/>
      <c r="AH7" s="107">
        <v>7543317.5999999996</v>
      </c>
      <c r="AI7" s="107"/>
      <c r="AJ7" s="107">
        <v>5854395.6399999997</v>
      </c>
      <c r="AK7" s="107">
        <v>6234478.9900000002</v>
      </c>
      <c r="AL7" s="107">
        <v>6736298.8799999999</v>
      </c>
      <c r="AM7" s="107">
        <v>11837307.390000001</v>
      </c>
      <c r="AN7" s="107">
        <f t="shared" si="10"/>
        <v>13021038.129000001</v>
      </c>
      <c r="AO7" s="107">
        <f t="shared" si="11"/>
        <v>380083.35000000056</v>
      </c>
      <c r="AP7" s="107">
        <f t="shared" si="12"/>
        <v>501819.88999999966</v>
      </c>
      <c r="AQ7" s="107">
        <f t="shared" si="13"/>
        <v>5101008.5100000007</v>
      </c>
      <c r="AR7" s="107">
        <f t="shared" si="14"/>
        <v>1183730.7390000001</v>
      </c>
      <c r="AS7" s="107"/>
      <c r="AT7" s="107"/>
      <c r="AU7" s="107"/>
      <c r="AV7" s="107"/>
      <c r="AW7" s="107"/>
      <c r="AX7" s="107">
        <f t="shared" si="15"/>
        <v>30491644</v>
      </c>
      <c r="AY7" s="107">
        <f t="shared" si="16"/>
        <v>33883038</v>
      </c>
      <c r="AZ7" s="107">
        <f t="shared" si="17"/>
        <v>37465511</v>
      </c>
      <c r="BA7" s="107">
        <f t="shared" si="18"/>
        <v>41374720</v>
      </c>
      <c r="BB7" s="107">
        <f t="shared" si="19"/>
        <v>45512192</v>
      </c>
      <c r="BC7" s="107">
        <f t="shared" si="20"/>
        <v>3391394</v>
      </c>
      <c r="BD7" s="107">
        <f t="shared" si="21"/>
        <v>11.122371755356976</v>
      </c>
      <c r="BE7" s="107">
        <f t="shared" si="22"/>
        <v>3582473</v>
      </c>
      <c r="BF7" s="107">
        <f>BE7*100/AY7</f>
        <v>10.573057232943516</v>
      </c>
      <c r="BG7" s="107">
        <f t="shared" si="23"/>
        <v>3909209</v>
      </c>
      <c r="BH7" s="107">
        <f t="shared" si="24"/>
        <v>10.434153694046772</v>
      </c>
      <c r="BI7" s="107">
        <f t="shared" si="25"/>
        <v>4137472</v>
      </c>
      <c r="BJ7" s="107">
        <f t="shared" si="26"/>
        <v>10</v>
      </c>
      <c r="BK7" s="108">
        <f>BA7*10/100</f>
        <v>4137472</v>
      </c>
      <c r="BL7" s="108">
        <f t="shared" si="27"/>
        <v>45512192</v>
      </c>
      <c r="BM7" s="108">
        <f>BL7*'ปี 2567 คิดค่าแรง (2)'!L76/100</f>
        <v>27120715.215</v>
      </c>
      <c r="BN7" s="108">
        <f>BL7*'ปี 2567 คิดค่าแรง (2)'!R76/100</f>
        <v>5370438.6560000004</v>
      </c>
      <c r="BO7" s="108">
        <f>BL7*'ปี 2567 คิดค่าแรง (2)'!V76/100</f>
        <v>13021038.129000001</v>
      </c>
    </row>
    <row r="8" spans="1:67" s="106" customFormat="1">
      <c r="A8" s="139" t="s">
        <v>202</v>
      </c>
      <c r="B8" s="139" t="s">
        <v>203</v>
      </c>
      <c r="F8" s="106">
        <v>27161656.739999998</v>
      </c>
      <c r="H8" s="107">
        <v>28764539.809999999</v>
      </c>
      <c r="I8" s="107">
        <v>32065343.940000001</v>
      </c>
      <c r="J8" s="107">
        <v>34236259.159999996</v>
      </c>
      <c r="K8" s="107">
        <v>34912954.229999997</v>
      </c>
      <c r="L8" s="107">
        <f t="shared" si="0"/>
        <v>38404249.652999997</v>
      </c>
      <c r="M8" s="107">
        <f t="shared" si="1"/>
        <v>3300804.1300000027</v>
      </c>
      <c r="N8" s="107">
        <f t="shared" si="2"/>
        <v>2170915.2199999951</v>
      </c>
      <c r="O8" s="107">
        <f t="shared" si="3"/>
        <v>676695.0700000003</v>
      </c>
      <c r="P8" s="107">
        <f t="shared" si="4"/>
        <v>3491295.4230000004</v>
      </c>
      <c r="Q8" s="107"/>
      <c r="R8" s="107"/>
      <c r="S8" s="107"/>
      <c r="T8" s="107">
        <v>4865505.5999999996</v>
      </c>
      <c r="U8" s="107"/>
      <c r="V8" s="107">
        <v>5179174.8099999996</v>
      </c>
      <c r="W8" s="107">
        <v>6268813.4699999997</v>
      </c>
      <c r="X8" s="107">
        <v>6658333.7999999998</v>
      </c>
      <c r="Y8" s="107">
        <v>6909134.71</v>
      </c>
      <c r="Z8" s="107">
        <f t="shared" si="5"/>
        <v>7600048.1809999999</v>
      </c>
      <c r="AA8" s="107">
        <f t="shared" si="6"/>
        <v>1089638.6600000001</v>
      </c>
      <c r="AB8" s="107">
        <f t="shared" si="7"/>
        <v>389520.33000000007</v>
      </c>
      <c r="AC8" s="107">
        <f t="shared" si="8"/>
        <v>250800.91000000015</v>
      </c>
      <c r="AD8" s="107">
        <f t="shared" si="9"/>
        <v>690913.4709999999</v>
      </c>
      <c r="AE8" s="107"/>
      <c r="AF8" s="107"/>
      <c r="AG8" s="107"/>
      <c r="AH8" s="107">
        <v>5660719.9199999999</v>
      </c>
      <c r="AI8" s="107"/>
      <c r="AJ8" s="107">
        <v>9324245.3800000008</v>
      </c>
      <c r="AK8" s="107">
        <v>10073668.59</v>
      </c>
      <c r="AL8" s="107">
        <v>10441828.039999999</v>
      </c>
      <c r="AM8" s="107">
        <v>11406992.060000001</v>
      </c>
      <c r="AN8" s="107">
        <f t="shared" si="10"/>
        <v>12547691.266000001</v>
      </c>
      <c r="AO8" s="107">
        <f t="shared" si="11"/>
        <v>749423.20999999903</v>
      </c>
      <c r="AP8" s="107">
        <f t="shared" si="12"/>
        <v>368159.44999999925</v>
      </c>
      <c r="AQ8" s="107">
        <f t="shared" si="13"/>
        <v>965164.02000000142</v>
      </c>
      <c r="AR8" s="107">
        <f t="shared" si="14"/>
        <v>1140699.2060000002</v>
      </c>
      <c r="AS8" s="107"/>
      <c r="AT8" s="107"/>
      <c r="AU8" s="107"/>
      <c r="AV8" s="107"/>
      <c r="AW8" s="107"/>
      <c r="AX8" s="107">
        <f t="shared" si="15"/>
        <v>43267960</v>
      </c>
      <c r="AY8" s="107">
        <f t="shared" si="16"/>
        <v>48407826</v>
      </c>
      <c r="AZ8" s="107">
        <f t="shared" si="17"/>
        <v>51336420.999999993</v>
      </c>
      <c r="BA8" s="107">
        <f t="shared" si="18"/>
        <v>53229081</v>
      </c>
      <c r="BB8" s="107">
        <f t="shared" si="19"/>
        <v>58551989.100000001</v>
      </c>
      <c r="BC8" s="107">
        <f t="shared" si="20"/>
        <v>5139866</v>
      </c>
      <c r="BD8" s="107">
        <f t="shared" si="21"/>
        <v>11.879150299667467</v>
      </c>
      <c r="BE8" s="107">
        <f t="shared" si="22"/>
        <v>2928594.9999999925</v>
      </c>
      <c r="BF8" s="107">
        <f>BE8*100/AY8</f>
        <v>6.0498378919144038</v>
      </c>
      <c r="BG8" s="107">
        <f t="shared" si="23"/>
        <v>1892660.0000000075</v>
      </c>
      <c r="BH8" s="107">
        <f t="shared" si="24"/>
        <v>3.6867782426827294</v>
      </c>
      <c r="BI8" s="107">
        <f t="shared" si="25"/>
        <v>5322908.1000000015</v>
      </c>
      <c r="BJ8" s="107">
        <f t="shared" si="26"/>
        <v>10.000000000000002</v>
      </c>
      <c r="BK8" s="108">
        <f>BA8*10/100</f>
        <v>5322908.0999999996</v>
      </c>
      <c r="BL8" s="108">
        <f t="shared" si="27"/>
        <v>58551989.100000001</v>
      </c>
      <c r="BM8" s="108">
        <f>BL8*'ปี 2567 คิดค่าแรง (2)'!L77/100</f>
        <v>38404249.652999997</v>
      </c>
      <c r="BN8" s="108">
        <f>BL8*'ปี 2567 คิดค่าแรง (2)'!R77/100</f>
        <v>7600048.1809999999</v>
      </c>
      <c r="BO8" s="108">
        <f>BL8*'ปี 2567 คิดค่าแรง (2)'!V77/100</f>
        <v>12547691.266000001</v>
      </c>
    </row>
    <row r="9" spans="1:67" s="106" customFormat="1">
      <c r="A9" s="139" t="s">
        <v>204</v>
      </c>
      <c r="B9" s="139" t="s">
        <v>205</v>
      </c>
      <c r="F9" s="106">
        <v>29767540.32</v>
      </c>
      <c r="H9" s="107">
        <v>34576376.380000003</v>
      </c>
      <c r="I9" s="107">
        <v>39622777.460000001</v>
      </c>
      <c r="J9" s="107">
        <v>46635327.350000001</v>
      </c>
      <c r="K9" s="107">
        <v>37613225.229999997</v>
      </c>
      <c r="L9" s="107">
        <f t="shared" si="0"/>
        <v>41374547.752999999</v>
      </c>
      <c r="M9" s="107">
        <f t="shared" si="1"/>
        <v>5046401.0799999982</v>
      </c>
      <c r="N9" s="107">
        <f t="shared" si="2"/>
        <v>7012549.8900000006</v>
      </c>
      <c r="O9" s="107">
        <f t="shared" si="3"/>
        <v>-9022102.1200000048</v>
      </c>
      <c r="P9" s="107">
        <f t="shared" si="4"/>
        <v>3761322.5230000019</v>
      </c>
      <c r="Q9" s="107"/>
      <c r="R9" s="107"/>
      <c r="S9" s="107"/>
      <c r="T9" s="107">
        <v>5332854.5599999996</v>
      </c>
      <c r="U9" s="107"/>
      <c r="V9" s="107">
        <v>6225478.9000000004</v>
      </c>
      <c r="W9" s="107">
        <v>7746834.0099999998</v>
      </c>
      <c r="X9" s="107">
        <v>9075217.3300000001</v>
      </c>
      <c r="Y9" s="107">
        <v>7448334.5199999996</v>
      </c>
      <c r="Z9" s="107">
        <f t="shared" si="5"/>
        <v>8193167.9719999991</v>
      </c>
      <c r="AA9" s="107">
        <f t="shared" si="6"/>
        <v>1521355.1099999994</v>
      </c>
      <c r="AB9" s="107">
        <f t="shared" si="7"/>
        <v>1328383.3200000003</v>
      </c>
      <c r="AC9" s="107">
        <f t="shared" si="8"/>
        <v>-1626882.8100000005</v>
      </c>
      <c r="AD9" s="107">
        <f t="shared" si="9"/>
        <v>744833.45199999958</v>
      </c>
      <c r="AE9" s="107"/>
      <c r="AF9" s="107"/>
      <c r="AG9" s="107"/>
      <c r="AH9" s="107">
        <v>21632100.489999998</v>
      </c>
      <c r="AI9" s="107"/>
      <c r="AJ9" s="107">
        <v>25780806.719999999</v>
      </c>
      <c r="AK9" s="107">
        <v>28579741.530000001</v>
      </c>
      <c r="AL9" s="107">
        <v>31133640.32</v>
      </c>
      <c r="AM9" s="107">
        <v>41346033.25</v>
      </c>
      <c r="AN9" s="107">
        <f t="shared" si="10"/>
        <v>45480636.575000003</v>
      </c>
      <c r="AO9" s="107">
        <f t="shared" si="11"/>
        <v>2798934.8100000024</v>
      </c>
      <c r="AP9" s="107">
        <f t="shared" si="12"/>
        <v>2553898.7899999991</v>
      </c>
      <c r="AQ9" s="107">
        <f t="shared" si="13"/>
        <v>10212392.93</v>
      </c>
      <c r="AR9" s="107">
        <f t="shared" si="14"/>
        <v>4134603.325000003</v>
      </c>
      <c r="AS9" s="107"/>
      <c r="AT9" s="107"/>
      <c r="AU9" s="107"/>
      <c r="AV9" s="107"/>
      <c r="AW9" s="107"/>
      <c r="AX9" s="107">
        <f t="shared" si="15"/>
        <v>66582662</v>
      </c>
      <c r="AY9" s="107">
        <f t="shared" si="16"/>
        <v>75949353</v>
      </c>
      <c r="AZ9" s="107">
        <f t="shared" si="17"/>
        <v>86844185</v>
      </c>
      <c r="BA9" s="107">
        <f t="shared" si="18"/>
        <v>86407593</v>
      </c>
      <c r="BB9" s="107">
        <f t="shared" si="19"/>
        <v>95048352.299999997</v>
      </c>
      <c r="BC9" s="107">
        <f t="shared" si="20"/>
        <v>9366691</v>
      </c>
      <c r="BD9" s="107">
        <f t="shared" si="21"/>
        <v>14.067762865954503</v>
      </c>
      <c r="BE9" s="107">
        <f t="shared" si="22"/>
        <v>10894832</v>
      </c>
      <c r="BF9" s="107">
        <f>BE9*100/AY9</f>
        <v>14.344864794305753</v>
      </c>
      <c r="BG9" s="107">
        <f t="shared" si="23"/>
        <v>-436592</v>
      </c>
      <c r="BH9" s="107">
        <f t="shared" si="24"/>
        <v>-0.50273026340220706</v>
      </c>
      <c r="BI9" s="107">
        <f t="shared" si="25"/>
        <v>8640759.299999997</v>
      </c>
      <c r="BJ9" s="107">
        <f t="shared" si="26"/>
        <v>9.9999999999999964</v>
      </c>
      <c r="BK9" s="108">
        <f>BA9*10/100</f>
        <v>8640759.3000000007</v>
      </c>
      <c r="BL9" s="108">
        <f t="shared" si="27"/>
        <v>95048352.299999997</v>
      </c>
      <c r="BM9" s="108">
        <f>BL9*'ปี 2567 คิดค่าแรง (2)'!L78/100</f>
        <v>41374547.752999999</v>
      </c>
      <c r="BN9" s="108">
        <f>BL9*'ปี 2567 คิดค่าแรง (2)'!R78/100</f>
        <v>8193167.9719999991</v>
      </c>
      <c r="BO9" s="108">
        <f>BL9*'ปี 2567 คิดค่าแรง (2)'!V78/100</f>
        <v>45480636.575000003</v>
      </c>
    </row>
    <row r="10" spans="1:67" s="106" customFormat="1">
      <c r="A10" s="139" t="s">
        <v>206</v>
      </c>
      <c r="B10" s="139" t="s">
        <v>207</v>
      </c>
      <c r="F10" s="106">
        <v>14999887.08</v>
      </c>
      <c r="H10" s="107">
        <v>17705310.870000001</v>
      </c>
      <c r="I10" s="107">
        <v>20954057.140000001</v>
      </c>
      <c r="J10" s="107">
        <v>21483674.510000002</v>
      </c>
      <c r="K10" s="107">
        <v>23788139.960000001</v>
      </c>
      <c r="L10" s="107">
        <f t="shared" si="0"/>
        <v>26166953.956</v>
      </c>
      <c r="M10" s="107">
        <f t="shared" si="1"/>
        <v>3248746.2699999996</v>
      </c>
      <c r="N10" s="107">
        <f t="shared" si="2"/>
        <v>529617.37000000104</v>
      </c>
      <c r="O10" s="107">
        <f t="shared" si="3"/>
        <v>2304465.4499999993</v>
      </c>
      <c r="P10" s="107">
        <f t="shared" si="4"/>
        <v>2378813.9959999993</v>
      </c>
      <c r="Q10" s="107"/>
      <c r="R10" s="107"/>
      <c r="S10" s="107"/>
      <c r="T10" s="107">
        <v>2685113.42</v>
      </c>
      <c r="U10" s="107"/>
      <c r="V10" s="107">
        <v>3187499.14</v>
      </c>
      <c r="W10" s="107">
        <v>4096701.98</v>
      </c>
      <c r="X10" s="107">
        <v>4179714.89</v>
      </c>
      <c r="Y10" s="107">
        <v>4706979.01</v>
      </c>
      <c r="Z10" s="107">
        <f t="shared" si="5"/>
        <v>5177676.9109999994</v>
      </c>
      <c r="AA10" s="107">
        <f t="shared" si="6"/>
        <v>909202.83999999985</v>
      </c>
      <c r="AB10" s="107">
        <f t="shared" si="7"/>
        <v>83012.910000000149</v>
      </c>
      <c r="AC10" s="107">
        <f t="shared" si="8"/>
        <v>527264.11999999965</v>
      </c>
      <c r="AD10" s="107">
        <f t="shared" si="9"/>
        <v>470697.90099999961</v>
      </c>
      <c r="AE10" s="107"/>
      <c r="AF10" s="107"/>
      <c r="AG10" s="107"/>
      <c r="AH10" s="107">
        <v>3194575.05</v>
      </c>
      <c r="AI10" s="107"/>
      <c r="AJ10" s="107">
        <v>3797345.99</v>
      </c>
      <c r="AK10" s="107">
        <v>4358443.88</v>
      </c>
      <c r="AL10" s="107">
        <v>4341742.5999999996</v>
      </c>
      <c r="AM10" s="107">
        <v>5270871.03</v>
      </c>
      <c r="AN10" s="107">
        <f t="shared" si="10"/>
        <v>5797958.1330000004</v>
      </c>
      <c r="AO10" s="107">
        <f t="shared" si="11"/>
        <v>561097.88999999966</v>
      </c>
      <c r="AP10" s="107">
        <f t="shared" si="12"/>
        <v>-16701.280000000261</v>
      </c>
      <c r="AQ10" s="107">
        <f t="shared" si="13"/>
        <v>929128.43000000063</v>
      </c>
      <c r="AR10" s="107">
        <f t="shared" si="14"/>
        <v>527087.10300000012</v>
      </c>
      <c r="AS10" s="107"/>
      <c r="AT10" s="107"/>
      <c r="AU10" s="107"/>
      <c r="AV10" s="107"/>
      <c r="AW10" s="107"/>
      <c r="AX10" s="107">
        <f t="shared" si="15"/>
        <v>24690156</v>
      </c>
      <c r="AY10" s="107">
        <f t="shared" si="16"/>
        <v>29409203</v>
      </c>
      <c r="AZ10" s="107">
        <f t="shared" si="17"/>
        <v>30005132</v>
      </c>
      <c r="BA10" s="107">
        <f t="shared" si="18"/>
        <v>33765990</v>
      </c>
      <c r="BB10" s="107">
        <f t="shared" si="19"/>
        <v>37142589</v>
      </c>
      <c r="BC10" s="107">
        <f t="shared" si="20"/>
        <v>4719047</v>
      </c>
      <c r="BD10" s="107">
        <f t="shared" si="21"/>
        <v>19.113070812513296</v>
      </c>
      <c r="BE10" s="107">
        <f t="shared" si="22"/>
        <v>595929</v>
      </c>
      <c r="BF10" s="107">
        <f>BE10*100/AY10</f>
        <v>2.0263350897336454</v>
      </c>
      <c r="BG10" s="107">
        <f t="shared" si="23"/>
        <v>3760858</v>
      </c>
      <c r="BH10" s="107">
        <f t="shared" si="24"/>
        <v>12.534049175321075</v>
      </c>
      <c r="BI10" s="107">
        <f t="shared" si="25"/>
        <v>3376599</v>
      </c>
      <c r="BJ10" s="107">
        <f t="shared" si="26"/>
        <v>10</v>
      </c>
      <c r="BK10" s="108">
        <f>BA10*10/100</f>
        <v>3376599</v>
      </c>
      <c r="BL10" s="108">
        <f t="shared" si="27"/>
        <v>37142589</v>
      </c>
      <c r="BM10" s="108">
        <f>BL10*'ปี 2567 คิดค่าแรง (2)'!L79/100</f>
        <v>26166953.956</v>
      </c>
      <c r="BN10" s="108">
        <f>BL10*'ปี 2567 คิดค่าแรง (2)'!R79/100</f>
        <v>5177676.9109999994</v>
      </c>
      <c r="BO10" s="108">
        <f>BL10*'ปี 2567 คิดค่าแรง (2)'!V79/100</f>
        <v>5797958.1330000004</v>
      </c>
    </row>
    <row r="11" spans="1:67" s="106" customFormat="1">
      <c r="A11" s="139" t="s">
        <v>208</v>
      </c>
      <c r="B11" s="139" t="s">
        <v>209</v>
      </c>
      <c r="F11" s="106">
        <v>7436481.9500000002</v>
      </c>
      <c r="H11" s="107">
        <v>10611644.189999999</v>
      </c>
      <c r="I11" s="107">
        <v>11938483.74</v>
      </c>
      <c r="J11" s="107">
        <v>12957392.77</v>
      </c>
      <c r="K11" s="107">
        <v>14016460.15</v>
      </c>
      <c r="L11" s="107">
        <f t="shared" si="0"/>
        <v>15418106.164999999</v>
      </c>
      <c r="M11" s="107">
        <f t="shared" si="1"/>
        <v>1326839.5500000007</v>
      </c>
      <c r="N11" s="107">
        <f t="shared" si="2"/>
        <v>1018909.0299999993</v>
      </c>
      <c r="O11" s="107">
        <f t="shared" si="3"/>
        <v>1059067.3800000008</v>
      </c>
      <c r="P11" s="107">
        <f t="shared" si="4"/>
        <v>1401646.0149999987</v>
      </c>
      <c r="Q11" s="107"/>
      <c r="R11" s="107"/>
      <c r="S11" s="107"/>
      <c r="T11" s="107">
        <v>1332167.21</v>
      </c>
      <c r="U11" s="107"/>
      <c r="V11" s="107">
        <v>1910569.16</v>
      </c>
      <c r="W11" s="107">
        <v>2335135.2799999998</v>
      </c>
      <c r="X11" s="107">
        <v>2520296</v>
      </c>
      <c r="Y11" s="107">
        <v>2773925.72</v>
      </c>
      <c r="Z11" s="107">
        <f t="shared" si="5"/>
        <v>3051318.2920000004</v>
      </c>
      <c r="AA11" s="107">
        <f t="shared" si="6"/>
        <v>424566.11999999988</v>
      </c>
      <c r="AB11" s="107">
        <f t="shared" si="7"/>
        <v>185160.7200000002</v>
      </c>
      <c r="AC11" s="107">
        <f t="shared" si="8"/>
        <v>253629.7200000002</v>
      </c>
      <c r="AD11" s="107">
        <f t="shared" si="9"/>
        <v>277392.57200000016</v>
      </c>
      <c r="AE11" s="107"/>
      <c r="AF11" s="107"/>
      <c r="AG11" s="107"/>
      <c r="AH11" s="107">
        <v>399741.85</v>
      </c>
      <c r="AI11" s="107"/>
      <c r="AJ11" s="107">
        <v>2265473.65</v>
      </c>
      <c r="AK11" s="107">
        <v>2465701.98</v>
      </c>
      <c r="AL11" s="107">
        <v>2588949.23</v>
      </c>
      <c r="AM11" s="107">
        <v>3051715.13</v>
      </c>
      <c r="AN11" s="107">
        <f t="shared" si="10"/>
        <v>3356886.6430000002</v>
      </c>
      <c r="AO11" s="107">
        <f t="shared" si="11"/>
        <v>200228.33000000007</v>
      </c>
      <c r="AP11" s="107">
        <f t="shared" si="12"/>
        <v>123247.25</v>
      </c>
      <c r="AQ11" s="107">
        <f t="shared" si="13"/>
        <v>462765.89999999991</v>
      </c>
      <c r="AR11" s="107">
        <f t="shared" si="14"/>
        <v>305171.51300000027</v>
      </c>
      <c r="AS11" s="107"/>
      <c r="AT11" s="107"/>
      <c r="AU11" s="107"/>
      <c r="AV11" s="107"/>
      <c r="AW11" s="107"/>
      <c r="AX11" s="107">
        <f t="shared" si="15"/>
        <v>14787687</v>
      </c>
      <c r="AY11" s="107">
        <f t="shared" si="16"/>
        <v>16739321</v>
      </c>
      <c r="AZ11" s="107">
        <f t="shared" si="17"/>
        <v>18066638</v>
      </c>
      <c r="BA11" s="107">
        <f t="shared" si="18"/>
        <v>19842101</v>
      </c>
      <c r="BB11" s="107">
        <f t="shared" si="19"/>
        <v>21826311.099999998</v>
      </c>
      <c r="BC11" s="107">
        <f t="shared" si="20"/>
        <v>1951634</v>
      </c>
      <c r="BD11" s="107">
        <f t="shared" si="21"/>
        <v>13.197696164383247</v>
      </c>
      <c r="BE11" s="107">
        <f t="shared" si="22"/>
        <v>1327317</v>
      </c>
      <c r="BF11" s="107">
        <f>BE11*100/AY11</f>
        <v>7.9293359629103239</v>
      </c>
      <c r="BG11" s="107">
        <f t="shared" si="23"/>
        <v>1775463</v>
      </c>
      <c r="BH11" s="107">
        <f t="shared" si="24"/>
        <v>9.8273015709951128</v>
      </c>
      <c r="BI11" s="107">
        <f t="shared" si="25"/>
        <v>1984210.0999999978</v>
      </c>
      <c r="BJ11" s="107">
        <f t="shared" si="26"/>
        <v>9.9999999999999876</v>
      </c>
      <c r="BK11" s="108">
        <f>BA11*10/100</f>
        <v>1984210.1</v>
      </c>
      <c r="BL11" s="108">
        <f t="shared" si="27"/>
        <v>21826311.100000001</v>
      </c>
      <c r="BM11" s="108">
        <f>BL11*'ปี 2567 คิดค่าแรง (2)'!L80/100</f>
        <v>15418106.164999999</v>
      </c>
      <c r="BN11" s="108">
        <f>BL11*'ปี 2567 คิดค่าแรง (2)'!R80/100</f>
        <v>3051318.2920000004</v>
      </c>
      <c r="BO11" s="108">
        <f>BL11*'ปี 2567 คิดค่าแรง (2)'!V80/100</f>
        <v>3356886.6430000002</v>
      </c>
    </row>
    <row r="12" spans="1:67" s="106" customFormat="1">
      <c r="A12" s="140" t="s">
        <v>210</v>
      </c>
      <c r="B12" s="140" t="s">
        <v>211</v>
      </c>
      <c r="F12" s="106">
        <v>7704675.1500000004</v>
      </c>
      <c r="H12" s="109">
        <v>9440422.9199999999</v>
      </c>
      <c r="I12" s="109">
        <v>10270042.09</v>
      </c>
      <c r="J12" s="109">
        <v>11899663.76</v>
      </c>
      <c r="K12" s="109">
        <v>12803524.789999999</v>
      </c>
      <c r="L12" s="109">
        <f t="shared" si="0"/>
        <v>14083877.269000001</v>
      </c>
      <c r="M12" s="109">
        <f t="shared" si="1"/>
        <v>829619.16999999993</v>
      </c>
      <c r="N12" s="109">
        <f t="shared" si="2"/>
        <v>1629621.67</v>
      </c>
      <c r="O12" s="109">
        <f t="shared" si="3"/>
        <v>903861.02999999933</v>
      </c>
      <c r="P12" s="109">
        <f t="shared" si="4"/>
        <v>1280352.4790000021</v>
      </c>
      <c r="Q12" s="109"/>
      <c r="R12" s="109"/>
      <c r="S12" s="109"/>
      <c r="T12" s="109">
        <v>1379591.39</v>
      </c>
      <c r="U12" s="109"/>
      <c r="V12" s="109">
        <v>1699679.85</v>
      </c>
      <c r="W12" s="109">
        <v>2008075.89</v>
      </c>
      <c r="X12" s="109">
        <v>2315472.71</v>
      </c>
      <c r="Y12" s="109">
        <v>2534881.4500000002</v>
      </c>
      <c r="Z12" s="109">
        <f t="shared" si="5"/>
        <v>2788369.5950000007</v>
      </c>
      <c r="AA12" s="109">
        <f t="shared" si="6"/>
        <v>308396.0399999998</v>
      </c>
      <c r="AB12" s="109">
        <f t="shared" si="7"/>
        <v>307396.82000000007</v>
      </c>
      <c r="AC12" s="109">
        <f t="shared" si="8"/>
        <v>219408.74000000022</v>
      </c>
      <c r="AD12" s="109">
        <f t="shared" si="9"/>
        <v>253488.14500000048</v>
      </c>
      <c r="AE12" s="109"/>
      <c r="AF12" s="109"/>
      <c r="AG12" s="109"/>
      <c r="AH12" s="109">
        <v>307097.61</v>
      </c>
      <c r="AI12" s="109"/>
      <c r="AJ12" s="109">
        <v>2317378.23</v>
      </c>
      <c r="AK12" s="109">
        <v>2443846.02</v>
      </c>
      <c r="AL12" s="109">
        <v>2748033.53</v>
      </c>
      <c r="AM12" s="109">
        <v>3649469.76</v>
      </c>
      <c r="AN12" s="109">
        <f t="shared" si="10"/>
        <v>4014416.736000001</v>
      </c>
      <c r="AO12" s="109">
        <f t="shared" si="11"/>
        <v>126467.79000000004</v>
      </c>
      <c r="AP12" s="109">
        <f t="shared" si="12"/>
        <v>304187.50999999978</v>
      </c>
      <c r="AQ12" s="109">
        <f t="shared" si="13"/>
        <v>901436.23</v>
      </c>
      <c r="AR12" s="109">
        <f t="shared" si="14"/>
        <v>364946.97600000119</v>
      </c>
      <c r="AS12" s="109"/>
      <c r="AT12" s="109"/>
      <c r="AU12" s="109"/>
      <c r="AV12" s="109"/>
      <c r="AW12" s="109"/>
      <c r="AX12" s="109">
        <f t="shared" si="15"/>
        <v>13457481</v>
      </c>
      <c r="AY12" s="109">
        <f t="shared" si="16"/>
        <v>14721964</v>
      </c>
      <c r="AZ12" s="109">
        <f t="shared" si="17"/>
        <v>16963170</v>
      </c>
      <c r="BA12" s="109">
        <f t="shared" si="18"/>
        <v>18987876</v>
      </c>
      <c r="BB12" s="109">
        <f t="shared" si="19"/>
        <v>20886663.600000001</v>
      </c>
      <c r="BC12" s="109">
        <f t="shared" si="20"/>
        <v>1264483</v>
      </c>
      <c r="BD12" s="109">
        <f t="shared" si="21"/>
        <v>9.3961343880032224</v>
      </c>
      <c r="BE12" s="109">
        <f t="shared" si="22"/>
        <v>2241206</v>
      </c>
      <c r="BF12" s="109">
        <f>BE12*100/AY12</f>
        <v>15.223553053111663</v>
      </c>
      <c r="BG12" s="109">
        <f t="shared" si="23"/>
        <v>2024706</v>
      </c>
      <c r="BH12" s="109">
        <f t="shared" si="24"/>
        <v>11.935894057537595</v>
      </c>
      <c r="BI12" s="109">
        <f t="shared" si="25"/>
        <v>1898787.6000000015</v>
      </c>
      <c r="BJ12" s="109">
        <f t="shared" si="26"/>
        <v>10.000000000000007</v>
      </c>
      <c r="BK12" s="110">
        <f>BA12*10/100</f>
        <v>1898787.6</v>
      </c>
      <c r="BL12" s="110">
        <f t="shared" si="27"/>
        <v>20886663.600000001</v>
      </c>
      <c r="BM12" s="110">
        <f>BL12*'ปี 2567 คิดค่าแรง (2)'!L81/100</f>
        <v>14083877.269000001</v>
      </c>
      <c r="BN12" s="110">
        <f>BL12*'ปี 2567 คิดค่าแรง (2)'!R81/100</f>
        <v>2788369.5950000007</v>
      </c>
      <c r="BO12" s="110">
        <f>BL12*'ปี 2567 คิดค่าแรง (2)'!V81/100</f>
        <v>4014416.736000001</v>
      </c>
    </row>
    <row r="13" spans="1:67" s="106" customFormat="1">
      <c r="A13" s="111" t="s">
        <v>267</v>
      </c>
      <c r="B13" s="111"/>
      <c r="C13" s="112">
        <f>SUM(C4:C12)</f>
        <v>0</v>
      </c>
      <c r="D13" s="112">
        <f t="shared" ref="D13:AR13" si="28">SUM(D4:D12)</f>
        <v>0</v>
      </c>
      <c r="E13" s="112">
        <f t="shared" si="28"/>
        <v>0</v>
      </c>
      <c r="F13" s="112">
        <f t="shared" si="28"/>
        <v>171671349.80000001</v>
      </c>
      <c r="G13" s="112">
        <f t="shared" si="28"/>
        <v>0</v>
      </c>
      <c r="H13" s="112">
        <f t="shared" si="28"/>
        <v>191030336.03999999</v>
      </c>
      <c r="I13" s="112">
        <f t="shared" si="28"/>
        <v>217418710.47</v>
      </c>
      <c r="J13" s="112">
        <f t="shared" si="28"/>
        <v>238439336.04999998</v>
      </c>
      <c r="K13" s="112">
        <f t="shared" si="28"/>
        <v>237180841.01999998</v>
      </c>
      <c r="L13" s="112">
        <f t="shared" si="28"/>
        <v>260898925.12199998</v>
      </c>
      <c r="M13" s="112">
        <f t="shared" si="28"/>
        <v>26388374.430000007</v>
      </c>
      <c r="N13" s="112">
        <f t="shared" si="28"/>
        <v>21020625.579999998</v>
      </c>
      <c r="O13" s="112">
        <f t="shared" si="28"/>
        <v>-1258495.0300000049</v>
      </c>
      <c r="P13" s="112">
        <f>SUM(P4:P12)</f>
        <v>23718084.102000006</v>
      </c>
      <c r="Q13" s="112">
        <f t="shared" si="28"/>
        <v>0</v>
      </c>
      <c r="R13" s="112">
        <f t="shared" si="28"/>
        <v>0</v>
      </c>
      <c r="S13" s="112">
        <f t="shared" si="28"/>
        <v>0</v>
      </c>
      <c r="T13" s="112">
        <f t="shared" si="28"/>
        <v>30739594.880000003</v>
      </c>
      <c r="U13" s="112">
        <f t="shared" si="28"/>
        <v>0</v>
      </c>
      <c r="V13" s="112">
        <f t="shared" si="28"/>
        <v>34391398.129999995</v>
      </c>
      <c r="W13" s="112">
        <f t="shared" si="28"/>
        <v>42512210.509999998</v>
      </c>
      <c r="X13" s="112">
        <f t="shared" si="28"/>
        <v>46392607.480000004</v>
      </c>
      <c r="Y13" s="112">
        <f t="shared" si="28"/>
        <v>46955445.300000004</v>
      </c>
      <c r="Z13" s="112">
        <f>SUM(Z4:Z12)</f>
        <v>51650989.830000006</v>
      </c>
      <c r="AA13" s="112">
        <f t="shared" si="28"/>
        <v>8120812.3799999999</v>
      </c>
      <c r="AB13" s="112">
        <f>SUM(AB4:AB12)</f>
        <v>3880396.9700000007</v>
      </c>
      <c r="AC13" s="112">
        <f>SUM(AC4:AC12)</f>
        <v>562837.8200000003</v>
      </c>
      <c r="AD13" s="112">
        <f>SUM(AD4:AD12)</f>
        <v>4695544.5300000012</v>
      </c>
      <c r="AE13" s="112">
        <f t="shared" si="28"/>
        <v>0</v>
      </c>
      <c r="AF13" s="112">
        <f t="shared" si="28"/>
        <v>0</v>
      </c>
      <c r="AG13" s="112">
        <f t="shared" si="28"/>
        <v>0</v>
      </c>
      <c r="AH13" s="112">
        <f t="shared" si="28"/>
        <v>130643139.63999999</v>
      </c>
      <c r="AI13" s="112">
        <f t="shared" si="28"/>
        <v>0</v>
      </c>
      <c r="AJ13" s="112">
        <f t="shared" si="28"/>
        <v>151978842.82999998</v>
      </c>
      <c r="AK13" s="112">
        <f t="shared" si="28"/>
        <v>170623206.01999998</v>
      </c>
      <c r="AL13" s="112">
        <f t="shared" si="28"/>
        <v>178762956.46999997</v>
      </c>
      <c r="AM13" s="112">
        <f>SUM(AM4:AM12)</f>
        <v>214861831.67999998</v>
      </c>
      <c r="AN13" s="112">
        <f>SUM(AN4:AN12)</f>
        <v>236348014.84800002</v>
      </c>
      <c r="AO13" s="112">
        <f t="shared" si="28"/>
        <v>18644363.190000013</v>
      </c>
      <c r="AP13" s="112">
        <f t="shared" si="28"/>
        <v>8139750.4499999993</v>
      </c>
      <c r="AQ13" s="112">
        <f t="shared" si="28"/>
        <v>36098875.210000001</v>
      </c>
      <c r="AR13" s="112">
        <f t="shared" si="28"/>
        <v>21486183.168000013</v>
      </c>
      <c r="AS13" s="112">
        <f t="shared" ref="AS13" si="29">SUM(AS4:AS12)</f>
        <v>0</v>
      </c>
      <c r="AT13" s="112">
        <f t="shared" ref="AT13" si="30">SUM(AT4:AT12)</f>
        <v>0</v>
      </c>
      <c r="AU13" s="112">
        <f t="shared" ref="AU13" si="31">SUM(AU4:AU12)</f>
        <v>0</v>
      </c>
      <c r="AV13" s="112">
        <f t="shared" ref="AV13" si="32">SUM(AV4:AV12)</f>
        <v>0</v>
      </c>
      <c r="AW13" s="112">
        <f t="shared" ref="AW13" si="33">SUM(AW4:AW12)</f>
        <v>0</v>
      </c>
      <c r="AX13" s="112">
        <f t="shared" ref="AX13" si="34">SUM(AX4:AX12)</f>
        <v>377400577</v>
      </c>
      <c r="AY13" s="112">
        <f t="shared" ref="AY13" si="35">SUM(AY4:AY12)</f>
        <v>430554127</v>
      </c>
      <c r="AZ13" s="112">
        <f t="shared" ref="AZ13" si="36">SUM(AZ4:AZ12)</f>
        <v>463594900</v>
      </c>
      <c r="BA13" s="112">
        <f t="shared" ref="BA13:BB13" si="37">SUM(BA4:BA12)</f>
        <v>498998118</v>
      </c>
      <c r="BB13" s="112">
        <f t="shared" si="37"/>
        <v>548897929.80000007</v>
      </c>
      <c r="BC13" s="112">
        <f t="shared" ref="BC13" si="38">SUM(BC4:BC12)</f>
        <v>53153550</v>
      </c>
      <c r="BD13" s="107">
        <f t="shared" si="21"/>
        <v>14.08411996148061</v>
      </c>
      <c r="BE13" s="112">
        <f t="shared" ref="BE13" si="39">SUM(BE4:BE12)</f>
        <v>33040772.999999993</v>
      </c>
      <c r="BF13" s="107">
        <f>BE13*100/AY13</f>
        <v>7.6740114489716618</v>
      </c>
      <c r="BG13" s="112">
        <f t="shared" ref="BG13" si="40">SUM(BG4:BG12)</f>
        <v>35403218.000000007</v>
      </c>
      <c r="BH13" s="107">
        <f>BG13*100/BA13</f>
        <v>7.0948600251033431</v>
      </c>
      <c r="BI13" s="107">
        <f t="shared" si="25"/>
        <v>49899811.800000072</v>
      </c>
      <c r="BJ13" s="107">
        <f t="shared" si="26"/>
        <v>10.000000000000016</v>
      </c>
      <c r="BK13" s="108">
        <f>SUM(BK4:BK12)</f>
        <v>49899811.800000012</v>
      </c>
      <c r="BL13" s="108">
        <f>SUM(BL4:BL12)</f>
        <v>548897929.80000007</v>
      </c>
      <c r="BM13" s="108">
        <f t="shared" ref="BM13:BO13" si="41">SUM(BM4:BM12)</f>
        <v>260898925.12199998</v>
      </c>
      <c r="BN13" s="108">
        <f t="shared" si="41"/>
        <v>51650989.830000006</v>
      </c>
      <c r="BO13" s="108">
        <f t="shared" si="41"/>
        <v>236348014.84800002</v>
      </c>
    </row>
  </sheetData>
  <mergeCells count="54">
    <mergeCell ref="BC2:BJ2"/>
    <mergeCell ref="AS1:BJ1"/>
    <mergeCell ref="BM1:BO2"/>
    <mergeCell ref="BL1:BL2"/>
    <mergeCell ref="A13:B13"/>
    <mergeCell ref="BK1:BK3"/>
    <mergeCell ref="Z2:Z3"/>
    <mergeCell ref="AN2:AN3"/>
    <mergeCell ref="BB2:BB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A1:A3"/>
    <mergeCell ref="B1:B3"/>
    <mergeCell ref="C2:C3"/>
    <mergeCell ref="D2:D3"/>
    <mergeCell ref="E2:E3"/>
    <mergeCell ref="H2:H3"/>
    <mergeCell ref="I2:I3"/>
    <mergeCell ref="J2:J3"/>
    <mergeCell ref="K2:K3"/>
    <mergeCell ref="AE1:AR1"/>
    <mergeCell ref="AE2:AE3"/>
    <mergeCell ref="AF2:AF3"/>
    <mergeCell ref="AG2:AG3"/>
    <mergeCell ref="AH2:AH3"/>
    <mergeCell ref="AI2:AI3"/>
    <mergeCell ref="C1:P1"/>
    <mergeCell ref="M2:P2"/>
    <mergeCell ref="F2:F3"/>
    <mergeCell ref="G2:G3"/>
    <mergeCell ref="L2:L3"/>
    <mergeCell ref="AO2:AR2"/>
    <mergeCell ref="Q1:AD1"/>
    <mergeCell ref="Q2:Q3"/>
    <mergeCell ref="R2:R3"/>
    <mergeCell ref="S2:S3"/>
    <mergeCell ref="T2:T3"/>
    <mergeCell ref="AA2:AD2"/>
    <mergeCell ref="AJ2:AJ3"/>
    <mergeCell ref="AK2:AK3"/>
    <mergeCell ref="AL2:AL3"/>
    <mergeCell ref="AM2:AM3"/>
    <mergeCell ref="U2:U3"/>
    <mergeCell ref="V2:V3"/>
    <mergeCell ref="W2:W3"/>
    <mergeCell ref="X2:X3"/>
    <mergeCell ref="Y2:Y3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13B9-34DC-4D4B-B4B0-856ADE0E63C1}">
  <sheetPr>
    <tabColor theme="9"/>
  </sheetPr>
  <dimension ref="A1:AD87"/>
  <sheetViews>
    <sheetView topLeftCell="H1" zoomScale="90" zoomScaleNormal="90" workbookViewId="0">
      <selection activeCell="H73" sqref="H73:H81"/>
    </sheetView>
  </sheetViews>
  <sheetFormatPr defaultColWidth="8.5703125" defaultRowHeight="15"/>
  <cols>
    <col min="1" max="1" width="4.42578125" style="30" bestFit="1" customWidth="1"/>
    <col min="2" max="2" width="3.42578125" style="30" bestFit="1" customWidth="1"/>
    <col min="3" max="3" width="8" style="30" hidden="1" customWidth="1"/>
    <col min="4" max="4" width="8" style="30" customWidth="1"/>
    <col min="5" max="5" width="5.140625" style="30" bestFit="1" customWidth="1"/>
    <col min="6" max="6" width="12.85546875" style="30" customWidth="1"/>
    <col min="7" max="7" width="7.85546875" style="30" bestFit="1" customWidth="1"/>
    <col min="8" max="10" width="19.42578125" style="30" bestFit="1" customWidth="1"/>
    <col min="11" max="11" width="14.42578125" style="30" bestFit="1" customWidth="1"/>
    <col min="12" max="12" width="18.140625" style="30" bestFit="1" customWidth="1"/>
    <col min="13" max="14" width="19.42578125" style="30" bestFit="1" customWidth="1"/>
    <col min="15" max="16" width="18.140625" style="30" bestFit="1" customWidth="1"/>
    <col min="17" max="17" width="14.42578125" style="30" bestFit="1" customWidth="1"/>
    <col min="18" max="20" width="19.42578125" style="30" bestFit="1" customWidth="1"/>
    <col min="21" max="21" width="14.42578125" style="30" bestFit="1" customWidth="1"/>
    <col min="22" max="22" width="21.42578125" style="30" bestFit="1" customWidth="1"/>
    <col min="23" max="23" width="19.42578125" style="30" bestFit="1" customWidth="1"/>
    <col min="24" max="24" width="19.85546875" style="30" bestFit="1" customWidth="1"/>
    <col min="25" max="25" width="19.42578125" style="30" bestFit="1" customWidth="1"/>
    <col min="26" max="26" width="13.5703125" style="30" bestFit="1" customWidth="1"/>
    <col min="27" max="27" width="16.140625" style="71" bestFit="1" customWidth="1"/>
    <col min="28" max="28" width="15.5703125" style="71" bestFit="1" customWidth="1"/>
    <col min="29" max="29" width="15.42578125" style="71" bestFit="1" customWidth="1"/>
    <col min="30" max="30" width="5.42578125" style="30" bestFit="1" customWidth="1"/>
    <col min="31" max="16384" width="8.5703125" style="30"/>
  </cols>
  <sheetData>
    <row r="1" spans="1:29" ht="21">
      <c r="A1" s="35"/>
      <c r="B1" s="35"/>
      <c r="C1" s="35"/>
      <c r="D1" s="35"/>
      <c r="E1" s="35"/>
      <c r="F1" s="35"/>
      <c r="G1" s="35"/>
      <c r="H1" s="94" t="s">
        <v>246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36"/>
      <c r="U1" s="36"/>
      <c r="V1" s="36"/>
      <c r="W1" s="37"/>
    </row>
    <row r="2" spans="1:29">
      <c r="A2" s="38"/>
      <c r="B2" s="38"/>
      <c r="C2" s="38"/>
      <c r="D2" s="38"/>
      <c r="E2" s="38"/>
      <c r="F2" s="38"/>
      <c r="G2" s="38"/>
      <c r="H2" s="68" t="s">
        <v>3</v>
      </c>
      <c r="I2" s="31" t="s">
        <v>4</v>
      </c>
      <c r="J2" s="31"/>
      <c r="K2" s="42" t="s">
        <v>219</v>
      </c>
      <c r="L2" s="31"/>
      <c r="M2" s="31"/>
      <c r="N2" s="68" t="s">
        <v>6</v>
      </c>
      <c r="O2" s="31" t="s">
        <v>217</v>
      </c>
      <c r="P2" s="31"/>
      <c r="Q2" s="42" t="s">
        <v>220</v>
      </c>
      <c r="R2" s="68" t="s">
        <v>9</v>
      </c>
      <c r="S2" s="31" t="s">
        <v>218</v>
      </c>
      <c r="T2" s="31"/>
      <c r="U2" s="42" t="s">
        <v>221</v>
      </c>
      <c r="V2" s="68" t="s">
        <v>222</v>
      </c>
      <c r="W2" s="68" t="s">
        <v>223</v>
      </c>
      <c r="X2" s="83"/>
    </row>
    <row r="3" spans="1:29" ht="51">
      <c r="A3" s="39" t="s">
        <v>18</v>
      </c>
      <c r="B3" s="39" t="s">
        <v>19</v>
      </c>
      <c r="C3" s="39" t="s">
        <v>20</v>
      </c>
      <c r="D3" s="39" t="s">
        <v>21</v>
      </c>
      <c r="E3" s="39" t="s">
        <v>22</v>
      </c>
      <c r="F3" s="39" t="s">
        <v>23</v>
      </c>
      <c r="G3" s="39" t="s">
        <v>24</v>
      </c>
      <c r="H3" s="40" t="s">
        <v>25</v>
      </c>
      <c r="I3" s="40" t="s">
        <v>26</v>
      </c>
      <c r="J3" s="82" t="s">
        <v>27</v>
      </c>
      <c r="K3" s="43" t="s">
        <v>214</v>
      </c>
      <c r="L3" s="82" t="s">
        <v>28</v>
      </c>
      <c r="M3" s="82" t="s">
        <v>29</v>
      </c>
      <c r="N3" s="40" t="s">
        <v>30</v>
      </c>
      <c r="O3" s="40" t="s">
        <v>31</v>
      </c>
      <c r="P3" s="82" t="s">
        <v>247</v>
      </c>
      <c r="Q3" s="43" t="s">
        <v>215</v>
      </c>
      <c r="R3" s="40" t="s">
        <v>33</v>
      </c>
      <c r="S3" s="40" t="s">
        <v>34</v>
      </c>
      <c r="T3" s="40" t="s">
        <v>35</v>
      </c>
      <c r="U3" s="43" t="s">
        <v>216</v>
      </c>
      <c r="V3" s="40" t="s">
        <v>213</v>
      </c>
      <c r="W3" s="40" t="s">
        <v>212</v>
      </c>
      <c r="X3" s="84" t="s">
        <v>37</v>
      </c>
      <c r="Z3" s="75" t="s">
        <v>244</v>
      </c>
      <c r="AA3" s="72" t="s">
        <v>214</v>
      </c>
      <c r="AB3" s="72" t="s">
        <v>215</v>
      </c>
      <c r="AC3" s="72" t="s">
        <v>216</v>
      </c>
    </row>
    <row r="4" spans="1:29" hidden="1">
      <c r="A4" s="32">
        <v>341</v>
      </c>
      <c r="B4" s="32" t="s">
        <v>40</v>
      </c>
      <c r="C4" s="33" t="s">
        <v>41</v>
      </c>
      <c r="D4" s="33" t="s">
        <v>42</v>
      </c>
      <c r="E4" s="33" t="s">
        <v>43</v>
      </c>
      <c r="F4" s="33" t="s">
        <v>44</v>
      </c>
      <c r="G4" s="33" t="s">
        <v>45</v>
      </c>
      <c r="H4" s="34">
        <v>13765505.220000001</v>
      </c>
      <c r="I4" s="34">
        <v>1423598.51</v>
      </c>
      <c r="J4" s="34"/>
      <c r="K4" s="44">
        <f t="shared" ref="K4:K35" si="0">I4*100/W4</f>
        <v>84.480000101594484</v>
      </c>
      <c r="L4" s="34"/>
      <c r="M4" s="34"/>
      <c r="N4" s="34">
        <v>2529558.2400000002</v>
      </c>
      <c r="O4" s="34">
        <v>261532.3</v>
      </c>
      <c r="P4" s="34"/>
      <c r="Q4" s="44">
        <f>O4*100/W4</f>
        <v>15.519999898405512</v>
      </c>
      <c r="R4" s="34">
        <v>0</v>
      </c>
      <c r="S4" s="34">
        <v>0</v>
      </c>
      <c r="T4" s="34"/>
      <c r="U4" s="44">
        <f>S4*100/W4</f>
        <v>0</v>
      </c>
      <c r="V4" s="34">
        <f t="shared" ref="V4:V35" si="1">H4+N4+R4</f>
        <v>16295063.460000001</v>
      </c>
      <c r="W4" s="41">
        <f t="shared" ref="W4:W35" si="2">I4+O4+S4</f>
        <v>1685130.81</v>
      </c>
      <c r="X4" s="41"/>
      <c r="Z4" s="37"/>
      <c r="AA4" s="76"/>
      <c r="AB4" s="76"/>
      <c r="AC4" s="76"/>
    </row>
    <row r="5" spans="1:29" hidden="1">
      <c r="A5" s="32">
        <v>342</v>
      </c>
      <c r="B5" s="32" t="s">
        <v>40</v>
      </c>
      <c r="C5" s="33" t="s">
        <v>41</v>
      </c>
      <c r="D5" s="33" t="s">
        <v>42</v>
      </c>
      <c r="E5" s="33" t="s">
        <v>46</v>
      </c>
      <c r="F5" s="33" t="s">
        <v>47</v>
      </c>
      <c r="G5" s="33" t="s">
        <v>45</v>
      </c>
      <c r="H5" s="34">
        <v>241042609.44</v>
      </c>
      <c r="I5" s="34">
        <v>95297482.709999993</v>
      </c>
      <c r="J5" s="34"/>
      <c r="K5" s="44">
        <f t="shared" si="0"/>
        <v>42.319999997939455</v>
      </c>
      <c r="L5" s="34"/>
      <c r="M5" s="34"/>
      <c r="N5" s="34">
        <v>44375317.740000002</v>
      </c>
      <c r="O5" s="34">
        <v>17541762.530000001</v>
      </c>
      <c r="P5" s="34"/>
      <c r="Q5" s="44">
        <f t="shared" ref="Q5:Q68" si="3">O5*100/W5</f>
        <v>7.7899999991873283</v>
      </c>
      <c r="R5" s="34">
        <v>345450446.93000001</v>
      </c>
      <c r="S5" s="34">
        <v>112343842.45999999</v>
      </c>
      <c r="T5" s="34"/>
      <c r="U5" s="44">
        <f t="shared" ref="U5:U68" si="4">S5*100/W5</f>
        <v>49.890000002873222</v>
      </c>
      <c r="V5" s="34">
        <f t="shared" si="1"/>
        <v>630868374.11000001</v>
      </c>
      <c r="W5" s="41">
        <f t="shared" si="2"/>
        <v>225183087.69999999</v>
      </c>
      <c r="X5" s="41"/>
      <c r="Z5" s="37"/>
      <c r="AA5" s="76"/>
      <c r="AB5" s="76"/>
      <c r="AC5" s="76"/>
    </row>
    <row r="6" spans="1:29" hidden="1">
      <c r="A6" s="32">
        <v>343</v>
      </c>
      <c r="B6" s="32" t="s">
        <v>40</v>
      </c>
      <c r="C6" s="33" t="s">
        <v>41</v>
      </c>
      <c r="D6" s="33" t="s">
        <v>42</v>
      </c>
      <c r="E6" s="33" t="s">
        <v>48</v>
      </c>
      <c r="F6" s="33" t="s">
        <v>49</v>
      </c>
      <c r="G6" s="33" t="s">
        <v>45</v>
      </c>
      <c r="H6" s="34">
        <v>76142694.629999995</v>
      </c>
      <c r="I6" s="34">
        <v>34097603.579999998</v>
      </c>
      <c r="J6" s="34"/>
      <c r="K6" s="44">
        <f t="shared" si="0"/>
        <v>55.530000002564989</v>
      </c>
      <c r="L6" s="34"/>
      <c r="M6" s="34"/>
      <c r="N6" s="34">
        <v>14027341.779999999</v>
      </c>
      <c r="O6" s="34">
        <v>6281622.2699999996</v>
      </c>
      <c r="P6" s="34"/>
      <c r="Q6" s="44">
        <f t="shared" si="3"/>
        <v>10.230000001343564</v>
      </c>
      <c r="R6" s="34">
        <v>53190874.450000003</v>
      </c>
      <c r="S6" s="34">
        <v>21024706.399999999</v>
      </c>
      <c r="T6" s="34"/>
      <c r="U6" s="44">
        <f t="shared" si="4"/>
        <v>34.239999996091456</v>
      </c>
      <c r="V6" s="34">
        <f t="shared" si="1"/>
        <v>143360910.86000001</v>
      </c>
      <c r="W6" s="41">
        <f t="shared" si="2"/>
        <v>61403932.249999993</v>
      </c>
      <c r="X6" s="41"/>
      <c r="Z6" s="37"/>
      <c r="AA6" s="76"/>
      <c r="AB6" s="76"/>
      <c r="AC6" s="76"/>
    </row>
    <row r="7" spans="1:29" hidden="1">
      <c r="A7" s="32">
        <v>344</v>
      </c>
      <c r="B7" s="32" t="s">
        <v>40</v>
      </c>
      <c r="C7" s="33" t="s">
        <v>41</v>
      </c>
      <c r="D7" s="33" t="s">
        <v>42</v>
      </c>
      <c r="E7" s="33" t="s">
        <v>50</v>
      </c>
      <c r="F7" s="33" t="s">
        <v>51</v>
      </c>
      <c r="G7" s="33" t="s">
        <v>45</v>
      </c>
      <c r="H7" s="34">
        <v>97691869.739999995</v>
      </c>
      <c r="I7" s="34">
        <v>26984491.239999998</v>
      </c>
      <c r="J7" s="34"/>
      <c r="K7" s="44">
        <f t="shared" si="0"/>
        <v>42.409999996620968</v>
      </c>
      <c r="L7" s="34"/>
      <c r="M7" s="34"/>
      <c r="N7" s="34">
        <v>17997225.489999998</v>
      </c>
      <c r="O7" s="34">
        <v>4969320.3600000003</v>
      </c>
      <c r="P7" s="34"/>
      <c r="Q7" s="44">
        <f t="shared" si="3"/>
        <v>7.8099999950493242</v>
      </c>
      <c r="R7" s="34">
        <v>139255737.52000001</v>
      </c>
      <c r="S7" s="34">
        <v>31673849.899999999</v>
      </c>
      <c r="T7" s="34"/>
      <c r="U7" s="44">
        <f t="shared" si="4"/>
        <v>49.780000008329708</v>
      </c>
      <c r="V7" s="34">
        <f t="shared" si="1"/>
        <v>254944832.75</v>
      </c>
      <c r="W7" s="41">
        <f t="shared" si="2"/>
        <v>63627661.5</v>
      </c>
      <c r="X7" s="41"/>
      <c r="Z7" s="37"/>
      <c r="AA7" s="76"/>
      <c r="AB7" s="76"/>
      <c r="AC7" s="76"/>
    </row>
    <row r="8" spans="1:29" hidden="1">
      <c r="A8" s="32">
        <v>345</v>
      </c>
      <c r="B8" s="32" t="s">
        <v>40</v>
      </c>
      <c r="C8" s="33" t="s">
        <v>41</v>
      </c>
      <c r="D8" s="33" t="s">
        <v>42</v>
      </c>
      <c r="E8" s="33" t="s">
        <v>52</v>
      </c>
      <c r="F8" s="33" t="s">
        <v>53</v>
      </c>
      <c r="G8" s="33" t="s">
        <v>45</v>
      </c>
      <c r="H8" s="34">
        <v>66707965.960000001</v>
      </c>
      <c r="I8" s="34">
        <v>25847568.359999999</v>
      </c>
      <c r="J8" s="34"/>
      <c r="K8" s="44">
        <f t="shared" si="0"/>
        <v>64.479999997365681</v>
      </c>
      <c r="L8" s="34"/>
      <c r="M8" s="34"/>
      <c r="N8" s="34">
        <v>12289234.6</v>
      </c>
      <c r="O8" s="34">
        <v>4762238.09</v>
      </c>
      <c r="P8" s="34"/>
      <c r="Q8" s="44">
        <f t="shared" si="3"/>
        <v>11.879999996667181</v>
      </c>
      <c r="R8" s="34">
        <v>26831310.41</v>
      </c>
      <c r="S8" s="34">
        <v>9476372.7699999996</v>
      </c>
      <c r="T8" s="34"/>
      <c r="U8" s="44">
        <f t="shared" si="4"/>
        <v>23.640000005967146</v>
      </c>
      <c r="V8" s="34">
        <f t="shared" si="1"/>
        <v>105828510.97</v>
      </c>
      <c r="W8" s="41">
        <f t="shared" si="2"/>
        <v>40086179.219999999</v>
      </c>
      <c r="X8" s="41"/>
      <c r="Z8" s="37"/>
      <c r="AA8" s="76"/>
      <c r="AB8" s="76"/>
      <c r="AC8" s="76"/>
    </row>
    <row r="9" spans="1:29" hidden="1">
      <c r="A9" s="32">
        <v>346</v>
      </c>
      <c r="B9" s="32" t="s">
        <v>40</v>
      </c>
      <c r="C9" s="33" t="s">
        <v>41</v>
      </c>
      <c r="D9" s="33" t="s">
        <v>42</v>
      </c>
      <c r="E9" s="33" t="s">
        <v>54</v>
      </c>
      <c r="F9" s="33" t="s">
        <v>55</v>
      </c>
      <c r="G9" s="33" t="s">
        <v>45</v>
      </c>
      <c r="H9" s="34">
        <v>71017364.810000002</v>
      </c>
      <c r="I9" s="34">
        <v>23075653.460000001</v>
      </c>
      <c r="J9" s="34"/>
      <c r="K9" s="44">
        <f t="shared" si="0"/>
        <v>70.230000002379995</v>
      </c>
      <c r="L9" s="34"/>
      <c r="M9" s="34"/>
      <c r="N9" s="34">
        <v>13083131</v>
      </c>
      <c r="O9" s="34">
        <v>4251729.4000000004</v>
      </c>
      <c r="P9" s="34"/>
      <c r="Q9" s="44">
        <f t="shared" si="3"/>
        <v>12.939999999987828</v>
      </c>
      <c r="R9" s="34">
        <v>17806350.890000001</v>
      </c>
      <c r="S9" s="34">
        <v>5529876.7999999998</v>
      </c>
      <c r="T9" s="34"/>
      <c r="U9" s="44">
        <f t="shared" si="4"/>
        <v>16.829999997632182</v>
      </c>
      <c r="V9" s="34">
        <f t="shared" si="1"/>
        <v>101906846.7</v>
      </c>
      <c r="W9" s="41">
        <f t="shared" si="2"/>
        <v>32857259.66</v>
      </c>
      <c r="X9" s="41"/>
      <c r="Z9" s="37"/>
      <c r="AA9" s="76"/>
      <c r="AB9" s="76"/>
      <c r="AC9" s="76"/>
    </row>
    <row r="10" spans="1:29" hidden="1">
      <c r="A10" s="32">
        <v>347</v>
      </c>
      <c r="B10" s="32" t="s">
        <v>40</v>
      </c>
      <c r="C10" s="33" t="s">
        <v>41</v>
      </c>
      <c r="D10" s="33" t="s">
        <v>42</v>
      </c>
      <c r="E10" s="33" t="s">
        <v>56</v>
      </c>
      <c r="F10" s="33" t="s">
        <v>57</v>
      </c>
      <c r="G10" s="33" t="s">
        <v>45</v>
      </c>
      <c r="H10" s="34">
        <v>47915928.740000002</v>
      </c>
      <c r="I10" s="34">
        <v>11878604.67</v>
      </c>
      <c r="J10" s="34"/>
      <c r="K10" s="44">
        <f t="shared" si="0"/>
        <v>81.680000024424359</v>
      </c>
      <c r="L10" s="34"/>
      <c r="M10" s="34"/>
      <c r="N10" s="34">
        <v>8827282.9299999997</v>
      </c>
      <c r="O10" s="34">
        <v>2188699.81</v>
      </c>
      <c r="P10" s="34"/>
      <c r="Q10" s="44">
        <f t="shared" si="3"/>
        <v>15.050000021110019</v>
      </c>
      <c r="R10" s="34">
        <v>1962439.84</v>
      </c>
      <c r="S10" s="34">
        <v>475551.38</v>
      </c>
      <c r="T10" s="34"/>
      <c r="U10" s="44">
        <f t="shared" si="4"/>
        <v>3.2699999544656144</v>
      </c>
      <c r="V10" s="34">
        <f t="shared" si="1"/>
        <v>58705651.510000005</v>
      </c>
      <c r="W10" s="41">
        <f t="shared" si="2"/>
        <v>14542855.860000001</v>
      </c>
      <c r="X10" s="41"/>
      <c r="Z10" s="37"/>
      <c r="AA10" s="76"/>
      <c r="AB10" s="76"/>
      <c r="AC10" s="76"/>
    </row>
    <row r="11" spans="1:29" hidden="1">
      <c r="A11" s="32">
        <v>348</v>
      </c>
      <c r="B11" s="32" t="s">
        <v>40</v>
      </c>
      <c r="C11" s="33" t="s">
        <v>58</v>
      </c>
      <c r="D11" s="33" t="s">
        <v>59</v>
      </c>
      <c r="E11" s="33" t="s">
        <v>60</v>
      </c>
      <c r="F11" s="33" t="s">
        <v>61</v>
      </c>
      <c r="G11" s="33" t="s">
        <v>45</v>
      </c>
      <c r="H11" s="34">
        <v>8223510.9199999999</v>
      </c>
      <c r="I11" s="34">
        <v>878140.24</v>
      </c>
      <c r="J11" s="34"/>
      <c r="K11" s="44">
        <f t="shared" si="0"/>
        <v>83.910000467068997</v>
      </c>
      <c r="L11" s="34"/>
      <c r="M11" s="34"/>
      <c r="N11" s="34">
        <v>1577428.97</v>
      </c>
      <c r="O11" s="34">
        <v>168386.08</v>
      </c>
      <c r="P11" s="34"/>
      <c r="Q11" s="44">
        <f t="shared" si="3"/>
        <v>16.089999532931003</v>
      </c>
      <c r="R11" s="34">
        <v>0</v>
      </c>
      <c r="S11" s="34">
        <v>0</v>
      </c>
      <c r="T11" s="34"/>
      <c r="U11" s="44">
        <f t="shared" si="4"/>
        <v>0</v>
      </c>
      <c r="V11" s="34">
        <f t="shared" si="1"/>
        <v>9800939.8900000006</v>
      </c>
      <c r="W11" s="41">
        <f t="shared" si="2"/>
        <v>1046526.32</v>
      </c>
      <c r="X11" s="41"/>
      <c r="Z11" s="37"/>
      <c r="AA11" s="76"/>
      <c r="AB11" s="76"/>
      <c r="AC11" s="76"/>
    </row>
    <row r="12" spans="1:29" hidden="1">
      <c r="A12" s="32">
        <v>349</v>
      </c>
      <c r="B12" s="32" t="s">
        <v>40</v>
      </c>
      <c r="C12" s="33" t="s">
        <v>58</v>
      </c>
      <c r="D12" s="33" t="s">
        <v>59</v>
      </c>
      <c r="E12" s="33" t="s">
        <v>62</v>
      </c>
      <c r="F12" s="33" t="s">
        <v>63</v>
      </c>
      <c r="G12" s="33" t="s">
        <v>45</v>
      </c>
      <c r="H12" s="34">
        <v>5703561.3200000003</v>
      </c>
      <c r="I12" s="34">
        <v>590835.72</v>
      </c>
      <c r="J12" s="34"/>
      <c r="K12" s="44">
        <f t="shared" si="0"/>
        <v>83.910000291423344</v>
      </c>
      <c r="L12" s="34"/>
      <c r="M12" s="34"/>
      <c r="N12" s="34">
        <v>1094053.74</v>
      </c>
      <c r="O12" s="34">
        <v>113294.56</v>
      </c>
      <c r="P12" s="34"/>
      <c r="Q12" s="44">
        <f t="shared" si="3"/>
        <v>16.089999708576656</v>
      </c>
      <c r="R12" s="34">
        <v>0</v>
      </c>
      <c r="S12" s="34">
        <v>0</v>
      </c>
      <c r="T12" s="34"/>
      <c r="U12" s="44">
        <f t="shared" si="4"/>
        <v>0</v>
      </c>
      <c r="V12" s="34">
        <f t="shared" si="1"/>
        <v>6797615.0600000005</v>
      </c>
      <c r="W12" s="41">
        <f t="shared" si="2"/>
        <v>704130.28</v>
      </c>
      <c r="X12" s="41"/>
      <c r="Z12" s="37"/>
      <c r="AA12" s="76"/>
      <c r="AB12" s="76"/>
      <c r="AC12" s="76"/>
    </row>
    <row r="13" spans="1:29" hidden="1">
      <c r="A13" s="32">
        <v>350</v>
      </c>
      <c r="B13" s="32" t="s">
        <v>40</v>
      </c>
      <c r="C13" s="33" t="s">
        <v>58</v>
      </c>
      <c r="D13" s="33" t="s">
        <v>59</v>
      </c>
      <c r="E13" s="33" t="s">
        <v>64</v>
      </c>
      <c r="F13" s="33" t="s">
        <v>65</v>
      </c>
      <c r="G13" s="33" t="s">
        <v>45</v>
      </c>
      <c r="H13" s="34">
        <v>0</v>
      </c>
      <c r="I13" s="34">
        <v>0</v>
      </c>
      <c r="J13" s="34"/>
      <c r="K13" s="44">
        <f t="shared" si="0"/>
        <v>0</v>
      </c>
      <c r="L13" s="34"/>
      <c r="M13" s="34"/>
      <c r="N13" s="34">
        <v>0</v>
      </c>
      <c r="O13" s="34">
        <v>0</v>
      </c>
      <c r="P13" s="34"/>
      <c r="Q13" s="44">
        <f t="shared" si="3"/>
        <v>0</v>
      </c>
      <c r="R13" s="34">
        <v>536786362.67000002</v>
      </c>
      <c r="S13" s="34">
        <v>353115767.5</v>
      </c>
      <c r="T13" s="34"/>
      <c r="U13" s="44">
        <f t="shared" si="4"/>
        <v>100</v>
      </c>
      <c r="V13" s="34">
        <f t="shared" si="1"/>
        <v>536786362.67000002</v>
      </c>
      <c r="W13" s="41">
        <f t="shared" si="2"/>
        <v>353115767.5</v>
      </c>
      <c r="X13" s="41"/>
      <c r="Z13" s="37"/>
      <c r="AA13" s="76"/>
      <c r="AB13" s="76"/>
      <c r="AC13" s="76"/>
    </row>
    <row r="14" spans="1:29" hidden="1">
      <c r="A14" s="32">
        <v>351</v>
      </c>
      <c r="B14" s="32" t="s">
        <v>40</v>
      </c>
      <c r="C14" s="33" t="s">
        <v>58</v>
      </c>
      <c r="D14" s="33" t="s">
        <v>59</v>
      </c>
      <c r="E14" s="33" t="s">
        <v>66</v>
      </c>
      <c r="F14" s="33" t="s">
        <v>67</v>
      </c>
      <c r="G14" s="33" t="s">
        <v>45</v>
      </c>
      <c r="H14" s="34">
        <v>81000480.370000005</v>
      </c>
      <c r="I14" s="34">
        <v>32031644.25</v>
      </c>
      <c r="J14" s="34"/>
      <c r="K14" s="44">
        <f t="shared" si="0"/>
        <v>56.149999992681416</v>
      </c>
      <c r="L14" s="34"/>
      <c r="M14" s="34"/>
      <c r="N14" s="34">
        <v>15537463.939999999</v>
      </c>
      <c r="O14" s="34">
        <v>6143914.6699999999</v>
      </c>
      <c r="P14" s="34"/>
      <c r="Q14" s="44">
        <f t="shared" si="3"/>
        <v>10.770000003216671</v>
      </c>
      <c r="R14" s="34">
        <v>52865917.439999998</v>
      </c>
      <c r="S14" s="34">
        <v>18871002.530000001</v>
      </c>
      <c r="T14" s="34"/>
      <c r="U14" s="44">
        <f t="shared" si="4"/>
        <v>33.080000004101912</v>
      </c>
      <c r="V14" s="34">
        <f t="shared" si="1"/>
        <v>149403861.75</v>
      </c>
      <c r="W14" s="41">
        <f t="shared" si="2"/>
        <v>57046561.450000003</v>
      </c>
      <c r="X14" s="41"/>
      <c r="Z14" s="37"/>
      <c r="AA14" s="76"/>
      <c r="AB14" s="76"/>
      <c r="AC14" s="76"/>
    </row>
    <row r="15" spans="1:29" hidden="1">
      <c r="A15" s="32">
        <v>352</v>
      </c>
      <c r="B15" s="32" t="s">
        <v>40</v>
      </c>
      <c r="C15" s="33" t="s">
        <v>58</v>
      </c>
      <c r="D15" s="33" t="s">
        <v>59</v>
      </c>
      <c r="E15" s="33" t="s">
        <v>68</v>
      </c>
      <c r="F15" s="33" t="s">
        <v>69</v>
      </c>
      <c r="G15" s="33" t="s">
        <v>45</v>
      </c>
      <c r="H15" s="34">
        <v>28805884.84</v>
      </c>
      <c r="I15" s="34">
        <v>14061014.59</v>
      </c>
      <c r="J15" s="34"/>
      <c r="K15" s="44">
        <f t="shared" si="0"/>
        <v>66.829999996269009</v>
      </c>
      <c r="L15" s="34"/>
      <c r="M15" s="34"/>
      <c r="N15" s="34">
        <v>5487802.6699999999</v>
      </c>
      <c r="O15" s="34">
        <v>2678388.6800000002</v>
      </c>
      <c r="P15" s="34"/>
      <c r="Q15" s="44">
        <f t="shared" si="3"/>
        <v>12.729999981772792</v>
      </c>
      <c r="R15" s="34">
        <v>9371724.5199999996</v>
      </c>
      <c r="S15" s="34">
        <v>4300570.68</v>
      </c>
      <c r="T15" s="34"/>
      <c r="U15" s="44">
        <f t="shared" si="4"/>
        <v>20.440000021958202</v>
      </c>
      <c r="V15" s="34">
        <f t="shared" si="1"/>
        <v>43665412.030000001</v>
      </c>
      <c r="W15" s="41">
        <f t="shared" si="2"/>
        <v>21039973.949999999</v>
      </c>
      <c r="X15" s="41"/>
      <c r="Z15" s="37"/>
      <c r="AA15" s="76"/>
      <c r="AB15" s="76"/>
      <c r="AC15" s="76"/>
    </row>
    <row r="16" spans="1:29" hidden="1">
      <c r="A16" s="32">
        <v>353</v>
      </c>
      <c r="B16" s="32" t="s">
        <v>40</v>
      </c>
      <c r="C16" s="33" t="s">
        <v>58</v>
      </c>
      <c r="D16" s="33" t="s">
        <v>59</v>
      </c>
      <c r="E16" s="33" t="s">
        <v>70</v>
      </c>
      <c r="F16" s="33" t="s">
        <v>71</v>
      </c>
      <c r="G16" s="33" t="s">
        <v>45</v>
      </c>
      <c r="H16" s="34">
        <v>139341931.71000001</v>
      </c>
      <c r="I16" s="34">
        <v>49588860.259999998</v>
      </c>
      <c r="J16" s="34"/>
      <c r="K16" s="44">
        <f t="shared" si="0"/>
        <v>49.539999998341642</v>
      </c>
      <c r="L16" s="34"/>
      <c r="M16" s="34"/>
      <c r="N16" s="34">
        <v>26616227.260000002</v>
      </c>
      <c r="O16" s="34">
        <v>9469330.1999999993</v>
      </c>
      <c r="P16" s="34"/>
      <c r="Q16" s="44">
        <f t="shared" si="3"/>
        <v>9.460000000659349</v>
      </c>
      <c r="R16" s="34">
        <v>144376162.88999999</v>
      </c>
      <c r="S16" s="34">
        <v>41040437.439999998</v>
      </c>
      <c r="T16" s="34"/>
      <c r="U16" s="44">
        <f t="shared" si="4"/>
        <v>41.000000000999016</v>
      </c>
      <c r="V16" s="34">
        <f t="shared" si="1"/>
        <v>310334321.86000001</v>
      </c>
      <c r="W16" s="41">
        <f t="shared" si="2"/>
        <v>100098627.89999999</v>
      </c>
      <c r="X16" s="41"/>
      <c r="Z16" s="37"/>
      <c r="AA16" s="76"/>
      <c r="AB16" s="76"/>
      <c r="AC16" s="76"/>
    </row>
    <row r="17" spans="1:29" hidden="1">
      <c r="A17" s="32">
        <v>354</v>
      </c>
      <c r="B17" s="32" t="s">
        <v>40</v>
      </c>
      <c r="C17" s="33" t="s">
        <v>58</v>
      </c>
      <c r="D17" s="33" t="s">
        <v>59</v>
      </c>
      <c r="E17" s="33" t="s">
        <v>72</v>
      </c>
      <c r="F17" s="33" t="s">
        <v>73</v>
      </c>
      <c r="G17" s="33" t="s">
        <v>45</v>
      </c>
      <c r="H17" s="34">
        <v>28235217.379999999</v>
      </c>
      <c r="I17" s="34">
        <v>13760063.76</v>
      </c>
      <c r="J17" s="34"/>
      <c r="K17" s="44">
        <f t="shared" si="0"/>
        <v>67.770000002940293</v>
      </c>
      <c r="L17" s="34"/>
      <c r="M17" s="34"/>
      <c r="N17" s="34">
        <v>5413499.6600000001</v>
      </c>
      <c r="O17" s="34">
        <v>2637497.83</v>
      </c>
      <c r="P17" s="34"/>
      <c r="Q17" s="44">
        <f t="shared" si="3"/>
        <v>12.98999997852154</v>
      </c>
      <c r="R17" s="34">
        <v>9399102.8599999994</v>
      </c>
      <c r="S17" s="34">
        <v>3906501.8</v>
      </c>
      <c r="T17" s="34"/>
      <c r="U17" s="44">
        <f t="shared" si="4"/>
        <v>19.240000018538161</v>
      </c>
      <c r="V17" s="34">
        <f t="shared" si="1"/>
        <v>43047819.899999999</v>
      </c>
      <c r="W17" s="41">
        <f t="shared" si="2"/>
        <v>20304063.390000001</v>
      </c>
      <c r="X17" s="41"/>
      <c r="Z17" s="37"/>
      <c r="AA17" s="76"/>
      <c r="AB17" s="76"/>
      <c r="AC17" s="76"/>
    </row>
    <row r="18" spans="1:29" hidden="1">
      <c r="A18" s="32">
        <v>355</v>
      </c>
      <c r="B18" s="32" t="s">
        <v>40</v>
      </c>
      <c r="C18" s="33" t="s">
        <v>58</v>
      </c>
      <c r="D18" s="33" t="s">
        <v>59</v>
      </c>
      <c r="E18" s="33" t="s">
        <v>74</v>
      </c>
      <c r="F18" s="33" t="s">
        <v>75</v>
      </c>
      <c r="G18" s="33" t="s">
        <v>45</v>
      </c>
      <c r="H18" s="34">
        <v>56672402.270000003</v>
      </c>
      <c r="I18" s="34">
        <v>27322470.82</v>
      </c>
      <c r="J18" s="34"/>
      <c r="K18" s="44">
        <f t="shared" si="0"/>
        <v>62.359999998621447</v>
      </c>
      <c r="L18" s="34"/>
      <c r="M18" s="34"/>
      <c r="N18" s="34">
        <v>10870866.48</v>
      </c>
      <c r="O18" s="34">
        <v>5240165.99</v>
      </c>
      <c r="P18" s="34"/>
      <c r="Q18" s="44">
        <f t="shared" si="3"/>
        <v>11.960000004464316</v>
      </c>
      <c r="R18" s="34">
        <v>27198393.670000002</v>
      </c>
      <c r="S18" s="34">
        <v>11251460.08</v>
      </c>
      <c r="T18" s="34"/>
      <c r="U18" s="44">
        <f t="shared" si="4"/>
        <v>25.679999996914233</v>
      </c>
      <c r="V18" s="34">
        <f t="shared" si="1"/>
        <v>94741662.420000002</v>
      </c>
      <c r="W18" s="41">
        <f t="shared" si="2"/>
        <v>43814096.890000001</v>
      </c>
      <c r="X18" s="41"/>
      <c r="Z18" s="37"/>
      <c r="AA18" s="76"/>
      <c r="AB18" s="76"/>
      <c r="AC18" s="76"/>
    </row>
    <row r="19" spans="1:29" hidden="1">
      <c r="A19" s="32">
        <v>356</v>
      </c>
      <c r="B19" s="32" t="s">
        <v>40</v>
      </c>
      <c r="C19" s="33" t="s">
        <v>58</v>
      </c>
      <c r="D19" s="33" t="s">
        <v>59</v>
      </c>
      <c r="E19" s="33" t="s">
        <v>76</v>
      </c>
      <c r="F19" s="33" t="s">
        <v>77</v>
      </c>
      <c r="G19" s="33" t="s">
        <v>45</v>
      </c>
      <c r="H19" s="34">
        <v>83740817.920000002</v>
      </c>
      <c r="I19" s="34">
        <v>40315316.609999999</v>
      </c>
      <c r="J19" s="34"/>
      <c r="K19" s="44">
        <f t="shared" si="0"/>
        <v>49.519999997789029</v>
      </c>
      <c r="L19" s="34"/>
      <c r="M19" s="34"/>
      <c r="N19" s="34">
        <v>16063113.859999999</v>
      </c>
      <c r="O19" s="34">
        <v>7734158.0700000003</v>
      </c>
      <c r="P19" s="34"/>
      <c r="Q19" s="44">
        <f t="shared" si="3"/>
        <v>9.4999999953938108</v>
      </c>
      <c r="R19" s="34">
        <v>73958765.280000001</v>
      </c>
      <c r="S19" s="34">
        <v>33362715.57</v>
      </c>
      <c r="T19" s="34"/>
      <c r="U19" s="44">
        <f t="shared" si="4"/>
        <v>40.980000006817164</v>
      </c>
      <c r="V19" s="34">
        <f t="shared" si="1"/>
        <v>173762697.06</v>
      </c>
      <c r="W19" s="41">
        <f t="shared" si="2"/>
        <v>81412190.25</v>
      </c>
      <c r="X19" s="41"/>
      <c r="Z19" s="37"/>
      <c r="AA19" s="76"/>
      <c r="AB19" s="76"/>
      <c r="AC19" s="76"/>
    </row>
    <row r="20" spans="1:29" hidden="1">
      <c r="A20" s="32">
        <v>357</v>
      </c>
      <c r="B20" s="32" t="s">
        <v>40</v>
      </c>
      <c r="C20" s="33" t="s">
        <v>58</v>
      </c>
      <c r="D20" s="33" t="s">
        <v>59</v>
      </c>
      <c r="E20" s="33" t="s">
        <v>78</v>
      </c>
      <c r="F20" s="33" t="s">
        <v>79</v>
      </c>
      <c r="G20" s="33" t="s">
        <v>45</v>
      </c>
      <c r="H20" s="34">
        <v>120314965.84</v>
      </c>
      <c r="I20" s="34">
        <v>44859648.670000002</v>
      </c>
      <c r="J20" s="34"/>
      <c r="K20" s="44">
        <f t="shared" si="0"/>
        <v>61.710000004190157</v>
      </c>
      <c r="L20" s="34"/>
      <c r="M20" s="34"/>
      <c r="N20" s="34">
        <v>23003778.57</v>
      </c>
      <c r="O20" s="34">
        <v>8577926.6600000001</v>
      </c>
      <c r="P20" s="34"/>
      <c r="Q20" s="44">
        <f t="shared" si="3"/>
        <v>11.799999998184177</v>
      </c>
      <c r="R20" s="34">
        <v>60569849.289999999</v>
      </c>
      <c r="S20" s="34">
        <v>19256718.41</v>
      </c>
      <c r="T20" s="34"/>
      <c r="U20" s="44">
        <f t="shared" si="4"/>
        <v>26.489999997625674</v>
      </c>
      <c r="V20" s="34">
        <f t="shared" si="1"/>
        <v>203888593.69999999</v>
      </c>
      <c r="W20" s="41">
        <f t="shared" si="2"/>
        <v>72694293.739999995</v>
      </c>
      <c r="X20" s="41"/>
      <c r="Z20" s="37"/>
      <c r="AA20" s="76"/>
      <c r="AB20" s="76"/>
      <c r="AC20" s="76"/>
    </row>
    <row r="21" spans="1:29" hidden="1">
      <c r="A21" s="32">
        <v>358</v>
      </c>
      <c r="B21" s="32" t="s">
        <v>40</v>
      </c>
      <c r="C21" s="33" t="s">
        <v>58</v>
      </c>
      <c r="D21" s="33" t="s">
        <v>59</v>
      </c>
      <c r="E21" s="33" t="s">
        <v>80</v>
      </c>
      <c r="F21" s="33" t="s">
        <v>81</v>
      </c>
      <c r="G21" s="33" t="s">
        <v>45</v>
      </c>
      <c r="H21" s="34">
        <v>15703173.050000001</v>
      </c>
      <c r="I21" s="34">
        <v>5448261.0700000003</v>
      </c>
      <c r="J21" s="34"/>
      <c r="K21" s="44">
        <f t="shared" si="0"/>
        <v>65.520000027611374</v>
      </c>
      <c r="L21" s="34"/>
      <c r="M21" s="34"/>
      <c r="N21" s="34">
        <v>2913435.99</v>
      </c>
      <c r="O21" s="34">
        <v>1011154.68</v>
      </c>
      <c r="P21" s="34"/>
      <c r="Q21" s="44">
        <f t="shared" si="3"/>
        <v>12.160000009235858</v>
      </c>
      <c r="R21" s="34">
        <v>5422457.7599999998</v>
      </c>
      <c r="S21" s="34">
        <v>1856001.02</v>
      </c>
      <c r="T21" s="34"/>
      <c r="U21" s="44">
        <f t="shared" si="4"/>
        <v>22.319999963152782</v>
      </c>
      <c r="V21" s="34">
        <f t="shared" si="1"/>
        <v>24039066.799999997</v>
      </c>
      <c r="W21" s="41">
        <f t="shared" si="2"/>
        <v>8315416.7699999996</v>
      </c>
      <c r="X21" s="41"/>
      <c r="Z21" s="37"/>
      <c r="AA21" s="76"/>
      <c r="AB21" s="76"/>
      <c r="AC21" s="76"/>
    </row>
    <row r="22" spans="1:29" hidden="1">
      <c r="A22" s="32">
        <v>359</v>
      </c>
      <c r="B22" s="32" t="s">
        <v>40</v>
      </c>
      <c r="C22" s="33" t="s">
        <v>58</v>
      </c>
      <c r="D22" s="33" t="s">
        <v>59</v>
      </c>
      <c r="E22" s="33" t="s">
        <v>82</v>
      </c>
      <c r="F22" s="33" t="s">
        <v>83</v>
      </c>
      <c r="G22" s="33" t="s">
        <v>45</v>
      </c>
      <c r="H22" s="34">
        <v>73080319.840000004</v>
      </c>
      <c r="I22" s="34">
        <v>33151510.739999998</v>
      </c>
      <c r="J22" s="34"/>
      <c r="K22" s="44">
        <f t="shared" si="0"/>
        <v>71.949999989994737</v>
      </c>
      <c r="L22" s="34"/>
      <c r="M22" s="34"/>
      <c r="N22" s="34">
        <v>14018223.449999999</v>
      </c>
      <c r="O22" s="34">
        <v>6358455.1500000004</v>
      </c>
      <c r="P22" s="34"/>
      <c r="Q22" s="44">
        <f t="shared" si="3"/>
        <v>13.799999992968102</v>
      </c>
      <c r="R22" s="34">
        <v>15674734.960000001</v>
      </c>
      <c r="S22" s="34">
        <v>6565796.0899999999</v>
      </c>
      <c r="T22" s="34"/>
      <c r="U22" s="44">
        <f t="shared" si="4"/>
        <v>14.250000017037156</v>
      </c>
      <c r="V22" s="34">
        <f t="shared" si="1"/>
        <v>102773278.25</v>
      </c>
      <c r="W22" s="41">
        <f t="shared" si="2"/>
        <v>46075761.980000004</v>
      </c>
      <c r="X22" s="41"/>
      <c r="Z22" s="37"/>
      <c r="AA22" s="76"/>
      <c r="AB22" s="76"/>
      <c r="AC22" s="76"/>
    </row>
    <row r="23" spans="1:29" hidden="1">
      <c r="A23" s="32">
        <v>360</v>
      </c>
      <c r="B23" s="32" t="s">
        <v>40</v>
      </c>
      <c r="C23" s="33" t="s">
        <v>58</v>
      </c>
      <c r="D23" s="33" t="s">
        <v>59</v>
      </c>
      <c r="E23" s="33" t="s">
        <v>84</v>
      </c>
      <c r="F23" s="33" t="s">
        <v>85</v>
      </c>
      <c r="G23" s="33" t="s">
        <v>45</v>
      </c>
      <c r="H23" s="34">
        <v>47038816.030000001</v>
      </c>
      <c r="I23" s="34">
        <v>20931879.329999998</v>
      </c>
      <c r="J23" s="34"/>
      <c r="K23" s="44">
        <f t="shared" si="0"/>
        <v>65.350000011770064</v>
      </c>
      <c r="L23" s="34"/>
      <c r="M23" s="34"/>
      <c r="N23" s="34">
        <v>9022957.6899999995</v>
      </c>
      <c r="O23" s="34">
        <v>4016614.64</v>
      </c>
      <c r="P23" s="34"/>
      <c r="Q23" s="44">
        <f t="shared" si="3"/>
        <v>12.539999998713723</v>
      </c>
      <c r="R23" s="34">
        <v>16361340.289999999</v>
      </c>
      <c r="S23" s="34">
        <v>7081925.8099999996</v>
      </c>
      <c r="T23" s="34"/>
      <c r="U23" s="44">
        <f t="shared" si="4"/>
        <v>22.109999989516218</v>
      </c>
      <c r="V23" s="34">
        <f t="shared" si="1"/>
        <v>72423114.00999999</v>
      </c>
      <c r="W23" s="41">
        <f t="shared" si="2"/>
        <v>32030419.779999997</v>
      </c>
      <c r="X23" s="41"/>
      <c r="Z23" s="37"/>
      <c r="AA23" s="76"/>
      <c r="AB23" s="76"/>
      <c r="AC23" s="76"/>
    </row>
    <row r="24" spans="1:29" hidden="1">
      <c r="A24" s="32">
        <v>361</v>
      </c>
      <c r="B24" s="32" t="s">
        <v>40</v>
      </c>
      <c r="C24" s="33" t="s">
        <v>58</v>
      </c>
      <c r="D24" s="33" t="s">
        <v>59</v>
      </c>
      <c r="E24" s="33" t="s">
        <v>86</v>
      </c>
      <c r="F24" s="33" t="s">
        <v>87</v>
      </c>
      <c r="G24" s="33" t="s">
        <v>45</v>
      </c>
      <c r="H24" s="34">
        <v>179072402.74000001</v>
      </c>
      <c r="I24" s="34">
        <v>20126541.57</v>
      </c>
      <c r="J24" s="34"/>
      <c r="K24" s="44">
        <f t="shared" si="0"/>
        <v>83.999999984975062</v>
      </c>
      <c r="L24" s="34"/>
      <c r="M24" s="34"/>
      <c r="N24" s="34">
        <v>34102371.840000004</v>
      </c>
      <c r="O24" s="34">
        <v>3833626.97</v>
      </c>
      <c r="P24" s="34"/>
      <c r="Q24" s="44">
        <f t="shared" si="3"/>
        <v>16.000000015024938</v>
      </c>
      <c r="R24" s="34">
        <v>0</v>
      </c>
      <c r="S24" s="34">
        <v>0</v>
      </c>
      <c r="T24" s="34"/>
      <c r="U24" s="44">
        <f t="shared" si="4"/>
        <v>0</v>
      </c>
      <c r="V24" s="34">
        <f t="shared" si="1"/>
        <v>213174774.58000001</v>
      </c>
      <c r="W24" s="41">
        <f t="shared" si="2"/>
        <v>23960168.539999999</v>
      </c>
      <c r="X24" s="41"/>
      <c r="Z24" s="37"/>
      <c r="AA24" s="76"/>
      <c r="AB24" s="76"/>
      <c r="AC24" s="76"/>
    </row>
    <row r="25" spans="1:29" hidden="1">
      <c r="A25" s="32">
        <v>362</v>
      </c>
      <c r="B25" s="32" t="s">
        <v>40</v>
      </c>
      <c r="C25" s="33" t="s">
        <v>58</v>
      </c>
      <c r="D25" s="33" t="s">
        <v>59</v>
      </c>
      <c r="E25" s="33" t="s">
        <v>88</v>
      </c>
      <c r="F25" s="33" t="s">
        <v>89</v>
      </c>
      <c r="G25" s="33" t="s">
        <v>45</v>
      </c>
      <c r="H25" s="34">
        <v>34768015.259999998</v>
      </c>
      <c r="I25" s="34">
        <v>8553013.0299999993</v>
      </c>
      <c r="J25" s="34"/>
      <c r="K25" s="44">
        <f t="shared" si="0"/>
        <v>70.560000034978827</v>
      </c>
      <c r="L25" s="34"/>
      <c r="M25" s="34"/>
      <c r="N25" s="34">
        <v>6669179.9900000002</v>
      </c>
      <c r="O25" s="34">
        <v>1640054.79</v>
      </c>
      <c r="P25" s="34"/>
      <c r="Q25" s="44">
        <f t="shared" si="3"/>
        <v>13.529999970053501</v>
      </c>
      <c r="R25" s="34">
        <v>8314478.8799999999</v>
      </c>
      <c r="S25" s="34">
        <v>1928549.28</v>
      </c>
      <c r="T25" s="34"/>
      <c r="U25" s="44">
        <f t="shared" si="4"/>
        <v>15.909999994967668</v>
      </c>
      <c r="V25" s="34">
        <f t="shared" si="1"/>
        <v>49751674.130000003</v>
      </c>
      <c r="W25" s="41">
        <f t="shared" si="2"/>
        <v>12121617.1</v>
      </c>
      <c r="X25" s="41"/>
      <c r="Z25" s="37"/>
      <c r="AA25" s="76"/>
      <c r="AB25" s="76"/>
      <c r="AC25" s="76"/>
    </row>
    <row r="26" spans="1:29" hidden="1">
      <c r="A26" s="32">
        <v>363</v>
      </c>
      <c r="B26" s="32" t="s">
        <v>40</v>
      </c>
      <c r="C26" s="33" t="s">
        <v>90</v>
      </c>
      <c r="D26" s="33" t="s">
        <v>91</v>
      </c>
      <c r="E26" s="33" t="s">
        <v>92</v>
      </c>
      <c r="F26" s="33" t="s">
        <v>93</v>
      </c>
      <c r="G26" s="33" t="s">
        <v>45</v>
      </c>
      <c r="H26" s="34">
        <v>155122073.03999999</v>
      </c>
      <c r="I26" s="34">
        <v>91758206.280000001</v>
      </c>
      <c r="J26" s="34"/>
      <c r="K26" s="44">
        <f t="shared" si="0"/>
        <v>35.659999998394184</v>
      </c>
      <c r="L26" s="34"/>
      <c r="M26" s="34"/>
      <c r="N26" s="34">
        <v>29522257.449999999</v>
      </c>
      <c r="O26" s="34">
        <v>17471627.050000001</v>
      </c>
      <c r="P26" s="34"/>
      <c r="Q26" s="44">
        <f t="shared" si="3"/>
        <v>6.7899999992779261</v>
      </c>
      <c r="R26" s="34">
        <v>302958044.68000001</v>
      </c>
      <c r="S26" s="34">
        <v>148084261.69</v>
      </c>
      <c r="T26" s="34"/>
      <c r="U26" s="44">
        <f t="shared" si="4"/>
        <v>57.550000002327899</v>
      </c>
      <c r="V26" s="34">
        <f t="shared" si="1"/>
        <v>487602375.16999996</v>
      </c>
      <c r="W26" s="41">
        <f t="shared" si="2"/>
        <v>257314095.01999998</v>
      </c>
      <c r="X26" s="41"/>
      <c r="Z26" s="37"/>
      <c r="AA26" s="76"/>
      <c r="AB26" s="76"/>
      <c r="AC26" s="76"/>
    </row>
    <row r="27" spans="1:29" hidden="1">
      <c r="A27" s="32">
        <v>364</v>
      </c>
      <c r="B27" s="32" t="s">
        <v>40</v>
      </c>
      <c r="C27" s="33" t="s">
        <v>90</v>
      </c>
      <c r="D27" s="33" t="s">
        <v>91</v>
      </c>
      <c r="E27" s="33" t="s">
        <v>94</v>
      </c>
      <c r="F27" s="33" t="s">
        <v>95</v>
      </c>
      <c r="G27" s="33" t="s">
        <v>45</v>
      </c>
      <c r="H27" s="34">
        <v>55848668.600000001</v>
      </c>
      <c r="I27" s="34">
        <v>38325530.259999998</v>
      </c>
      <c r="J27" s="34"/>
      <c r="K27" s="44">
        <f t="shared" si="0"/>
        <v>55.890000000224575</v>
      </c>
      <c r="L27" s="34"/>
      <c r="M27" s="34"/>
      <c r="N27" s="34">
        <v>10704970.66</v>
      </c>
      <c r="O27" s="34">
        <v>7344183.7400000002</v>
      </c>
      <c r="P27" s="34"/>
      <c r="Q27" s="44">
        <f t="shared" si="3"/>
        <v>10.710000003800321</v>
      </c>
      <c r="R27" s="34">
        <v>40374275.18</v>
      </c>
      <c r="S27" s="34">
        <v>22903430.140000001</v>
      </c>
      <c r="T27" s="34"/>
      <c r="U27" s="44">
        <f t="shared" si="4"/>
        <v>33.399999995975101</v>
      </c>
      <c r="V27" s="34">
        <f t="shared" si="1"/>
        <v>106927914.44</v>
      </c>
      <c r="W27" s="41">
        <f t="shared" si="2"/>
        <v>68573144.140000001</v>
      </c>
      <c r="X27" s="41"/>
      <c r="Z27" s="37"/>
      <c r="AA27" s="76"/>
      <c r="AB27" s="76"/>
      <c r="AC27" s="76"/>
    </row>
    <row r="28" spans="1:29" hidden="1">
      <c r="A28" s="32">
        <v>365</v>
      </c>
      <c r="B28" s="32" t="s">
        <v>40</v>
      </c>
      <c r="C28" s="33" t="s">
        <v>90</v>
      </c>
      <c r="D28" s="33" t="s">
        <v>91</v>
      </c>
      <c r="E28" s="33" t="s">
        <v>96</v>
      </c>
      <c r="F28" s="33" t="s">
        <v>97</v>
      </c>
      <c r="G28" s="33" t="s">
        <v>45</v>
      </c>
      <c r="H28" s="34">
        <v>54174758.68</v>
      </c>
      <c r="I28" s="34">
        <v>28995685.59</v>
      </c>
      <c r="J28" s="34"/>
      <c r="K28" s="44">
        <f t="shared" si="0"/>
        <v>64.1199999953473</v>
      </c>
      <c r="L28" s="34"/>
      <c r="M28" s="34"/>
      <c r="N28" s="34">
        <v>10384118.66</v>
      </c>
      <c r="O28" s="34">
        <v>5557657.1399999997</v>
      </c>
      <c r="P28" s="34"/>
      <c r="Q28" s="44">
        <f t="shared" si="3"/>
        <v>12.28999999620088</v>
      </c>
      <c r="R28" s="34">
        <v>21844340.449999999</v>
      </c>
      <c r="S28" s="34">
        <v>10667626.689999999</v>
      </c>
      <c r="T28" s="34"/>
      <c r="U28" s="44">
        <f t="shared" si="4"/>
        <v>23.590000008451835</v>
      </c>
      <c r="V28" s="34">
        <f t="shared" si="1"/>
        <v>86403217.790000007</v>
      </c>
      <c r="W28" s="41">
        <f t="shared" si="2"/>
        <v>45220969.419999994</v>
      </c>
      <c r="X28" s="41"/>
      <c r="Z28" s="37"/>
      <c r="AA28" s="76"/>
      <c r="AB28" s="76"/>
      <c r="AC28" s="76"/>
    </row>
    <row r="29" spans="1:29" hidden="1">
      <c r="A29" s="32">
        <v>366</v>
      </c>
      <c r="B29" s="32" t="s">
        <v>40</v>
      </c>
      <c r="C29" s="33" t="s">
        <v>90</v>
      </c>
      <c r="D29" s="33" t="s">
        <v>91</v>
      </c>
      <c r="E29" s="33" t="s">
        <v>98</v>
      </c>
      <c r="F29" s="33" t="s">
        <v>99</v>
      </c>
      <c r="G29" s="33" t="s">
        <v>45</v>
      </c>
      <c r="H29" s="34">
        <v>108877695.18000001</v>
      </c>
      <c r="I29" s="34">
        <v>47271166.229999997</v>
      </c>
      <c r="J29" s="34"/>
      <c r="K29" s="44">
        <f t="shared" si="0"/>
        <v>54.340000003285382</v>
      </c>
      <c r="L29" s="34"/>
      <c r="M29" s="34"/>
      <c r="N29" s="34">
        <v>20706378.41</v>
      </c>
      <c r="O29" s="34">
        <v>8994918.2699999996</v>
      </c>
      <c r="P29" s="34"/>
      <c r="Q29" s="44">
        <f t="shared" si="3"/>
        <v>10.340000000066674</v>
      </c>
      <c r="R29" s="34">
        <v>74340281.769999996</v>
      </c>
      <c r="S29" s="34">
        <v>30725388.129999999</v>
      </c>
      <c r="T29" s="34"/>
      <c r="U29" s="44">
        <f t="shared" si="4"/>
        <v>35.319999996647951</v>
      </c>
      <c r="V29" s="34">
        <f t="shared" si="1"/>
        <v>203924355.36000001</v>
      </c>
      <c r="W29" s="41">
        <f t="shared" si="2"/>
        <v>86991472.629999995</v>
      </c>
      <c r="X29" s="41"/>
      <c r="Z29" s="37"/>
      <c r="AA29" s="76"/>
      <c r="AB29" s="76"/>
      <c r="AC29" s="76"/>
    </row>
    <row r="30" spans="1:29" hidden="1">
      <c r="A30" s="32">
        <v>367</v>
      </c>
      <c r="B30" s="32" t="s">
        <v>40</v>
      </c>
      <c r="C30" s="33" t="s">
        <v>90</v>
      </c>
      <c r="D30" s="33" t="s">
        <v>91</v>
      </c>
      <c r="E30" s="33" t="s">
        <v>100</v>
      </c>
      <c r="F30" s="33" t="s">
        <v>101</v>
      </c>
      <c r="G30" s="33" t="s">
        <v>45</v>
      </c>
      <c r="H30" s="34">
        <v>40240106.219999999</v>
      </c>
      <c r="I30" s="34">
        <v>19967644.48</v>
      </c>
      <c r="J30" s="34"/>
      <c r="K30" s="44">
        <f t="shared" si="0"/>
        <v>69.420000011465902</v>
      </c>
      <c r="L30" s="34"/>
      <c r="M30" s="34"/>
      <c r="N30" s="34">
        <v>7644586.6299999999</v>
      </c>
      <c r="O30" s="34">
        <v>3793909.98</v>
      </c>
      <c r="P30" s="34"/>
      <c r="Q30" s="44">
        <f t="shared" si="3"/>
        <v>13.19000000820831</v>
      </c>
      <c r="R30" s="34">
        <v>10307817.880000001</v>
      </c>
      <c r="S30" s="34">
        <v>5001978.3499999996</v>
      </c>
      <c r="T30" s="34"/>
      <c r="U30" s="44">
        <f t="shared" si="4"/>
        <v>17.389999980325779</v>
      </c>
      <c r="V30" s="34">
        <f t="shared" si="1"/>
        <v>58192510.730000004</v>
      </c>
      <c r="W30" s="41">
        <f t="shared" si="2"/>
        <v>28763532.810000002</v>
      </c>
      <c r="X30" s="41"/>
      <c r="Z30" s="37"/>
      <c r="AA30" s="76"/>
      <c r="AB30" s="76"/>
      <c r="AC30" s="76"/>
    </row>
    <row r="31" spans="1:29" hidden="1">
      <c r="A31" s="32">
        <v>368</v>
      </c>
      <c r="B31" s="32" t="s">
        <v>40</v>
      </c>
      <c r="C31" s="33" t="s">
        <v>90</v>
      </c>
      <c r="D31" s="33" t="s">
        <v>91</v>
      </c>
      <c r="E31" s="33" t="s">
        <v>102</v>
      </c>
      <c r="F31" s="33" t="s">
        <v>103</v>
      </c>
      <c r="G31" s="33" t="s">
        <v>45</v>
      </c>
      <c r="H31" s="34">
        <v>61193678.579999998</v>
      </c>
      <c r="I31" s="34">
        <v>29841929.98</v>
      </c>
      <c r="J31" s="34"/>
      <c r="K31" s="44">
        <f t="shared" si="0"/>
        <v>70.3000000033216</v>
      </c>
      <c r="L31" s="34"/>
      <c r="M31" s="34"/>
      <c r="N31" s="34">
        <v>11729492.390000001</v>
      </c>
      <c r="O31" s="34">
        <v>5717934.5199999996</v>
      </c>
      <c r="P31" s="34"/>
      <c r="Q31" s="44">
        <f t="shared" si="3"/>
        <v>13.469999998136604</v>
      </c>
      <c r="R31" s="34">
        <v>14834636.789999999</v>
      </c>
      <c r="S31" s="34">
        <v>6889538.0300000003</v>
      </c>
      <c r="T31" s="34"/>
      <c r="U31" s="44">
        <f t="shared" si="4"/>
        <v>16.229999998541793</v>
      </c>
      <c r="V31" s="34">
        <f t="shared" si="1"/>
        <v>87757807.75999999</v>
      </c>
      <c r="W31" s="41">
        <f t="shared" si="2"/>
        <v>42449402.530000001</v>
      </c>
      <c r="X31" s="41"/>
      <c r="Z31" s="37"/>
      <c r="AA31" s="76"/>
      <c r="AB31" s="76"/>
      <c r="AC31" s="76"/>
    </row>
    <row r="32" spans="1:29" hidden="1">
      <c r="A32" s="32">
        <v>369</v>
      </c>
      <c r="B32" s="32" t="s">
        <v>40</v>
      </c>
      <c r="C32" s="33" t="s">
        <v>90</v>
      </c>
      <c r="D32" s="33" t="s">
        <v>91</v>
      </c>
      <c r="E32" s="33" t="s">
        <v>104</v>
      </c>
      <c r="F32" s="33" t="s">
        <v>105</v>
      </c>
      <c r="G32" s="33" t="s">
        <v>45</v>
      </c>
      <c r="H32" s="34">
        <v>52868779.189999998</v>
      </c>
      <c r="I32" s="34">
        <v>19310049.420000002</v>
      </c>
      <c r="J32" s="34"/>
      <c r="K32" s="44">
        <f t="shared" si="0"/>
        <v>71.619999981648135</v>
      </c>
      <c r="L32" s="34"/>
      <c r="M32" s="34"/>
      <c r="N32" s="34">
        <v>10133790.9</v>
      </c>
      <c r="O32" s="34">
        <v>3701856.72</v>
      </c>
      <c r="P32" s="34"/>
      <c r="Q32" s="44">
        <f t="shared" si="3"/>
        <v>13.729999983524847</v>
      </c>
      <c r="R32" s="34">
        <v>13804642.32</v>
      </c>
      <c r="S32" s="34">
        <v>3949905.4</v>
      </c>
      <c r="T32" s="34"/>
      <c r="U32" s="44">
        <f t="shared" si="4"/>
        <v>14.650000034827038</v>
      </c>
      <c r="V32" s="34">
        <f t="shared" si="1"/>
        <v>76807212.409999996</v>
      </c>
      <c r="W32" s="41">
        <f t="shared" si="2"/>
        <v>26961811.539999999</v>
      </c>
      <c r="X32" s="41"/>
      <c r="Z32" s="37"/>
      <c r="AA32" s="76"/>
      <c r="AB32" s="76"/>
      <c r="AC32" s="76"/>
    </row>
    <row r="33" spans="1:29" hidden="1">
      <c r="A33" s="32">
        <v>370</v>
      </c>
      <c r="B33" s="32" t="s">
        <v>40</v>
      </c>
      <c r="C33" s="33" t="s">
        <v>90</v>
      </c>
      <c r="D33" s="33" t="s">
        <v>91</v>
      </c>
      <c r="E33" s="33" t="s">
        <v>106</v>
      </c>
      <c r="F33" s="33" t="s">
        <v>107</v>
      </c>
      <c r="G33" s="33" t="s">
        <v>45</v>
      </c>
      <c r="H33" s="34">
        <v>27443251.420000002</v>
      </c>
      <c r="I33" s="34">
        <v>10898801.25</v>
      </c>
      <c r="J33" s="34"/>
      <c r="K33" s="44">
        <f t="shared" si="0"/>
        <v>67.87000000550492</v>
      </c>
      <c r="L33" s="34"/>
      <c r="M33" s="34"/>
      <c r="N33" s="34">
        <v>5240520.3099999996</v>
      </c>
      <c r="O33" s="34">
        <v>2081161.99</v>
      </c>
      <c r="P33" s="34"/>
      <c r="Q33" s="44">
        <f t="shared" si="3"/>
        <v>12.960000006675655</v>
      </c>
      <c r="R33" s="34">
        <v>7948148.9299999997</v>
      </c>
      <c r="S33" s="34">
        <v>3078385.44</v>
      </c>
      <c r="T33" s="34"/>
      <c r="U33" s="44">
        <f t="shared" si="4"/>
        <v>19.16999998781942</v>
      </c>
      <c r="V33" s="34">
        <f t="shared" si="1"/>
        <v>40631920.659999996</v>
      </c>
      <c r="W33" s="41">
        <f t="shared" si="2"/>
        <v>16058348.68</v>
      </c>
      <c r="X33" s="41"/>
      <c r="Z33" s="37"/>
      <c r="AA33" s="76"/>
      <c r="AB33" s="76"/>
      <c r="AC33" s="76"/>
    </row>
    <row r="34" spans="1:29" hidden="1">
      <c r="A34" s="32">
        <v>371</v>
      </c>
      <c r="B34" s="32" t="s">
        <v>40</v>
      </c>
      <c r="C34" s="33" t="s">
        <v>90</v>
      </c>
      <c r="D34" s="33" t="s">
        <v>91</v>
      </c>
      <c r="E34" s="33" t="s">
        <v>108</v>
      </c>
      <c r="F34" s="33" t="s">
        <v>109</v>
      </c>
      <c r="G34" s="33" t="s">
        <v>45</v>
      </c>
      <c r="H34" s="34">
        <v>37191424.329999998</v>
      </c>
      <c r="I34" s="34">
        <v>10681314.060000001</v>
      </c>
      <c r="J34" s="34"/>
      <c r="K34" s="44">
        <f t="shared" si="0"/>
        <v>76.559999997247616</v>
      </c>
      <c r="L34" s="34"/>
      <c r="M34" s="34"/>
      <c r="N34" s="34">
        <v>7128784.1900000004</v>
      </c>
      <c r="O34" s="34">
        <v>2048088.96</v>
      </c>
      <c r="P34" s="34"/>
      <c r="Q34" s="44">
        <f t="shared" si="3"/>
        <v>14.680000034748803</v>
      </c>
      <c r="R34" s="34">
        <v>4454433.53</v>
      </c>
      <c r="S34" s="34">
        <v>1222156.6200000001</v>
      </c>
      <c r="T34" s="34"/>
      <c r="U34" s="44">
        <f t="shared" si="4"/>
        <v>8.7599999680035783</v>
      </c>
      <c r="V34" s="34">
        <f t="shared" si="1"/>
        <v>48774642.049999997</v>
      </c>
      <c r="W34" s="41">
        <f t="shared" si="2"/>
        <v>13951559.640000001</v>
      </c>
      <c r="X34" s="41"/>
      <c r="Z34" s="37"/>
      <c r="AA34" s="76"/>
      <c r="AB34" s="76"/>
      <c r="AC34" s="76"/>
    </row>
    <row r="35" spans="1:29" hidden="1">
      <c r="A35" s="32">
        <v>372</v>
      </c>
      <c r="B35" s="32" t="s">
        <v>40</v>
      </c>
      <c r="C35" s="33" t="s">
        <v>110</v>
      </c>
      <c r="D35" s="33" t="s">
        <v>111</v>
      </c>
      <c r="E35" s="33" t="s">
        <v>112</v>
      </c>
      <c r="F35" s="33" t="s">
        <v>113</v>
      </c>
      <c r="G35" s="33" t="s">
        <v>45</v>
      </c>
      <c r="H35" s="34">
        <v>105798015.02</v>
      </c>
      <c r="I35" s="34">
        <v>61206867.009999998</v>
      </c>
      <c r="J35" s="34"/>
      <c r="K35" s="44">
        <f t="shared" si="0"/>
        <v>18.600000000176255</v>
      </c>
      <c r="L35" s="34"/>
      <c r="M35" s="34"/>
      <c r="N35" s="34">
        <v>19376086.41</v>
      </c>
      <c r="O35" s="34">
        <v>11221258.949999999</v>
      </c>
      <c r="P35" s="34"/>
      <c r="Q35" s="44">
        <f t="shared" si="3"/>
        <v>3.4099999994751866</v>
      </c>
      <c r="R35" s="34">
        <v>484746157.49000001</v>
      </c>
      <c r="S35" s="34">
        <v>256641051.50999999</v>
      </c>
      <c r="T35" s="34"/>
      <c r="U35" s="44">
        <f t="shared" si="4"/>
        <v>77.990000000348573</v>
      </c>
      <c r="V35" s="34">
        <f t="shared" si="1"/>
        <v>609920258.91999996</v>
      </c>
      <c r="W35" s="41">
        <f t="shared" si="2"/>
        <v>329069177.46999997</v>
      </c>
      <c r="X35" s="41"/>
      <c r="Z35" s="37"/>
      <c r="AA35" s="76"/>
      <c r="AB35" s="76"/>
      <c r="AC35" s="76"/>
    </row>
    <row r="36" spans="1:29" hidden="1">
      <c r="A36" s="32">
        <v>373</v>
      </c>
      <c r="B36" s="32" t="s">
        <v>40</v>
      </c>
      <c r="C36" s="33" t="s">
        <v>110</v>
      </c>
      <c r="D36" s="33" t="s">
        <v>111</v>
      </c>
      <c r="E36" s="33" t="s">
        <v>114</v>
      </c>
      <c r="F36" s="33" t="s">
        <v>115</v>
      </c>
      <c r="G36" s="33" t="s">
        <v>45</v>
      </c>
      <c r="H36" s="34">
        <v>56189431.159999996</v>
      </c>
      <c r="I36" s="34">
        <v>23315136.27</v>
      </c>
      <c r="J36" s="34"/>
      <c r="K36" s="44">
        <f t="shared" ref="K36:K71" si="5">I36*100/W36</f>
        <v>71.22000000428875</v>
      </c>
      <c r="L36" s="34"/>
      <c r="M36" s="34"/>
      <c r="N36" s="34">
        <v>10289086.68</v>
      </c>
      <c r="O36" s="34">
        <v>4268876.4000000004</v>
      </c>
      <c r="P36" s="34"/>
      <c r="Q36" s="44">
        <f t="shared" si="3"/>
        <v>13.040000011387804</v>
      </c>
      <c r="R36" s="34">
        <v>12760641.24</v>
      </c>
      <c r="S36" s="34">
        <v>5152769.51</v>
      </c>
      <c r="T36" s="34"/>
      <c r="U36" s="44">
        <f t="shared" si="4"/>
        <v>15.739999984323443</v>
      </c>
      <c r="V36" s="34">
        <f t="shared" ref="V36:V71" si="6">H36+N36+R36</f>
        <v>79239159.079999998</v>
      </c>
      <c r="W36" s="41">
        <f t="shared" ref="W36:W71" si="7">I36+O36+S36</f>
        <v>32736782.18</v>
      </c>
      <c r="X36" s="41"/>
      <c r="Z36" s="37"/>
      <c r="AA36" s="76"/>
      <c r="AB36" s="76"/>
      <c r="AC36" s="76"/>
    </row>
    <row r="37" spans="1:29" hidden="1">
      <c r="A37" s="32">
        <v>374</v>
      </c>
      <c r="B37" s="32" t="s">
        <v>40</v>
      </c>
      <c r="C37" s="33" t="s">
        <v>110</v>
      </c>
      <c r="D37" s="33" t="s">
        <v>111</v>
      </c>
      <c r="E37" s="33" t="s">
        <v>116</v>
      </c>
      <c r="F37" s="33" t="s">
        <v>117</v>
      </c>
      <c r="G37" s="33" t="s">
        <v>45</v>
      </c>
      <c r="H37" s="34">
        <v>31725645.789999999</v>
      </c>
      <c r="I37" s="34">
        <v>13605614.439999999</v>
      </c>
      <c r="J37" s="34"/>
      <c r="K37" s="44">
        <f t="shared" si="5"/>
        <v>71.529999992991904</v>
      </c>
      <c r="L37" s="34"/>
      <c r="M37" s="34"/>
      <c r="N37" s="34">
        <v>5810306.1200000001</v>
      </c>
      <c r="O37" s="34">
        <v>2491731.4300000002</v>
      </c>
      <c r="P37" s="34"/>
      <c r="Q37" s="44">
        <f t="shared" si="3"/>
        <v>13.100000000473168</v>
      </c>
      <c r="R37" s="34">
        <v>7162662.8200000003</v>
      </c>
      <c r="S37" s="34">
        <v>2923504.74</v>
      </c>
      <c r="T37" s="34"/>
      <c r="U37" s="44">
        <f t="shared" si="4"/>
        <v>15.370000006534934</v>
      </c>
      <c r="V37" s="34">
        <f t="shared" si="6"/>
        <v>44698614.729999997</v>
      </c>
      <c r="W37" s="41">
        <f t="shared" si="7"/>
        <v>19020850.609999999</v>
      </c>
      <c r="X37" s="41"/>
      <c r="Z37" s="37"/>
      <c r="AA37" s="76"/>
      <c r="AB37" s="76"/>
      <c r="AC37" s="76"/>
    </row>
    <row r="38" spans="1:29" hidden="1">
      <c r="A38" s="32">
        <v>375</v>
      </c>
      <c r="B38" s="32" t="s">
        <v>40</v>
      </c>
      <c r="C38" s="33" t="s">
        <v>110</v>
      </c>
      <c r="D38" s="33" t="s">
        <v>111</v>
      </c>
      <c r="E38" s="33" t="s">
        <v>118</v>
      </c>
      <c r="F38" s="33" t="s">
        <v>119</v>
      </c>
      <c r="G38" s="33" t="s">
        <v>45</v>
      </c>
      <c r="H38" s="34">
        <v>30532453.289999999</v>
      </c>
      <c r="I38" s="34">
        <v>12217087.5</v>
      </c>
      <c r="J38" s="34"/>
      <c r="K38" s="44">
        <f t="shared" si="5"/>
        <v>62.339999982946814</v>
      </c>
      <c r="L38" s="34"/>
      <c r="M38" s="34"/>
      <c r="N38" s="34">
        <v>5586225.8099999996</v>
      </c>
      <c r="O38" s="34">
        <v>2236075.85</v>
      </c>
      <c r="P38" s="34"/>
      <c r="Q38" s="44">
        <f t="shared" si="3"/>
        <v>11.410000006209973</v>
      </c>
      <c r="R38" s="34">
        <v>13178397.32</v>
      </c>
      <c r="S38" s="34">
        <v>5144346.28</v>
      </c>
      <c r="T38" s="34"/>
      <c r="U38" s="44">
        <f t="shared" si="4"/>
        <v>26.250000010843216</v>
      </c>
      <c r="V38" s="34">
        <f t="shared" si="6"/>
        <v>49297076.420000002</v>
      </c>
      <c r="W38" s="41">
        <f t="shared" si="7"/>
        <v>19597509.629999999</v>
      </c>
      <c r="X38" s="41"/>
      <c r="Z38" s="37"/>
      <c r="AA38" s="76"/>
      <c r="AB38" s="76"/>
      <c r="AC38" s="76"/>
    </row>
    <row r="39" spans="1:29" hidden="1">
      <c r="A39" s="32">
        <v>376</v>
      </c>
      <c r="B39" s="32" t="s">
        <v>40</v>
      </c>
      <c r="C39" s="33" t="s">
        <v>110</v>
      </c>
      <c r="D39" s="33" t="s">
        <v>111</v>
      </c>
      <c r="E39" s="33" t="s">
        <v>120</v>
      </c>
      <c r="F39" s="33" t="s">
        <v>121</v>
      </c>
      <c r="G39" s="33" t="s">
        <v>45</v>
      </c>
      <c r="H39" s="34">
        <v>27476212.289999999</v>
      </c>
      <c r="I39" s="34">
        <v>11630131.890000001</v>
      </c>
      <c r="J39" s="34"/>
      <c r="K39" s="44">
        <f t="shared" si="5"/>
        <v>68.629999972872866</v>
      </c>
      <c r="L39" s="34"/>
      <c r="M39" s="34"/>
      <c r="N39" s="34">
        <v>5031940.88</v>
      </c>
      <c r="O39" s="34">
        <v>2130129.0699999998</v>
      </c>
      <c r="P39" s="34"/>
      <c r="Q39" s="44">
        <f t="shared" si="3"/>
        <v>12.570000013672733</v>
      </c>
      <c r="R39" s="34">
        <v>7795561.5499999998</v>
      </c>
      <c r="S39" s="34">
        <v>3185873.23</v>
      </c>
      <c r="T39" s="34"/>
      <c r="U39" s="44">
        <f t="shared" si="4"/>
        <v>18.800000013454394</v>
      </c>
      <c r="V39" s="34">
        <f t="shared" si="6"/>
        <v>40303714.719999999</v>
      </c>
      <c r="W39" s="41">
        <f t="shared" si="7"/>
        <v>16946134.190000001</v>
      </c>
      <c r="X39" s="41"/>
      <c r="Z39" s="37"/>
      <c r="AA39" s="76"/>
      <c r="AB39" s="76"/>
      <c r="AC39" s="76"/>
    </row>
    <row r="40" spans="1:29" hidden="1">
      <c r="A40" s="32">
        <v>377</v>
      </c>
      <c r="B40" s="32" t="s">
        <v>40</v>
      </c>
      <c r="C40" s="33" t="s">
        <v>110</v>
      </c>
      <c r="D40" s="33" t="s">
        <v>111</v>
      </c>
      <c r="E40" s="33" t="s">
        <v>122</v>
      </c>
      <c r="F40" s="33" t="s">
        <v>123</v>
      </c>
      <c r="G40" s="33" t="s">
        <v>45</v>
      </c>
      <c r="H40" s="34">
        <v>48527402.740000002</v>
      </c>
      <c r="I40" s="34">
        <v>19527332.239999998</v>
      </c>
      <c r="J40" s="34"/>
      <c r="K40" s="44">
        <f t="shared" si="5"/>
        <v>67.629999998943674</v>
      </c>
      <c r="L40" s="34"/>
      <c r="M40" s="34"/>
      <c r="N40" s="34">
        <v>8887417.6699999999</v>
      </c>
      <c r="O40" s="34">
        <v>3577460.39</v>
      </c>
      <c r="P40" s="34"/>
      <c r="Q40" s="44">
        <f t="shared" si="3"/>
        <v>12.389999985575145</v>
      </c>
      <c r="R40" s="34">
        <v>14948763.34</v>
      </c>
      <c r="S40" s="34">
        <v>5768979.7199999997</v>
      </c>
      <c r="T40" s="34"/>
      <c r="U40" s="44">
        <f t="shared" si="4"/>
        <v>19.980000015481178</v>
      </c>
      <c r="V40" s="34">
        <f t="shared" si="6"/>
        <v>72363583.75</v>
      </c>
      <c r="W40" s="41">
        <f t="shared" si="7"/>
        <v>28873772.349999998</v>
      </c>
      <c r="X40" s="41"/>
      <c r="Z40" s="37"/>
      <c r="AA40" s="76"/>
      <c r="AB40" s="76"/>
      <c r="AC40" s="76"/>
    </row>
    <row r="41" spans="1:29" hidden="1">
      <c r="A41" s="32">
        <v>378</v>
      </c>
      <c r="B41" s="32" t="s">
        <v>40</v>
      </c>
      <c r="C41" s="33" t="s">
        <v>110</v>
      </c>
      <c r="D41" s="33" t="s">
        <v>111</v>
      </c>
      <c r="E41" s="33" t="s">
        <v>124</v>
      </c>
      <c r="F41" s="33" t="s">
        <v>125</v>
      </c>
      <c r="G41" s="33" t="s">
        <v>45</v>
      </c>
      <c r="H41" s="34">
        <v>37183978.170000002</v>
      </c>
      <c r="I41" s="34">
        <v>18020407.780000001</v>
      </c>
      <c r="J41" s="34"/>
      <c r="K41" s="44">
        <f t="shared" si="5"/>
        <v>69.080000007544186</v>
      </c>
      <c r="L41" s="34"/>
      <c r="M41" s="34"/>
      <c r="N41" s="34">
        <v>6808977.7599999998</v>
      </c>
      <c r="O41" s="34">
        <v>3299915.44</v>
      </c>
      <c r="P41" s="34"/>
      <c r="Q41" s="44">
        <f t="shared" si="3"/>
        <v>12.650000011270288</v>
      </c>
      <c r="R41" s="34">
        <v>10212894.01</v>
      </c>
      <c r="S41" s="34">
        <v>4765964.82</v>
      </c>
      <c r="T41" s="34"/>
      <c r="U41" s="44">
        <f t="shared" si="4"/>
        <v>18.269999981185517</v>
      </c>
      <c r="V41" s="34">
        <f t="shared" si="6"/>
        <v>54205849.939999998</v>
      </c>
      <c r="W41" s="41">
        <f t="shared" si="7"/>
        <v>26086288.040000003</v>
      </c>
      <c r="X41" s="41"/>
      <c r="Z41" s="37"/>
      <c r="AA41" s="76"/>
      <c r="AB41" s="76"/>
      <c r="AC41" s="76"/>
    </row>
    <row r="42" spans="1:29" hidden="1">
      <c r="A42" s="32">
        <v>379</v>
      </c>
      <c r="B42" s="32" t="s">
        <v>40</v>
      </c>
      <c r="C42" s="33" t="s">
        <v>110</v>
      </c>
      <c r="D42" s="33" t="s">
        <v>111</v>
      </c>
      <c r="E42" s="33" t="s">
        <v>126</v>
      </c>
      <c r="F42" s="33" t="s">
        <v>127</v>
      </c>
      <c r="G42" s="33" t="s">
        <v>45</v>
      </c>
      <c r="H42" s="34">
        <v>35046998.899999999</v>
      </c>
      <c r="I42" s="34">
        <v>16106972.25</v>
      </c>
      <c r="J42" s="34"/>
      <c r="K42" s="44">
        <f t="shared" si="5"/>
        <v>64.489999989686055</v>
      </c>
      <c r="L42" s="34"/>
      <c r="M42" s="34"/>
      <c r="N42" s="34">
        <v>6414613.7199999997</v>
      </c>
      <c r="O42" s="34">
        <v>2947158.82</v>
      </c>
      <c r="P42" s="34"/>
      <c r="Q42" s="44">
        <f t="shared" si="3"/>
        <v>11.799999982703341</v>
      </c>
      <c r="R42" s="34">
        <v>13056710.27</v>
      </c>
      <c r="S42" s="34">
        <v>5921791.1699999999</v>
      </c>
      <c r="T42" s="34"/>
      <c r="U42" s="44">
        <f t="shared" si="4"/>
        <v>23.71000002761059</v>
      </c>
      <c r="V42" s="34">
        <f t="shared" si="6"/>
        <v>54518322.890000001</v>
      </c>
      <c r="W42" s="41">
        <f t="shared" si="7"/>
        <v>24975922.240000002</v>
      </c>
      <c r="X42" s="41"/>
      <c r="Z42" s="37"/>
      <c r="AA42" s="76"/>
      <c r="AB42" s="76"/>
      <c r="AC42" s="76"/>
    </row>
    <row r="43" spans="1:29" hidden="1">
      <c r="A43" s="32">
        <v>380</v>
      </c>
      <c r="B43" s="32" t="s">
        <v>40</v>
      </c>
      <c r="C43" s="33" t="s">
        <v>110</v>
      </c>
      <c r="D43" s="33" t="s">
        <v>111</v>
      </c>
      <c r="E43" s="33" t="s">
        <v>128</v>
      </c>
      <c r="F43" s="33" t="s">
        <v>129</v>
      </c>
      <c r="G43" s="33" t="s">
        <v>45</v>
      </c>
      <c r="H43" s="34">
        <v>63351396.039999999</v>
      </c>
      <c r="I43" s="34">
        <v>23342880.359999999</v>
      </c>
      <c r="J43" s="34"/>
      <c r="K43" s="44">
        <f t="shared" si="5"/>
        <v>69.259999992778134</v>
      </c>
      <c r="L43" s="34"/>
      <c r="M43" s="34"/>
      <c r="N43" s="34">
        <v>11602317.140000001</v>
      </c>
      <c r="O43" s="34">
        <v>4273573.82</v>
      </c>
      <c r="P43" s="34"/>
      <c r="Q43" s="44">
        <f t="shared" si="3"/>
        <v>12.679999990469764</v>
      </c>
      <c r="R43" s="34">
        <v>17054338.16</v>
      </c>
      <c r="S43" s="34">
        <v>6086809.4100000001</v>
      </c>
      <c r="T43" s="34"/>
      <c r="U43" s="44">
        <f t="shared" si="4"/>
        <v>18.060000016752085</v>
      </c>
      <c r="V43" s="34">
        <f t="shared" si="6"/>
        <v>92008051.340000004</v>
      </c>
      <c r="W43" s="41">
        <f t="shared" si="7"/>
        <v>33703263.590000004</v>
      </c>
      <c r="X43" s="41"/>
      <c r="Z43" s="37"/>
      <c r="AA43" s="76"/>
      <c r="AB43" s="76"/>
      <c r="AC43" s="76"/>
    </row>
    <row r="44" spans="1:29" hidden="1">
      <c r="A44" s="32">
        <v>381</v>
      </c>
      <c r="B44" s="32" t="s">
        <v>40</v>
      </c>
      <c r="C44" s="33" t="s">
        <v>110</v>
      </c>
      <c r="D44" s="33" t="s">
        <v>111</v>
      </c>
      <c r="E44" s="33" t="s">
        <v>130</v>
      </c>
      <c r="F44" s="33" t="s">
        <v>131</v>
      </c>
      <c r="G44" s="33" t="s">
        <v>45</v>
      </c>
      <c r="H44" s="34">
        <v>47007311.729999997</v>
      </c>
      <c r="I44" s="34">
        <v>13261331.640000001</v>
      </c>
      <c r="J44" s="34"/>
      <c r="K44" s="44">
        <f t="shared" si="5"/>
        <v>68.920000014447837</v>
      </c>
      <c r="L44" s="34"/>
      <c r="M44" s="34"/>
      <c r="N44" s="34">
        <v>8609024.7899999991</v>
      </c>
      <c r="O44" s="34">
        <v>2428293.75</v>
      </c>
      <c r="P44" s="34"/>
      <c r="Q44" s="44">
        <f t="shared" si="3"/>
        <v>12.619999999116498</v>
      </c>
      <c r="R44" s="34">
        <v>12932326.699999999</v>
      </c>
      <c r="S44" s="34">
        <v>3552004.96</v>
      </c>
      <c r="T44" s="34"/>
      <c r="U44" s="44">
        <f t="shared" si="4"/>
        <v>18.459999986435658</v>
      </c>
      <c r="V44" s="34">
        <f t="shared" si="6"/>
        <v>68548663.219999999</v>
      </c>
      <c r="W44" s="41">
        <f t="shared" si="7"/>
        <v>19241630.350000001</v>
      </c>
      <c r="X44" s="41"/>
      <c r="Z44" s="37"/>
      <c r="AA44" s="76"/>
      <c r="AB44" s="76"/>
      <c r="AC44" s="76"/>
    </row>
    <row r="45" spans="1:29" hidden="1">
      <c r="A45" s="32">
        <v>382</v>
      </c>
      <c r="B45" s="32" t="s">
        <v>40</v>
      </c>
      <c r="C45" s="33" t="s">
        <v>110</v>
      </c>
      <c r="D45" s="33" t="s">
        <v>111</v>
      </c>
      <c r="E45" s="33" t="s">
        <v>132</v>
      </c>
      <c r="F45" s="33" t="s">
        <v>133</v>
      </c>
      <c r="G45" s="33" t="s">
        <v>45</v>
      </c>
      <c r="H45" s="34">
        <v>40453142.649999999</v>
      </c>
      <c r="I45" s="34">
        <v>15466029.99</v>
      </c>
      <c r="J45" s="34"/>
      <c r="K45" s="44">
        <f t="shared" si="5"/>
        <v>67.669999999549319</v>
      </c>
      <c r="L45" s="34"/>
      <c r="M45" s="34"/>
      <c r="N45" s="34">
        <v>7407181.4000000004</v>
      </c>
      <c r="O45" s="34">
        <v>2831743.93</v>
      </c>
      <c r="P45" s="34"/>
      <c r="Q45" s="44">
        <f t="shared" si="3"/>
        <v>12.390000010715342</v>
      </c>
      <c r="R45" s="34">
        <v>12306732.24</v>
      </c>
      <c r="S45" s="34">
        <v>4557302.17</v>
      </c>
      <c r="T45" s="34"/>
      <c r="U45" s="44">
        <f t="shared" si="4"/>
        <v>19.93999998973532</v>
      </c>
      <c r="V45" s="34">
        <f t="shared" si="6"/>
        <v>60167056.289999999</v>
      </c>
      <c r="W45" s="41">
        <f t="shared" si="7"/>
        <v>22855076.090000004</v>
      </c>
      <c r="X45" s="41"/>
      <c r="Z45" s="37"/>
      <c r="AA45" s="76"/>
      <c r="AB45" s="76"/>
      <c r="AC45" s="76"/>
    </row>
    <row r="46" spans="1:29" hidden="1">
      <c r="A46" s="32">
        <v>383</v>
      </c>
      <c r="B46" s="32" t="s">
        <v>40</v>
      </c>
      <c r="C46" s="33" t="s">
        <v>110</v>
      </c>
      <c r="D46" s="33" t="s">
        <v>111</v>
      </c>
      <c r="E46" s="33" t="s">
        <v>134</v>
      </c>
      <c r="F46" s="33" t="s">
        <v>135</v>
      </c>
      <c r="G46" s="33" t="s">
        <v>45</v>
      </c>
      <c r="H46" s="34">
        <v>34604987.600000001</v>
      </c>
      <c r="I46" s="34">
        <v>14886923.16</v>
      </c>
      <c r="J46" s="34"/>
      <c r="K46" s="44">
        <f t="shared" si="5"/>
        <v>72.130000015257508</v>
      </c>
      <c r="L46" s="34"/>
      <c r="M46" s="34"/>
      <c r="N46" s="34">
        <v>6337635.25</v>
      </c>
      <c r="O46" s="34">
        <v>2726414.18</v>
      </c>
      <c r="P46" s="34"/>
      <c r="Q46" s="44">
        <f t="shared" si="3"/>
        <v>13.209999993376623</v>
      </c>
      <c r="R46" s="34">
        <v>7419362.54</v>
      </c>
      <c r="S46" s="34">
        <v>3025679.93</v>
      </c>
      <c r="T46" s="34"/>
      <c r="U46" s="44">
        <f t="shared" si="4"/>
        <v>14.659999991365869</v>
      </c>
      <c r="V46" s="34">
        <f t="shared" si="6"/>
        <v>48361985.390000001</v>
      </c>
      <c r="W46" s="41">
        <f t="shared" si="7"/>
        <v>20639017.27</v>
      </c>
      <c r="X46" s="41"/>
      <c r="Z46" s="37"/>
      <c r="AA46" s="76"/>
      <c r="AB46" s="76"/>
      <c r="AC46" s="76"/>
    </row>
    <row r="47" spans="1:29" hidden="1">
      <c r="A47" s="32">
        <v>384</v>
      </c>
      <c r="B47" s="32" t="s">
        <v>40</v>
      </c>
      <c r="C47" s="33" t="s">
        <v>136</v>
      </c>
      <c r="D47" s="33" t="s">
        <v>137</v>
      </c>
      <c r="E47" s="33" t="s">
        <v>138</v>
      </c>
      <c r="F47" s="33" t="s">
        <v>139</v>
      </c>
      <c r="G47" s="33" t="s">
        <v>45</v>
      </c>
      <c r="H47" s="34">
        <v>75111050.349999994</v>
      </c>
      <c r="I47" s="34">
        <v>59446218.93</v>
      </c>
      <c r="J47" s="34"/>
      <c r="K47" s="44">
        <f t="shared" si="5"/>
        <v>34.579999999942991</v>
      </c>
      <c r="L47" s="34"/>
      <c r="M47" s="34"/>
      <c r="N47" s="34">
        <v>13705855.189999999</v>
      </c>
      <c r="O47" s="34">
        <v>10847473.73</v>
      </c>
      <c r="P47" s="34"/>
      <c r="Q47" s="44">
        <f t="shared" si="3"/>
        <v>6.3100000022622398</v>
      </c>
      <c r="R47" s="34">
        <v>136042575.11000001</v>
      </c>
      <c r="S47" s="34">
        <v>101615558.15000001</v>
      </c>
      <c r="T47" s="34"/>
      <c r="U47" s="44">
        <f t="shared" si="4"/>
        <v>59.109999997794766</v>
      </c>
      <c r="V47" s="34">
        <f t="shared" si="6"/>
        <v>224859480.65000001</v>
      </c>
      <c r="W47" s="41">
        <f t="shared" si="7"/>
        <v>171909250.81</v>
      </c>
      <c r="X47" s="41"/>
      <c r="Z47" s="37"/>
      <c r="AA47" s="76"/>
      <c r="AB47" s="76"/>
      <c r="AC47" s="76"/>
    </row>
    <row r="48" spans="1:29" hidden="1">
      <c r="A48" s="32">
        <v>385</v>
      </c>
      <c r="B48" s="32" t="s">
        <v>40</v>
      </c>
      <c r="C48" s="33" t="s">
        <v>136</v>
      </c>
      <c r="D48" s="33" t="s">
        <v>137</v>
      </c>
      <c r="E48" s="33" t="s">
        <v>140</v>
      </c>
      <c r="F48" s="33" t="s">
        <v>141</v>
      </c>
      <c r="G48" s="33" t="s">
        <v>45</v>
      </c>
      <c r="H48" s="34">
        <v>30355373.02</v>
      </c>
      <c r="I48" s="34">
        <v>17406381.559999999</v>
      </c>
      <c r="J48" s="34"/>
      <c r="K48" s="44">
        <f t="shared" si="5"/>
        <v>72.079999993175605</v>
      </c>
      <c r="L48" s="34"/>
      <c r="M48" s="34"/>
      <c r="N48" s="34">
        <v>5536653.8899999997</v>
      </c>
      <c r="O48" s="34">
        <v>3175553.79</v>
      </c>
      <c r="P48" s="34"/>
      <c r="Q48" s="44">
        <f t="shared" si="3"/>
        <v>13.149999979750461</v>
      </c>
      <c r="R48" s="34">
        <v>6399708.6299999999</v>
      </c>
      <c r="S48" s="34">
        <v>3566762.71</v>
      </c>
      <c r="T48" s="34"/>
      <c r="U48" s="44">
        <f t="shared" si="4"/>
        <v>14.770000027073925</v>
      </c>
      <c r="V48" s="34">
        <f t="shared" si="6"/>
        <v>42291735.539999999</v>
      </c>
      <c r="W48" s="41">
        <f t="shared" si="7"/>
        <v>24148698.059999999</v>
      </c>
      <c r="X48" s="41"/>
      <c r="Z48" s="37"/>
      <c r="AA48" s="76"/>
      <c r="AB48" s="76"/>
      <c r="AC48" s="76"/>
    </row>
    <row r="49" spans="1:29" hidden="1">
      <c r="A49" s="32">
        <v>386</v>
      </c>
      <c r="B49" s="32" t="s">
        <v>40</v>
      </c>
      <c r="C49" s="33" t="s">
        <v>136</v>
      </c>
      <c r="D49" s="33" t="s">
        <v>137</v>
      </c>
      <c r="E49" s="33" t="s">
        <v>142</v>
      </c>
      <c r="F49" s="33" t="s">
        <v>143</v>
      </c>
      <c r="G49" s="33" t="s">
        <v>45</v>
      </c>
      <c r="H49" s="34">
        <v>46296087.759999998</v>
      </c>
      <c r="I49" s="34">
        <v>23600678.359999999</v>
      </c>
      <c r="J49" s="34"/>
      <c r="K49" s="44">
        <f t="shared" si="5"/>
        <v>75.090000000674522</v>
      </c>
      <c r="L49" s="34"/>
      <c r="M49" s="34"/>
      <c r="N49" s="34">
        <v>8447857.8200000003</v>
      </c>
      <c r="O49" s="34">
        <v>4305890.18</v>
      </c>
      <c r="P49" s="34"/>
      <c r="Q49" s="44">
        <f t="shared" si="3"/>
        <v>13.700000003690759</v>
      </c>
      <c r="R49" s="34">
        <v>7074417.6900000004</v>
      </c>
      <c r="S49" s="34">
        <v>3523286.78</v>
      </c>
      <c r="T49" s="34"/>
      <c r="U49" s="44">
        <f t="shared" si="4"/>
        <v>11.209999995634723</v>
      </c>
      <c r="V49" s="34">
        <f t="shared" si="6"/>
        <v>61818363.269999996</v>
      </c>
      <c r="W49" s="41">
        <f t="shared" si="7"/>
        <v>31429855.32</v>
      </c>
      <c r="X49" s="41"/>
      <c r="Z49" s="37"/>
      <c r="AA49" s="76"/>
      <c r="AB49" s="76"/>
      <c r="AC49" s="76"/>
    </row>
    <row r="50" spans="1:29" hidden="1">
      <c r="A50" s="32">
        <v>387</v>
      </c>
      <c r="B50" s="32" t="s">
        <v>40</v>
      </c>
      <c r="C50" s="33" t="s">
        <v>136</v>
      </c>
      <c r="D50" s="33" t="s">
        <v>137</v>
      </c>
      <c r="E50" s="33" t="s">
        <v>144</v>
      </c>
      <c r="F50" s="33" t="s">
        <v>145</v>
      </c>
      <c r="G50" s="33" t="s">
        <v>45</v>
      </c>
      <c r="H50" s="34">
        <v>37552565.899999999</v>
      </c>
      <c r="I50" s="34">
        <v>16966094.280000001</v>
      </c>
      <c r="J50" s="34"/>
      <c r="K50" s="44">
        <f t="shared" si="5"/>
        <v>64.919999985076828</v>
      </c>
      <c r="L50" s="34"/>
      <c r="M50" s="34"/>
      <c r="N50" s="34">
        <v>6852387.5899999999</v>
      </c>
      <c r="O50" s="34">
        <v>3096861.02</v>
      </c>
      <c r="P50" s="34"/>
      <c r="Q50" s="44">
        <f t="shared" si="3"/>
        <v>11.850000009087831</v>
      </c>
      <c r="R50" s="34">
        <v>13961151.24</v>
      </c>
      <c r="S50" s="34">
        <v>6070892.9500000002</v>
      </c>
      <c r="T50" s="34"/>
      <c r="U50" s="44">
        <f t="shared" si="4"/>
        <v>23.230000005835343</v>
      </c>
      <c r="V50" s="34">
        <f t="shared" si="6"/>
        <v>58366104.729999997</v>
      </c>
      <c r="W50" s="41">
        <f t="shared" si="7"/>
        <v>26133848.25</v>
      </c>
      <c r="X50" s="41"/>
      <c r="Z50" s="37"/>
      <c r="AA50" s="76"/>
      <c r="AB50" s="76"/>
      <c r="AC50" s="76"/>
    </row>
    <row r="51" spans="1:29" hidden="1">
      <c r="A51" s="32">
        <v>388</v>
      </c>
      <c r="B51" s="32" t="s">
        <v>40</v>
      </c>
      <c r="C51" s="33" t="s">
        <v>136</v>
      </c>
      <c r="D51" s="33" t="s">
        <v>137</v>
      </c>
      <c r="E51" s="33" t="s">
        <v>146</v>
      </c>
      <c r="F51" s="33" t="s">
        <v>147</v>
      </c>
      <c r="G51" s="33" t="s">
        <v>45</v>
      </c>
      <c r="H51" s="34">
        <v>26482267.280000001</v>
      </c>
      <c r="I51" s="34">
        <v>17171872.059999999</v>
      </c>
      <c r="J51" s="34"/>
      <c r="K51" s="44">
        <f t="shared" si="5"/>
        <v>67.86999998134074</v>
      </c>
      <c r="L51" s="34"/>
      <c r="M51" s="34"/>
      <c r="N51" s="34">
        <v>4830802.1500000004</v>
      </c>
      <c r="O51" s="34">
        <v>3132279.01</v>
      </c>
      <c r="P51" s="34"/>
      <c r="Q51" s="44">
        <f t="shared" si="3"/>
        <v>12.380000014410429</v>
      </c>
      <c r="R51" s="34">
        <v>7800891.5899999999</v>
      </c>
      <c r="S51" s="34">
        <v>4996971.76</v>
      </c>
      <c r="T51" s="34"/>
      <c r="U51" s="44">
        <f t="shared" si="4"/>
        <v>19.750000004248825</v>
      </c>
      <c r="V51" s="34">
        <f t="shared" si="6"/>
        <v>39113961.019999996</v>
      </c>
      <c r="W51" s="41">
        <f t="shared" si="7"/>
        <v>25301122.829999998</v>
      </c>
      <c r="X51" s="41"/>
      <c r="Z51" s="37"/>
      <c r="AA51" s="76"/>
      <c r="AB51" s="76"/>
      <c r="AC51" s="76"/>
    </row>
    <row r="52" spans="1:29" hidden="1">
      <c r="A52" s="32">
        <v>389</v>
      </c>
      <c r="B52" s="32" t="s">
        <v>40</v>
      </c>
      <c r="C52" s="33" t="s">
        <v>136</v>
      </c>
      <c r="D52" s="33" t="s">
        <v>137</v>
      </c>
      <c r="E52" s="33" t="s">
        <v>148</v>
      </c>
      <c r="F52" s="33" t="s">
        <v>149</v>
      </c>
      <c r="G52" s="33" t="s">
        <v>45</v>
      </c>
      <c r="H52" s="34">
        <v>11284271.32</v>
      </c>
      <c r="I52" s="34">
        <v>3710615.73</v>
      </c>
      <c r="J52" s="34"/>
      <c r="K52" s="44">
        <f t="shared" si="5"/>
        <v>66.400000021473517</v>
      </c>
      <c r="L52" s="34"/>
      <c r="M52" s="34"/>
      <c r="N52" s="34">
        <v>2055607.71</v>
      </c>
      <c r="O52" s="34">
        <v>676181.48</v>
      </c>
      <c r="P52" s="34"/>
      <c r="Q52" s="44">
        <f t="shared" si="3"/>
        <v>12.099999987473776</v>
      </c>
      <c r="R52" s="34">
        <v>3684071.25</v>
      </c>
      <c r="S52" s="34">
        <v>1201479.49</v>
      </c>
      <c r="T52" s="34"/>
      <c r="U52" s="44">
        <f t="shared" si="4"/>
        <v>21.499999991052697</v>
      </c>
      <c r="V52" s="34">
        <f t="shared" si="6"/>
        <v>17023950.280000001</v>
      </c>
      <c r="W52" s="41">
        <f t="shared" si="7"/>
        <v>5588276.7000000002</v>
      </c>
      <c r="X52" s="41"/>
      <c r="Z52" s="37"/>
      <c r="AA52" s="76"/>
      <c r="AB52" s="76"/>
      <c r="AC52" s="76"/>
    </row>
    <row r="53" spans="1:29" hidden="1">
      <c r="A53" s="32">
        <v>390</v>
      </c>
      <c r="B53" s="32" t="s">
        <v>40</v>
      </c>
      <c r="C53" s="33" t="s">
        <v>136</v>
      </c>
      <c r="D53" s="33" t="s">
        <v>137</v>
      </c>
      <c r="E53" s="33" t="s">
        <v>150</v>
      </c>
      <c r="F53" s="33" t="s">
        <v>151</v>
      </c>
      <c r="G53" s="33" t="s">
        <v>45</v>
      </c>
      <c r="H53" s="34">
        <v>16939784.170000002</v>
      </c>
      <c r="I53" s="34">
        <v>7413537.3399999999</v>
      </c>
      <c r="J53" s="34"/>
      <c r="K53" s="44">
        <f t="shared" si="5"/>
        <v>68.490000015640788</v>
      </c>
      <c r="L53" s="34"/>
      <c r="M53" s="34"/>
      <c r="N53" s="34">
        <v>3088828.35</v>
      </c>
      <c r="O53" s="34">
        <v>1351950.38</v>
      </c>
      <c r="P53" s="34"/>
      <c r="Q53" s="44">
        <f t="shared" si="3"/>
        <v>12.490000023031593</v>
      </c>
      <c r="R53" s="34">
        <v>5023877.24</v>
      </c>
      <c r="S53" s="34">
        <v>2058774.71</v>
      </c>
      <c r="T53" s="34"/>
      <c r="U53" s="44">
        <f t="shared" si="4"/>
        <v>19.01999996132762</v>
      </c>
      <c r="V53" s="34">
        <f t="shared" si="6"/>
        <v>25052489.760000005</v>
      </c>
      <c r="W53" s="41">
        <f t="shared" si="7"/>
        <v>10824262.43</v>
      </c>
      <c r="X53" s="41"/>
      <c r="Z53" s="37"/>
      <c r="AA53" s="76"/>
      <c r="AB53" s="76"/>
      <c r="AC53" s="76"/>
    </row>
    <row r="54" spans="1:29" hidden="1">
      <c r="A54" s="32">
        <v>391</v>
      </c>
      <c r="B54" s="32" t="s">
        <v>40</v>
      </c>
      <c r="C54" s="33" t="s">
        <v>152</v>
      </c>
      <c r="D54" s="33" t="s">
        <v>153</v>
      </c>
      <c r="E54" s="33" t="s">
        <v>154</v>
      </c>
      <c r="F54" s="33" t="s">
        <v>155</v>
      </c>
      <c r="G54" s="33" t="s">
        <v>45</v>
      </c>
      <c r="H54" s="34">
        <v>119934867.66</v>
      </c>
      <c r="I54" s="34">
        <v>76768231.060000002</v>
      </c>
      <c r="J54" s="34"/>
      <c r="K54" s="44">
        <f t="shared" si="5"/>
        <v>29.900000001807204</v>
      </c>
      <c r="L54" s="34"/>
      <c r="M54" s="34"/>
      <c r="N54" s="34">
        <v>21439082.809999999</v>
      </c>
      <c r="O54" s="34">
        <v>13710446.619999999</v>
      </c>
      <c r="P54" s="34"/>
      <c r="Q54" s="44">
        <f t="shared" si="3"/>
        <v>5.3400000013335926</v>
      </c>
      <c r="R54" s="34">
        <v>295234919.54000002</v>
      </c>
      <c r="S54" s="34">
        <v>166271258.96000001</v>
      </c>
      <c r="T54" s="34"/>
      <c r="U54" s="44">
        <f t="shared" si="4"/>
        <v>64.759999996859193</v>
      </c>
      <c r="V54" s="34">
        <f t="shared" si="6"/>
        <v>436608870.00999999</v>
      </c>
      <c r="W54" s="41">
        <f t="shared" si="7"/>
        <v>256749936.64000002</v>
      </c>
      <c r="X54" s="41"/>
      <c r="Z54" s="37"/>
      <c r="AA54" s="76"/>
      <c r="AB54" s="76"/>
      <c r="AC54" s="76"/>
    </row>
    <row r="55" spans="1:29" hidden="1">
      <c r="A55" s="32">
        <v>392</v>
      </c>
      <c r="B55" s="32" t="s">
        <v>40</v>
      </c>
      <c r="C55" s="33" t="s">
        <v>152</v>
      </c>
      <c r="D55" s="33" t="s">
        <v>153</v>
      </c>
      <c r="E55" s="33" t="s">
        <v>156</v>
      </c>
      <c r="F55" s="33" t="s">
        <v>157</v>
      </c>
      <c r="G55" s="33" t="s">
        <v>45</v>
      </c>
      <c r="H55" s="34">
        <v>47260747.740000002</v>
      </c>
      <c r="I55" s="34">
        <v>14174717.300000001</v>
      </c>
      <c r="J55" s="34"/>
      <c r="K55" s="44">
        <f t="shared" si="5"/>
        <v>68.749999993937266</v>
      </c>
      <c r="L55" s="34"/>
      <c r="M55" s="34"/>
      <c r="N55" s="34">
        <v>8424639.1400000006</v>
      </c>
      <c r="O55" s="34">
        <v>2527738.6800000002</v>
      </c>
      <c r="P55" s="34"/>
      <c r="Q55" s="44">
        <f t="shared" si="3"/>
        <v>12.260000009642168</v>
      </c>
      <c r="R55" s="34">
        <v>13428008.84</v>
      </c>
      <c r="S55" s="34">
        <v>3915314.64</v>
      </c>
      <c r="T55" s="34"/>
      <c r="U55" s="44">
        <f t="shared" si="4"/>
        <v>18.989999996420561</v>
      </c>
      <c r="V55" s="34">
        <f t="shared" si="6"/>
        <v>69113395.719999999</v>
      </c>
      <c r="W55" s="41">
        <f t="shared" si="7"/>
        <v>20617770.620000001</v>
      </c>
      <c r="X55" s="41"/>
      <c r="Z55" s="37"/>
      <c r="AA55" s="76"/>
      <c r="AB55" s="76"/>
      <c r="AC55" s="76"/>
    </row>
    <row r="56" spans="1:29" hidden="1">
      <c r="A56" s="32">
        <v>393</v>
      </c>
      <c r="B56" s="32" t="s">
        <v>40</v>
      </c>
      <c r="C56" s="33" t="s">
        <v>152</v>
      </c>
      <c r="D56" s="33" t="s">
        <v>153</v>
      </c>
      <c r="E56" s="33" t="s">
        <v>158</v>
      </c>
      <c r="F56" s="33" t="s">
        <v>159</v>
      </c>
      <c r="G56" s="33" t="s">
        <v>45</v>
      </c>
      <c r="H56" s="34">
        <v>41905186.060000002</v>
      </c>
      <c r="I56" s="34">
        <v>21862384.239999998</v>
      </c>
      <c r="J56" s="34"/>
      <c r="K56" s="44">
        <f t="shared" si="5"/>
        <v>65.209999997097782</v>
      </c>
      <c r="L56" s="34"/>
      <c r="M56" s="34"/>
      <c r="N56" s="34">
        <v>7469963.71</v>
      </c>
      <c r="O56" s="34">
        <v>3895735.39</v>
      </c>
      <c r="P56" s="34"/>
      <c r="Q56" s="44">
        <f t="shared" si="3"/>
        <v>11.61999999550798</v>
      </c>
      <c r="R56" s="34">
        <v>15499214.689999999</v>
      </c>
      <c r="S56" s="34">
        <v>7768002.5</v>
      </c>
      <c r="T56" s="34"/>
      <c r="U56" s="44">
        <f t="shared" si="4"/>
        <v>23.170000007394236</v>
      </c>
      <c r="V56" s="34">
        <f t="shared" si="6"/>
        <v>64874364.460000001</v>
      </c>
      <c r="W56" s="41">
        <f t="shared" si="7"/>
        <v>33526122.129999999</v>
      </c>
      <c r="X56" s="41"/>
      <c r="Z56" s="37"/>
      <c r="AA56" s="76"/>
      <c r="AB56" s="76"/>
      <c r="AC56" s="76"/>
    </row>
    <row r="57" spans="1:29" hidden="1">
      <c r="A57" s="32">
        <v>394</v>
      </c>
      <c r="B57" s="32" t="s">
        <v>40</v>
      </c>
      <c r="C57" s="33" t="s">
        <v>152</v>
      </c>
      <c r="D57" s="33" t="s">
        <v>153</v>
      </c>
      <c r="E57" s="33" t="s">
        <v>160</v>
      </c>
      <c r="F57" s="33" t="s">
        <v>161</v>
      </c>
      <c r="G57" s="33" t="s">
        <v>45</v>
      </c>
      <c r="H57" s="34">
        <v>77013185.709999993</v>
      </c>
      <c r="I57" s="34">
        <v>29053926.68</v>
      </c>
      <c r="J57" s="34"/>
      <c r="K57" s="44">
        <f t="shared" si="5"/>
        <v>67.359999991987451</v>
      </c>
      <c r="L57" s="34"/>
      <c r="M57" s="34"/>
      <c r="N57" s="34">
        <v>13749747.57</v>
      </c>
      <c r="O57" s="34">
        <v>5188817.37</v>
      </c>
      <c r="P57" s="34"/>
      <c r="Q57" s="44">
        <f t="shared" si="3"/>
        <v>12.030000001418891</v>
      </c>
      <c r="R57" s="34">
        <v>24339268.600000001</v>
      </c>
      <c r="S57" s="34">
        <v>8889569.9100000001</v>
      </c>
      <c r="T57" s="34"/>
      <c r="U57" s="44">
        <f t="shared" si="4"/>
        <v>20.610000006593669</v>
      </c>
      <c r="V57" s="34">
        <f t="shared" si="6"/>
        <v>115102201.88</v>
      </c>
      <c r="W57" s="41">
        <f t="shared" si="7"/>
        <v>43132313.959999993</v>
      </c>
      <c r="X57" s="41"/>
      <c r="Z57" s="37"/>
      <c r="AA57" s="76"/>
      <c r="AB57" s="76"/>
      <c r="AC57" s="76"/>
    </row>
    <row r="58" spans="1:29" hidden="1">
      <c r="A58" s="32">
        <v>395</v>
      </c>
      <c r="B58" s="32" t="s">
        <v>40</v>
      </c>
      <c r="C58" s="33" t="s">
        <v>152</v>
      </c>
      <c r="D58" s="33" t="s">
        <v>153</v>
      </c>
      <c r="E58" s="33" t="s">
        <v>162</v>
      </c>
      <c r="F58" s="33" t="s">
        <v>163</v>
      </c>
      <c r="G58" s="33" t="s">
        <v>45</v>
      </c>
      <c r="H58" s="34">
        <v>66579158.590000004</v>
      </c>
      <c r="I58" s="34">
        <v>29689161.879999999</v>
      </c>
      <c r="J58" s="34"/>
      <c r="K58" s="44">
        <f t="shared" si="5"/>
        <v>64.47999999426635</v>
      </c>
      <c r="L58" s="34"/>
      <c r="M58" s="34"/>
      <c r="N58" s="34">
        <v>11868313.810000001</v>
      </c>
      <c r="O58" s="34">
        <v>5290453.9400000004</v>
      </c>
      <c r="P58" s="34"/>
      <c r="Q58" s="44">
        <f t="shared" si="3"/>
        <v>11.490000000662413</v>
      </c>
      <c r="R58" s="34">
        <v>27784008.780000001</v>
      </c>
      <c r="S58" s="34">
        <v>11064369.73</v>
      </c>
      <c r="T58" s="34"/>
      <c r="U58" s="44">
        <f t="shared" si="4"/>
        <v>24.030000005071241</v>
      </c>
      <c r="V58" s="34">
        <f t="shared" si="6"/>
        <v>106231481.18000001</v>
      </c>
      <c r="W58" s="41">
        <f t="shared" si="7"/>
        <v>46043985.549999997</v>
      </c>
      <c r="X58" s="41"/>
      <c r="Z58" s="37"/>
      <c r="AA58" s="76"/>
      <c r="AB58" s="76"/>
      <c r="AC58" s="76"/>
    </row>
    <row r="59" spans="1:29" hidden="1">
      <c r="A59" s="32">
        <v>396</v>
      </c>
      <c r="B59" s="32" t="s">
        <v>40</v>
      </c>
      <c r="C59" s="33" t="s">
        <v>152</v>
      </c>
      <c r="D59" s="33" t="s">
        <v>153</v>
      </c>
      <c r="E59" s="33" t="s">
        <v>164</v>
      </c>
      <c r="F59" s="33" t="s">
        <v>165</v>
      </c>
      <c r="G59" s="33" t="s">
        <v>45</v>
      </c>
      <c r="H59" s="34">
        <v>43568014.030000001</v>
      </c>
      <c r="I59" s="34">
        <v>19812388.600000001</v>
      </c>
      <c r="J59" s="34"/>
      <c r="K59" s="44">
        <f t="shared" si="5"/>
        <v>66.349999987776471</v>
      </c>
      <c r="L59" s="34"/>
      <c r="M59" s="34"/>
      <c r="N59" s="34">
        <v>7766377.25</v>
      </c>
      <c r="O59" s="34">
        <v>3532487.67</v>
      </c>
      <c r="P59" s="34"/>
      <c r="Q59" s="44">
        <f t="shared" si="3"/>
        <v>11.829999986035025</v>
      </c>
      <c r="R59" s="34">
        <v>15228908.970000001</v>
      </c>
      <c r="S59" s="34">
        <v>6515543.6299999999</v>
      </c>
      <c r="T59" s="34"/>
      <c r="U59" s="44">
        <f t="shared" si="4"/>
        <v>21.820000026188513</v>
      </c>
      <c r="V59" s="34">
        <f t="shared" si="6"/>
        <v>66563300.25</v>
      </c>
      <c r="W59" s="41">
        <f t="shared" si="7"/>
        <v>29860419.900000002</v>
      </c>
      <c r="X59" s="41"/>
      <c r="Z59" s="37"/>
      <c r="AA59" s="76"/>
      <c r="AB59" s="76"/>
      <c r="AC59" s="76"/>
    </row>
    <row r="60" spans="1:29" hidden="1">
      <c r="A60" s="32">
        <v>397</v>
      </c>
      <c r="B60" s="32" t="s">
        <v>40</v>
      </c>
      <c r="C60" s="33" t="s">
        <v>152</v>
      </c>
      <c r="D60" s="33" t="s">
        <v>153</v>
      </c>
      <c r="E60" s="33" t="s">
        <v>166</v>
      </c>
      <c r="F60" s="33" t="s">
        <v>167</v>
      </c>
      <c r="G60" s="33" t="s">
        <v>45</v>
      </c>
      <c r="H60" s="34">
        <v>68626389.019999996</v>
      </c>
      <c r="I60" s="34">
        <v>32144543.829999998</v>
      </c>
      <c r="J60" s="34"/>
      <c r="K60" s="44">
        <f t="shared" si="5"/>
        <v>55.200000006868976</v>
      </c>
      <c r="L60" s="34"/>
      <c r="M60" s="34"/>
      <c r="N60" s="34">
        <v>12233250.43</v>
      </c>
      <c r="O60" s="34">
        <v>5730114.3300000001</v>
      </c>
      <c r="P60" s="34"/>
      <c r="Q60" s="44">
        <f t="shared" si="3"/>
        <v>9.839999992787579</v>
      </c>
      <c r="R60" s="34">
        <v>45444054.289999999</v>
      </c>
      <c r="S60" s="34">
        <v>20358211.09</v>
      </c>
      <c r="T60" s="34"/>
      <c r="U60" s="44">
        <f t="shared" si="4"/>
        <v>34.960000000343449</v>
      </c>
      <c r="V60" s="34">
        <f t="shared" si="6"/>
        <v>126303693.73999998</v>
      </c>
      <c r="W60" s="41">
        <f t="shared" si="7"/>
        <v>58232869.25</v>
      </c>
      <c r="X60" s="41"/>
      <c r="Z60" s="37"/>
      <c r="AA60" s="76"/>
      <c r="AB60" s="76"/>
      <c r="AC60" s="76"/>
    </row>
    <row r="61" spans="1:29" hidden="1">
      <c r="A61" s="32">
        <v>398</v>
      </c>
      <c r="B61" s="32" t="s">
        <v>40</v>
      </c>
      <c r="C61" s="33" t="s">
        <v>152</v>
      </c>
      <c r="D61" s="33" t="s">
        <v>153</v>
      </c>
      <c r="E61" s="33" t="s">
        <v>168</v>
      </c>
      <c r="F61" s="33" t="s">
        <v>169</v>
      </c>
      <c r="G61" s="33" t="s">
        <v>45</v>
      </c>
      <c r="H61" s="34">
        <v>69108198.120000005</v>
      </c>
      <c r="I61" s="34">
        <v>30832346.629999999</v>
      </c>
      <c r="J61" s="34"/>
      <c r="K61" s="44">
        <f t="shared" si="5"/>
        <v>58.099999994233784</v>
      </c>
      <c r="L61" s="34"/>
      <c r="M61" s="34"/>
      <c r="N61" s="34">
        <v>12329938.310000001</v>
      </c>
      <c r="O61" s="34">
        <v>5503122.7999999998</v>
      </c>
      <c r="P61" s="34"/>
      <c r="Q61" s="44">
        <f t="shared" si="3"/>
        <v>10.370000003086622</v>
      </c>
      <c r="R61" s="34">
        <v>39337185.509999998</v>
      </c>
      <c r="S61" s="34">
        <v>16732252.83</v>
      </c>
      <c r="T61" s="34"/>
      <c r="U61" s="44">
        <f t="shared" si="4"/>
        <v>31.530000002679596</v>
      </c>
      <c r="V61" s="34">
        <f t="shared" si="6"/>
        <v>120775321.94</v>
      </c>
      <c r="W61" s="41">
        <f t="shared" si="7"/>
        <v>53067722.259999998</v>
      </c>
      <c r="X61" s="41"/>
      <c r="Z61" s="37"/>
      <c r="AA61" s="76"/>
      <c r="AB61" s="76"/>
      <c r="AC61" s="76"/>
    </row>
    <row r="62" spans="1:29" hidden="1">
      <c r="A62" s="32">
        <v>399</v>
      </c>
      <c r="B62" s="32" t="s">
        <v>40</v>
      </c>
      <c r="C62" s="33" t="s">
        <v>152</v>
      </c>
      <c r="D62" s="33" t="s">
        <v>153</v>
      </c>
      <c r="E62" s="33" t="s">
        <v>170</v>
      </c>
      <c r="F62" s="33" t="s">
        <v>171</v>
      </c>
      <c r="G62" s="33" t="s">
        <v>45</v>
      </c>
      <c r="H62" s="34">
        <v>41226778.32</v>
      </c>
      <c r="I62" s="34">
        <v>17643571.710000001</v>
      </c>
      <c r="J62" s="34"/>
      <c r="K62" s="44">
        <f t="shared" si="5"/>
        <v>64.500000009870448</v>
      </c>
      <c r="L62" s="34"/>
      <c r="M62" s="34"/>
      <c r="N62" s="34">
        <v>7349031.6299999999</v>
      </c>
      <c r="O62" s="34">
        <v>3145753.1</v>
      </c>
      <c r="P62" s="34"/>
      <c r="Q62" s="44">
        <f t="shared" si="3"/>
        <v>11.500000017913038</v>
      </c>
      <c r="R62" s="34">
        <v>16688068.130000001</v>
      </c>
      <c r="S62" s="34">
        <v>6565049.9299999997</v>
      </c>
      <c r="T62" s="34"/>
      <c r="U62" s="44">
        <f t="shared" si="4"/>
        <v>23.999999972216507</v>
      </c>
      <c r="V62" s="34">
        <f t="shared" si="6"/>
        <v>65263878.080000006</v>
      </c>
      <c r="W62" s="41">
        <f t="shared" si="7"/>
        <v>27354374.740000002</v>
      </c>
      <c r="X62" s="41"/>
      <c r="Z62" s="37"/>
      <c r="AA62" s="76"/>
      <c r="AB62" s="76"/>
      <c r="AC62" s="76"/>
    </row>
    <row r="63" spans="1:29" hidden="1">
      <c r="A63" s="32">
        <v>400</v>
      </c>
      <c r="B63" s="32" t="s">
        <v>40</v>
      </c>
      <c r="C63" s="33" t="s">
        <v>152</v>
      </c>
      <c r="D63" s="33" t="s">
        <v>153</v>
      </c>
      <c r="E63" s="33" t="s">
        <v>172</v>
      </c>
      <c r="F63" s="33" t="s">
        <v>173</v>
      </c>
      <c r="G63" s="33" t="s">
        <v>45</v>
      </c>
      <c r="H63" s="34">
        <v>18276295.859999999</v>
      </c>
      <c r="I63" s="34">
        <v>8275878.9500000002</v>
      </c>
      <c r="J63" s="34"/>
      <c r="K63" s="44">
        <f t="shared" si="5"/>
        <v>67.029999985809781</v>
      </c>
      <c r="L63" s="34"/>
      <c r="M63" s="34"/>
      <c r="N63" s="34">
        <v>3275750.24</v>
      </c>
      <c r="O63" s="34">
        <v>1482818.23</v>
      </c>
      <c r="P63" s="34"/>
      <c r="Q63" s="44">
        <f t="shared" si="3"/>
        <v>12.009999969351712</v>
      </c>
      <c r="R63" s="34">
        <v>5777011.21</v>
      </c>
      <c r="S63" s="34">
        <v>2587832.66</v>
      </c>
      <c r="T63" s="34"/>
      <c r="U63" s="44">
        <f t="shared" si="4"/>
        <v>20.960000044838509</v>
      </c>
      <c r="V63" s="34">
        <f t="shared" si="6"/>
        <v>27329057.310000002</v>
      </c>
      <c r="W63" s="41">
        <f t="shared" si="7"/>
        <v>12346529.84</v>
      </c>
      <c r="X63" s="41"/>
      <c r="Z63" s="37"/>
      <c r="AA63" s="76"/>
      <c r="AB63" s="76"/>
      <c r="AC63" s="76"/>
    </row>
    <row r="64" spans="1:29" hidden="1">
      <c r="A64" s="32">
        <v>401</v>
      </c>
      <c r="B64" s="32" t="s">
        <v>40</v>
      </c>
      <c r="C64" s="33" t="s">
        <v>152</v>
      </c>
      <c r="D64" s="33" t="s">
        <v>153</v>
      </c>
      <c r="E64" s="33" t="s">
        <v>174</v>
      </c>
      <c r="F64" s="33" t="s">
        <v>175</v>
      </c>
      <c r="G64" s="33" t="s">
        <v>45</v>
      </c>
      <c r="H64" s="34">
        <v>14330277.33</v>
      </c>
      <c r="I64" s="34">
        <v>5870277.3300000001</v>
      </c>
      <c r="J64" s="34"/>
      <c r="K64" s="44">
        <f t="shared" si="5"/>
        <v>55.752426212203318</v>
      </c>
      <c r="L64" s="34"/>
      <c r="M64" s="34"/>
      <c r="N64" s="34">
        <v>2555830.84</v>
      </c>
      <c r="O64" s="34">
        <v>1015830.84</v>
      </c>
      <c r="P64" s="34"/>
      <c r="Q64" s="44">
        <f t="shared" si="3"/>
        <v>9.6477612159390969</v>
      </c>
      <c r="R64" s="34">
        <v>3643079.04</v>
      </c>
      <c r="S64" s="34">
        <v>3643079.04</v>
      </c>
      <c r="T64" s="34"/>
      <c r="U64" s="44">
        <f t="shared" si="4"/>
        <v>34.599812571857576</v>
      </c>
      <c r="V64" s="34">
        <f t="shared" si="6"/>
        <v>20529187.210000001</v>
      </c>
      <c r="W64" s="41">
        <f t="shared" si="7"/>
        <v>10529187.210000001</v>
      </c>
      <c r="X64" s="41"/>
      <c r="Z64" s="37"/>
      <c r="AA64" s="76"/>
      <c r="AB64" s="76"/>
      <c r="AC64" s="76"/>
    </row>
    <row r="65" spans="1:30" hidden="1">
      <c r="A65" s="32">
        <v>402</v>
      </c>
      <c r="B65" s="32" t="s">
        <v>40</v>
      </c>
      <c r="C65" s="33" t="s">
        <v>176</v>
      </c>
      <c r="D65" s="33" t="s">
        <v>177</v>
      </c>
      <c r="E65" s="33" t="s">
        <v>178</v>
      </c>
      <c r="F65" s="33" t="s">
        <v>179</v>
      </c>
      <c r="G65" s="33" t="s">
        <v>45</v>
      </c>
      <c r="H65" s="34">
        <v>79901490.819999993</v>
      </c>
      <c r="I65" s="34">
        <v>63018021.57</v>
      </c>
      <c r="J65" s="34"/>
      <c r="K65" s="44">
        <f t="shared" si="5"/>
        <v>26.839999998848338</v>
      </c>
      <c r="L65" s="34"/>
      <c r="M65" s="34"/>
      <c r="N65" s="34">
        <v>14401212.84</v>
      </c>
      <c r="O65" s="34">
        <v>11363905.529999999</v>
      </c>
      <c r="P65" s="34"/>
      <c r="Q65" s="44">
        <f t="shared" si="3"/>
        <v>4.8400000002112513</v>
      </c>
      <c r="R65" s="34">
        <v>226228871.66</v>
      </c>
      <c r="S65" s="34">
        <v>160409509.46000001</v>
      </c>
      <c r="T65" s="34"/>
      <c r="U65" s="44">
        <f t="shared" si="4"/>
        <v>68.320000000940411</v>
      </c>
      <c r="V65" s="34">
        <f t="shared" si="6"/>
        <v>320531575.31999999</v>
      </c>
      <c r="W65" s="41">
        <f t="shared" si="7"/>
        <v>234791436.56</v>
      </c>
      <c r="X65" s="41"/>
      <c r="Z65" s="37"/>
      <c r="AA65" s="76"/>
      <c r="AB65" s="76"/>
      <c r="AC65" s="76"/>
    </row>
    <row r="66" spans="1:30" hidden="1">
      <c r="A66" s="32">
        <v>403</v>
      </c>
      <c r="B66" s="32" t="s">
        <v>40</v>
      </c>
      <c r="C66" s="33" t="s">
        <v>176</v>
      </c>
      <c r="D66" s="33" t="s">
        <v>177</v>
      </c>
      <c r="E66" s="33" t="s">
        <v>180</v>
      </c>
      <c r="F66" s="33" t="s">
        <v>181</v>
      </c>
      <c r="G66" s="33" t="s">
        <v>45</v>
      </c>
      <c r="H66" s="34">
        <v>116013743.08</v>
      </c>
      <c r="I66" s="34">
        <v>47301344.5</v>
      </c>
      <c r="J66" s="34"/>
      <c r="K66" s="44">
        <f t="shared" si="5"/>
        <v>51.740000005324795</v>
      </c>
      <c r="L66" s="34"/>
      <c r="M66" s="34"/>
      <c r="N66" s="34">
        <v>20932701.879999999</v>
      </c>
      <c r="O66" s="34">
        <v>8538742.9000000004</v>
      </c>
      <c r="P66" s="34"/>
      <c r="Q66" s="44">
        <f t="shared" si="3"/>
        <v>9.3400000012994795</v>
      </c>
      <c r="R66" s="34">
        <v>92815355.129999995</v>
      </c>
      <c r="S66" s="34">
        <v>35581142.780000001</v>
      </c>
      <c r="T66" s="34"/>
      <c r="U66" s="44">
        <f t="shared" si="4"/>
        <v>38.919999993375718</v>
      </c>
      <c r="V66" s="34">
        <f t="shared" si="6"/>
        <v>229761800.09</v>
      </c>
      <c r="W66" s="41">
        <f t="shared" si="7"/>
        <v>91421230.180000007</v>
      </c>
      <c r="X66" s="41"/>
      <c r="Z66" s="37"/>
      <c r="AA66" s="76"/>
      <c r="AB66" s="76"/>
      <c r="AC66" s="76"/>
    </row>
    <row r="67" spans="1:30" hidden="1">
      <c r="A67" s="32">
        <v>404</v>
      </c>
      <c r="B67" s="32" t="s">
        <v>40</v>
      </c>
      <c r="C67" s="33" t="s">
        <v>176</v>
      </c>
      <c r="D67" s="33" t="s">
        <v>177</v>
      </c>
      <c r="E67" s="33" t="s">
        <v>182</v>
      </c>
      <c r="F67" s="33" t="s">
        <v>183</v>
      </c>
      <c r="G67" s="33" t="s">
        <v>45</v>
      </c>
      <c r="H67" s="34">
        <v>46538677.090000004</v>
      </c>
      <c r="I67" s="34">
        <v>20872090.239999998</v>
      </c>
      <c r="J67" s="34"/>
      <c r="K67" s="44">
        <f t="shared" si="5"/>
        <v>67.999999984361892</v>
      </c>
      <c r="L67" s="34"/>
      <c r="M67" s="34"/>
      <c r="N67" s="34">
        <v>8387996.1100000003</v>
      </c>
      <c r="O67" s="34">
        <v>3763115.09</v>
      </c>
      <c r="P67" s="34"/>
      <c r="Q67" s="44">
        <f t="shared" si="3"/>
        <v>12.259999986525164</v>
      </c>
      <c r="R67" s="34">
        <v>14001961.640000001</v>
      </c>
      <c r="S67" s="34">
        <v>6059045.0300000003</v>
      </c>
      <c r="T67" s="34"/>
      <c r="U67" s="44">
        <f t="shared" si="4"/>
        <v>19.740000029112945</v>
      </c>
      <c r="V67" s="34">
        <f t="shared" si="6"/>
        <v>68928634.840000004</v>
      </c>
      <c r="W67" s="41">
        <f t="shared" si="7"/>
        <v>30694250.359999999</v>
      </c>
      <c r="X67" s="41"/>
      <c r="Z67" s="37"/>
      <c r="AA67" s="76"/>
      <c r="AB67" s="76"/>
      <c r="AC67" s="76"/>
    </row>
    <row r="68" spans="1:30" hidden="1">
      <c r="A68" s="32">
        <v>405</v>
      </c>
      <c r="B68" s="32" t="s">
        <v>40</v>
      </c>
      <c r="C68" s="33" t="s">
        <v>176</v>
      </c>
      <c r="D68" s="33" t="s">
        <v>177</v>
      </c>
      <c r="E68" s="33" t="s">
        <v>184</v>
      </c>
      <c r="F68" s="33" t="s">
        <v>185</v>
      </c>
      <c r="G68" s="33" t="s">
        <v>45</v>
      </c>
      <c r="H68" s="34">
        <v>33748952.020000003</v>
      </c>
      <c r="I68" s="34">
        <v>16857506.25</v>
      </c>
      <c r="J68" s="34"/>
      <c r="K68" s="44">
        <f t="shared" si="5"/>
        <v>70.499999979298536</v>
      </c>
      <c r="L68" s="34"/>
      <c r="M68" s="34"/>
      <c r="N68" s="34">
        <v>6090055</v>
      </c>
      <c r="O68" s="34">
        <v>3041524.53</v>
      </c>
      <c r="P68" s="34"/>
      <c r="Q68" s="44">
        <f t="shared" si="3"/>
        <v>12.719999988256626</v>
      </c>
      <c r="R68" s="34">
        <v>8228768.4100000001</v>
      </c>
      <c r="S68" s="34">
        <v>4012325.61</v>
      </c>
      <c r="T68" s="34"/>
      <c r="U68" s="44">
        <f t="shared" si="4"/>
        <v>16.780000032444836</v>
      </c>
      <c r="V68" s="34">
        <f t="shared" si="6"/>
        <v>48067775.430000007</v>
      </c>
      <c r="W68" s="41">
        <f t="shared" si="7"/>
        <v>23911356.390000001</v>
      </c>
      <c r="X68" s="41"/>
      <c r="Z68" s="37"/>
      <c r="AA68" s="76"/>
      <c r="AB68" s="76"/>
      <c r="AC68" s="76"/>
    </row>
    <row r="69" spans="1:30" hidden="1">
      <c r="A69" s="32">
        <v>406</v>
      </c>
      <c r="B69" s="32" t="s">
        <v>40</v>
      </c>
      <c r="C69" s="33" t="s">
        <v>176</v>
      </c>
      <c r="D69" s="33" t="s">
        <v>177</v>
      </c>
      <c r="E69" s="33" t="s">
        <v>186</v>
      </c>
      <c r="F69" s="33" t="s">
        <v>187</v>
      </c>
      <c r="G69" s="33" t="s">
        <v>45</v>
      </c>
      <c r="H69" s="34">
        <v>45523357.850000001</v>
      </c>
      <c r="I69" s="34">
        <v>24033102.18</v>
      </c>
      <c r="J69" s="34"/>
      <c r="K69" s="44">
        <f t="shared" si="5"/>
        <v>74.730000006791059</v>
      </c>
      <c r="L69" s="34"/>
      <c r="M69" s="34"/>
      <c r="N69" s="34">
        <v>8204997.9100000001</v>
      </c>
      <c r="O69" s="34">
        <v>4331940.1399999997</v>
      </c>
      <c r="P69" s="34"/>
      <c r="Q69" s="44">
        <f t="shared" ref="Q69:Q71" si="8">O69*100/W69</f>
        <v>13.470000013607001</v>
      </c>
      <c r="R69" s="34">
        <v>7328748.2400000002</v>
      </c>
      <c r="S69" s="34">
        <v>3794869.6</v>
      </c>
      <c r="T69" s="34"/>
      <c r="U69" s="44">
        <f t="shared" ref="U69:U71" si="9">S69*100/W69</f>
        <v>11.799999979601933</v>
      </c>
      <c r="V69" s="34">
        <f t="shared" si="6"/>
        <v>61057104.000000007</v>
      </c>
      <c r="W69" s="41">
        <f t="shared" si="7"/>
        <v>32159911.920000002</v>
      </c>
      <c r="X69" s="41"/>
      <c r="Z69" s="37"/>
      <c r="AA69" s="76"/>
      <c r="AB69" s="76"/>
      <c r="AC69" s="76"/>
    </row>
    <row r="70" spans="1:30" hidden="1">
      <c r="A70" s="32">
        <v>407</v>
      </c>
      <c r="B70" s="32" t="s">
        <v>40</v>
      </c>
      <c r="C70" s="33" t="s">
        <v>176</v>
      </c>
      <c r="D70" s="33" t="s">
        <v>177</v>
      </c>
      <c r="E70" s="33" t="s">
        <v>188</v>
      </c>
      <c r="F70" s="33" t="s">
        <v>189</v>
      </c>
      <c r="G70" s="33" t="s">
        <v>45</v>
      </c>
      <c r="H70" s="34">
        <v>54542303.75</v>
      </c>
      <c r="I70" s="34">
        <v>28298375.370000001</v>
      </c>
      <c r="J70" s="34"/>
      <c r="K70" s="44">
        <f t="shared" si="5"/>
        <v>70.530000003633873</v>
      </c>
      <c r="L70" s="34"/>
      <c r="M70" s="34"/>
      <c r="N70" s="34">
        <v>9830546.5500000007</v>
      </c>
      <c r="O70" s="34">
        <v>5099565.45</v>
      </c>
      <c r="P70" s="34"/>
      <c r="Q70" s="44">
        <f t="shared" si="8"/>
        <v>12.710000008987484</v>
      </c>
      <c r="R70" s="34">
        <v>13858844.439999999</v>
      </c>
      <c r="S70" s="34">
        <v>6724525.3200000003</v>
      </c>
      <c r="T70" s="34"/>
      <c r="U70" s="44">
        <f t="shared" si="9"/>
        <v>16.759999987378642</v>
      </c>
      <c r="V70" s="34">
        <f t="shared" si="6"/>
        <v>78231694.739999995</v>
      </c>
      <c r="W70" s="41">
        <f t="shared" si="7"/>
        <v>40122466.140000001</v>
      </c>
      <c r="X70" s="41"/>
      <c r="Z70" s="37"/>
      <c r="AA70" s="76"/>
      <c r="AB70" s="76"/>
      <c r="AC70" s="76"/>
    </row>
    <row r="71" spans="1:30" hidden="1">
      <c r="A71" s="32">
        <v>408</v>
      </c>
      <c r="B71" s="32" t="s">
        <v>40</v>
      </c>
      <c r="C71" s="33" t="s">
        <v>176</v>
      </c>
      <c r="D71" s="33" t="s">
        <v>177</v>
      </c>
      <c r="E71" s="33" t="s">
        <v>190</v>
      </c>
      <c r="F71" s="33" t="s">
        <v>191</v>
      </c>
      <c r="G71" s="33" t="s">
        <v>45</v>
      </c>
      <c r="H71" s="34">
        <v>25659833.460000001</v>
      </c>
      <c r="I71" s="34">
        <v>13981829.43</v>
      </c>
      <c r="J71" s="34"/>
      <c r="K71" s="44">
        <f t="shared" si="5"/>
        <v>67.82999997978466</v>
      </c>
      <c r="L71" s="34"/>
      <c r="M71" s="34"/>
      <c r="N71" s="34">
        <v>4632537.1100000003</v>
      </c>
      <c r="O71" s="34">
        <v>2525098.2000000002</v>
      </c>
      <c r="P71" s="34"/>
      <c r="Q71" s="44">
        <f t="shared" si="8"/>
        <v>12.250000024135202</v>
      </c>
      <c r="R71" s="34">
        <v>7608819.0499999998</v>
      </c>
      <c r="S71" s="34">
        <v>4106118.86</v>
      </c>
      <c r="T71" s="34"/>
      <c r="U71" s="44">
        <f t="shared" si="9"/>
        <v>19.919999996080154</v>
      </c>
      <c r="V71" s="34">
        <f t="shared" si="6"/>
        <v>37901189.619999997</v>
      </c>
      <c r="W71" s="41">
        <f t="shared" si="7"/>
        <v>20613046.489999998</v>
      </c>
      <c r="X71" s="41"/>
      <c r="Z71" s="37"/>
      <c r="AA71" s="76"/>
      <c r="AB71" s="76"/>
      <c r="AC71" s="76"/>
    </row>
    <row r="72" spans="1:30" hidden="1">
      <c r="A72" s="32"/>
      <c r="B72" s="32"/>
      <c r="C72" s="33"/>
      <c r="D72" s="33"/>
      <c r="E72" s="33"/>
      <c r="F72" s="33"/>
      <c r="G72" s="33"/>
      <c r="H72" s="34"/>
      <c r="I72" s="34"/>
      <c r="J72" s="34"/>
      <c r="K72" s="44"/>
      <c r="L72" s="34"/>
      <c r="M72" s="34"/>
      <c r="N72" s="34"/>
      <c r="O72" s="34"/>
      <c r="P72" s="34"/>
      <c r="Q72" s="44"/>
      <c r="R72" s="34"/>
      <c r="S72" s="34"/>
      <c r="T72" s="34"/>
      <c r="U72" s="44"/>
      <c r="V72" s="34"/>
      <c r="W72" s="41"/>
      <c r="X72" s="41"/>
      <c r="Z72" s="37"/>
      <c r="AA72" s="76"/>
      <c r="AB72" s="76"/>
      <c r="AC72" s="76"/>
    </row>
    <row r="73" spans="1:30">
      <c r="A73" s="32">
        <v>409</v>
      </c>
      <c r="B73" s="32" t="s">
        <v>40</v>
      </c>
      <c r="C73" s="33" t="s">
        <v>192</v>
      </c>
      <c r="D73" s="33" t="s">
        <v>193</v>
      </c>
      <c r="E73" s="33" t="s">
        <v>194</v>
      </c>
      <c r="F73" s="33" t="s">
        <v>195</v>
      </c>
      <c r="G73" s="33" t="s">
        <v>45</v>
      </c>
      <c r="H73" s="34">
        <v>93340669.090000004</v>
      </c>
      <c r="I73" s="34">
        <f t="shared" ref="I73:I81" si="10">W73*K73/100</f>
        <v>42363012.392291576</v>
      </c>
      <c r="J73" s="34">
        <f>H73-I73</f>
        <v>50977656.697708428</v>
      </c>
      <c r="K73" s="70">
        <v>25.135322007625202</v>
      </c>
      <c r="L73" s="34">
        <v>3441160.4279999998</v>
      </c>
      <c r="M73" s="34">
        <f>J73-L73</f>
        <v>47536496.269708425</v>
      </c>
      <c r="N73" s="34">
        <v>18157242.739999998</v>
      </c>
      <c r="O73" s="34">
        <f>Q73*W73/100</f>
        <v>8284153.8555850778</v>
      </c>
      <c r="P73" s="34">
        <f>N73-O73</f>
        <v>9873088.8844149206</v>
      </c>
      <c r="Q73" s="70">
        <v>4.9152518426364225</v>
      </c>
      <c r="R73" s="34">
        <v>256155738.16999999</v>
      </c>
      <c r="S73" s="34">
        <f>U73*W73/100</f>
        <v>117892597.75212336</v>
      </c>
      <c r="T73" s="34">
        <f>R73-S73</f>
        <v>138263140.41787663</v>
      </c>
      <c r="U73" s="70">
        <v>69.949426149738386</v>
      </c>
      <c r="V73" s="34">
        <f t="shared" ref="V73:V81" si="11">H73+N73+R73</f>
        <v>367653650</v>
      </c>
      <c r="W73" s="79">
        <v>168539764</v>
      </c>
      <c r="X73" s="79">
        <f>V73-W73</f>
        <v>199113886</v>
      </c>
      <c r="Y73" s="64">
        <f t="shared" ref="Y73:Y81" si="12">I73+O73+S73</f>
        <v>168539764</v>
      </c>
      <c r="Z73" s="77">
        <f>W73*100/V73</f>
        <v>45.841993952732416</v>
      </c>
      <c r="AA73" s="78">
        <f t="shared" ref="AA73:AA81" si="13">H73*100/V73</f>
        <v>25.388206832707905</v>
      </c>
      <c r="AB73" s="78">
        <f>N73*100/V73</f>
        <v>4.9386814845983436</v>
      </c>
      <c r="AC73" s="78">
        <f>R73*100/V73</f>
        <v>69.673111682693758</v>
      </c>
      <c r="AD73" s="74">
        <f>SUM(AA73:AC73)</f>
        <v>100</v>
      </c>
    </row>
    <row r="74" spans="1:30">
      <c r="A74" s="32">
        <v>410</v>
      </c>
      <c r="B74" s="32" t="s">
        <v>40</v>
      </c>
      <c r="C74" s="33" t="s">
        <v>192</v>
      </c>
      <c r="D74" s="33" t="s">
        <v>193</v>
      </c>
      <c r="E74" s="33" t="s">
        <v>196</v>
      </c>
      <c r="F74" s="33" t="s">
        <v>197</v>
      </c>
      <c r="G74" s="33" t="s">
        <v>45</v>
      </c>
      <c r="H74" s="34">
        <v>42668441.909999996</v>
      </c>
      <c r="I74" s="34">
        <f t="shared" si="10"/>
        <v>18115820.201823935</v>
      </c>
      <c r="J74" s="34">
        <f t="shared" ref="J74:J81" si="14">H74-I74</f>
        <v>24552621.708176062</v>
      </c>
      <c r="K74" s="70">
        <v>66.337828789299294</v>
      </c>
      <c r="L74" s="34">
        <v>976283.304</v>
      </c>
      <c r="M74" s="34">
        <f t="shared" ref="M74:M81" si="15">J74-L74</f>
        <v>23576338.40417606</v>
      </c>
      <c r="N74" s="34">
        <v>8300146.8099999996</v>
      </c>
      <c r="O74" s="34">
        <f t="shared" ref="O74:O81" si="16">Q74*W74/100</f>
        <v>3542577.1971225636</v>
      </c>
      <c r="P74" s="34">
        <f t="shared" ref="P74:P81" si="17">N74-O74</f>
        <v>4757569.612877436</v>
      </c>
      <c r="Q74" s="70">
        <v>12.972466990588231</v>
      </c>
      <c r="R74" s="34">
        <v>12921964.57</v>
      </c>
      <c r="S74" s="34">
        <f t="shared" ref="S74:S81" si="18">U74*W74/100</f>
        <v>5650033.6010535024</v>
      </c>
      <c r="T74" s="34">
        <f t="shared" ref="T74:T81" si="19">R74-S74</f>
        <v>7271930.9689464979</v>
      </c>
      <c r="U74" s="70">
        <v>20.689704220112471</v>
      </c>
      <c r="V74" s="34">
        <f t="shared" si="11"/>
        <v>63890553.289999999</v>
      </c>
      <c r="W74" s="79">
        <v>27308431</v>
      </c>
      <c r="X74" s="79">
        <f t="shared" ref="X74:X82" si="20">V74-W74</f>
        <v>36582122.289999999</v>
      </c>
      <c r="Y74" s="64">
        <f t="shared" si="12"/>
        <v>27308431</v>
      </c>
      <c r="Z74" s="77">
        <f t="shared" ref="Z74:Z81" si="21">W74*100/V74</f>
        <v>42.742517623922744</v>
      </c>
      <c r="AA74" s="78">
        <f t="shared" si="13"/>
        <v>66.783647523488199</v>
      </c>
      <c r="AB74" s="78">
        <f t="shared" ref="AB74:AB81" si="22">N74*100/V74</f>
        <v>12.99119569731308</v>
      </c>
      <c r="AC74" s="78">
        <f t="shared" ref="AC74:AC81" si="23">R74*100/V74</f>
        <v>20.225156779198713</v>
      </c>
      <c r="AD74" s="74">
        <f t="shared" ref="AD74:AD81" si="24">SUM(AA74:AC74)</f>
        <v>99.999999999999986</v>
      </c>
    </row>
    <row r="75" spans="1:30">
      <c r="A75" s="32">
        <v>411</v>
      </c>
      <c r="B75" s="32" t="s">
        <v>40</v>
      </c>
      <c r="C75" s="33" t="s">
        <v>192</v>
      </c>
      <c r="D75" s="33" t="s">
        <v>193</v>
      </c>
      <c r="E75" s="33" t="s">
        <v>198</v>
      </c>
      <c r="F75" s="33" t="s">
        <v>199</v>
      </c>
      <c r="G75" s="33" t="s">
        <v>45</v>
      </c>
      <c r="H75" s="34">
        <v>55459582.130000003</v>
      </c>
      <c r="I75" s="34">
        <f t="shared" si="10"/>
        <v>23056339.332562856</v>
      </c>
      <c r="J75" s="34">
        <f t="shared" si="14"/>
        <v>32403242.797437146</v>
      </c>
      <c r="K75" s="70">
        <v>69.523165526723417</v>
      </c>
      <c r="L75" s="34">
        <v>783359.17200000014</v>
      </c>
      <c r="M75" s="34">
        <f t="shared" si="15"/>
        <v>31619883.625437148</v>
      </c>
      <c r="N75" s="34">
        <v>10788363.800000001</v>
      </c>
      <c r="O75" s="34">
        <f t="shared" si="16"/>
        <v>4508703.4984826744</v>
      </c>
      <c r="P75" s="34">
        <f t="shared" si="17"/>
        <v>6279660.3015173264</v>
      </c>
      <c r="Q75" s="70">
        <v>13.595364602967308</v>
      </c>
      <c r="R75" s="34">
        <v>13057593.08</v>
      </c>
      <c r="S75" s="34">
        <f t="shared" si="18"/>
        <v>5598492.1689544711</v>
      </c>
      <c r="T75" s="34">
        <f t="shared" si="19"/>
        <v>7459100.9110455289</v>
      </c>
      <c r="U75" s="70">
        <v>16.881469870309274</v>
      </c>
      <c r="V75" s="34">
        <f t="shared" si="11"/>
        <v>79305539.010000005</v>
      </c>
      <c r="W75" s="79">
        <v>33163535</v>
      </c>
      <c r="X75" s="79">
        <f t="shared" si="20"/>
        <v>46142004.010000005</v>
      </c>
      <c r="Y75" s="64">
        <f t="shared" si="12"/>
        <v>33163535</v>
      </c>
      <c r="Z75" s="77">
        <f t="shared" si="21"/>
        <v>41.817425887261486</v>
      </c>
      <c r="AA75" s="78">
        <f t="shared" si="13"/>
        <v>69.93153671524361</v>
      </c>
      <c r="AB75" s="78">
        <f t="shared" si="22"/>
        <v>13.603543881896629</v>
      </c>
      <c r="AC75" s="78">
        <f t="shared" si="23"/>
        <v>16.464919402859753</v>
      </c>
      <c r="AD75" s="74">
        <f t="shared" si="24"/>
        <v>99.999999999999986</v>
      </c>
    </row>
    <row r="76" spans="1:30">
      <c r="A76" s="32">
        <v>412</v>
      </c>
      <c r="B76" s="32" t="s">
        <v>40</v>
      </c>
      <c r="C76" s="33" t="s">
        <v>192</v>
      </c>
      <c r="D76" s="33" t="s">
        <v>193</v>
      </c>
      <c r="E76" s="33" t="s">
        <v>200</v>
      </c>
      <c r="F76" s="33" t="s">
        <v>201</v>
      </c>
      <c r="G76" s="33" t="s">
        <v>45</v>
      </c>
      <c r="H76" s="34">
        <v>62367098.340000004</v>
      </c>
      <c r="I76" s="34">
        <f t="shared" si="10"/>
        <v>26286606.16205544</v>
      </c>
      <c r="J76" s="34">
        <f t="shared" si="14"/>
        <v>36080492.177944563</v>
      </c>
      <c r="K76" s="70">
        <v>67.908875350626943</v>
      </c>
      <c r="L76" s="34">
        <v>1763528.1720000003</v>
      </c>
      <c r="M76" s="34">
        <f t="shared" si="15"/>
        <v>34316964.005944565</v>
      </c>
      <c r="N76" s="34">
        <v>12132059.42</v>
      </c>
      <c r="O76" s="34">
        <f t="shared" si="16"/>
        <v>5140387.2733288892</v>
      </c>
      <c r="P76" s="34">
        <f t="shared" si="17"/>
        <v>6991672.1466711108</v>
      </c>
      <c r="Q76" s="70">
        <v>13.279687626709778</v>
      </c>
      <c r="R76" s="34">
        <v>16787557.129999999</v>
      </c>
      <c r="S76" s="34">
        <f t="shared" si="18"/>
        <v>7281652.5646156706</v>
      </c>
      <c r="T76" s="34">
        <f t="shared" si="19"/>
        <v>9505904.5653843284</v>
      </c>
      <c r="U76" s="70">
        <v>18.811437022663284</v>
      </c>
      <c r="V76" s="34">
        <f t="shared" si="11"/>
        <v>91286714.890000001</v>
      </c>
      <c r="W76" s="79">
        <v>38708646</v>
      </c>
      <c r="X76" s="79">
        <f t="shared" si="20"/>
        <v>52578068.890000001</v>
      </c>
      <c r="Y76" s="64">
        <f t="shared" si="12"/>
        <v>38708646</v>
      </c>
      <c r="Z76" s="77">
        <f t="shared" si="21"/>
        <v>42.403372765296361</v>
      </c>
      <c r="AA76" s="78">
        <f t="shared" si="13"/>
        <v>68.320016132853524</v>
      </c>
      <c r="AB76" s="78">
        <f t="shared" si="22"/>
        <v>13.29006026191113</v>
      </c>
      <c r="AC76" s="78">
        <f t="shared" si="23"/>
        <v>18.389923605235346</v>
      </c>
      <c r="AD76" s="74">
        <f t="shared" si="24"/>
        <v>100</v>
      </c>
    </row>
    <row r="77" spans="1:30">
      <c r="A77" s="32">
        <v>413</v>
      </c>
      <c r="B77" s="32" t="s">
        <v>40</v>
      </c>
      <c r="C77" s="33" t="s">
        <v>192</v>
      </c>
      <c r="D77" s="33" t="s">
        <v>193</v>
      </c>
      <c r="E77" s="33" t="s">
        <v>202</v>
      </c>
      <c r="F77" s="33" t="s">
        <v>203</v>
      </c>
      <c r="G77" s="33" t="s">
        <v>45</v>
      </c>
      <c r="H77" s="34">
        <v>70533495.420000002</v>
      </c>
      <c r="I77" s="34">
        <f t="shared" si="10"/>
        <v>32723747.93334699</v>
      </c>
      <c r="J77" s="34">
        <f t="shared" si="14"/>
        <v>37809747.486653015</v>
      </c>
      <c r="K77" s="70">
        <v>65.87407795076129</v>
      </c>
      <c r="L77" s="34">
        <v>2257757.2439999999</v>
      </c>
      <c r="M77" s="34">
        <f t="shared" si="15"/>
        <v>35551990.242653012</v>
      </c>
      <c r="N77" s="34">
        <v>13720640.85</v>
      </c>
      <c r="O77" s="34">
        <f t="shared" si="16"/>
        <v>6399180.4908724939</v>
      </c>
      <c r="P77" s="34">
        <f t="shared" si="17"/>
        <v>7321460.3591275057</v>
      </c>
      <c r="Q77" s="70">
        <v>12.881779780706504</v>
      </c>
      <c r="R77" s="34">
        <v>22083241.719999999</v>
      </c>
      <c r="S77" s="34">
        <f t="shared" si="18"/>
        <v>10553285.575780513</v>
      </c>
      <c r="T77" s="34">
        <f t="shared" si="19"/>
        <v>11529956.144219486</v>
      </c>
      <c r="U77" s="70">
        <v>21.244142268532205</v>
      </c>
      <c r="V77" s="34">
        <f t="shared" si="11"/>
        <v>106337377.98999999</v>
      </c>
      <c r="W77" s="79">
        <v>49676214</v>
      </c>
      <c r="X77" s="79">
        <f t="shared" si="20"/>
        <v>56661163.989999995</v>
      </c>
      <c r="Y77" s="64">
        <f t="shared" si="12"/>
        <v>49676213.999999993</v>
      </c>
      <c r="Z77" s="77">
        <f t="shared" si="21"/>
        <v>46.71566568499702</v>
      </c>
      <c r="AA77" s="78">
        <f t="shared" si="13"/>
        <v>66.329917808047696</v>
      </c>
      <c r="AB77" s="78">
        <f t="shared" si="22"/>
        <v>12.902933201240202</v>
      </c>
      <c r="AC77" s="78">
        <f t="shared" si="23"/>
        <v>20.767148990712105</v>
      </c>
      <c r="AD77" s="74">
        <f t="shared" si="24"/>
        <v>100</v>
      </c>
    </row>
    <row r="78" spans="1:30">
      <c r="A78" s="32">
        <v>414</v>
      </c>
      <c r="B78" s="32" t="s">
        <v>40</v>
      </c>
      <c r="C78" s="33" t="s">
        <v>192</v>
      </c>
      <c r="D78" s="33" t="s">
        <v>193</v>
      </c>
      <c r="E78" s="33" t="s">
        <v>204</v>
      </c>
      <c r="F78" s="33" t="s">
        <v>205</v>
      </c>
      <c r="G78" s="33" t="s">
        <v>45</v>
      </c>
      <c r="H78" s="34">
        <v>76297735.829999998</v>
      </c>
      <c r="I78" s="34">
        <f t="shared" si="10"/>
        <v>41316872.397916488</v>
      </c>
      <c r="J78" s="34">
        <f t="shared" si="14"/>
        <v>34980863.43208351</v>
      </c>
      <c r="K78" s="70">
        <v>51.236093513043713</v>
      </c>
      <c r="L78" s="34">
        <v>2904243.5160000003</v>
      </c>
      <c r="M78" s="34">
        <f t="shared" si="15"/>
        <v>32076619.916083511</v>
      </c>
      <c r="N78" s="34">
        <v>14841938.93</v>
      </c>
      <c r="O78" s="34">
        <f t="shared" si="16"/>
        <v>8079579.5315245474</v>
      </c>
      <c r="P78" s="34">
        <f t="shared" si="17"/>
        <v>6762359.3984754523</v>
      </c>
      <c r="Q78" s="70">
        <v>10.01929885777465</v>
      </c>
      <c r="R78" s="34">
        <v>53711940.219999999</v>
      </c>
      <c r="S78" s="34">
        <f t="shared" si="18"/>
        <v>31243717.070558958</v>
      </c>
      <c r="T78" s="34">
        <f t="shared" si="19"/>
        <v>22468223.149441041</v>
      </c>
      <c r="U78" s="70">
        <v>38.74460762918163</v>
      </c>
      <c r="V78" s="34">
        <f t="shared" si="11"/>
        <v>144851614.97999999</v>
      </c>
      <c r="W78" s="79">
        <v>80640169</v>
      </c>
      <c r="X78" s="79">
        <f t="shared" si="20"/>
        <v>64211445.979999989</v>
      </c>
      <c r="Y78" s="64">
        <f t="shared" si="12"/>
        <v>80640169</v>
      </c>
      <c r="Z78" s="77">
        <f t="shared" si="21"/>
        <v>55.670880170120427</v>
      </c>
      <c r="AA78" s="78">
        <f t="shared" si="13"/>
        <v>52.673030839548879</v>
      </c>
      <c r="AB78" s="78">
        <f t="shared" si="22"/>
        <v>10.246305456828535</v>
      </c>
      <c r="AC78" s="78">
        <f t="shared" si="23"/>
        <v>37.080663703622591</v>
      </c>
      <c r="AD78" s="74">
        <f t="shared" si="24"/>
        <v>100</v>
      </c>
    </row>
    <row r="79" spans="1:30">
      <c r="A79" s="32">
        <v>415</v>
      </c>
      <c r="B79" s="32" t="s">
        <v>40</v>
      </c>
      <c r="C79" s="33" t="s">
        <v>192</v>
      </c>
      <c r="D79" s="33" t="s">
        <v>193</v>
      </c>
      <c r="E79" s="33" t="s">
        <v>206</v>
      </c>
      <c r="F79" s="33" t="s">
        <v>207</v>
      </c>
      <c r="G79" s="33" t="s">
        <v>45</v>
      </c>
      <c r="H79" s="34">
        <v>58550151.350000001</v>
      </c>
      <c r="I79" s="34">
        <f t="shared" si="10"/>
        <v>22415804.127787437</v>
      </c>
      <c r="J79" s="34">
        <f t="shared" si="14"/>
        <v>36134347.222212568</v>
      </c>
      <c r="K79" s="70">
        <v>70.910164166206698</v>
      </c>
      <c r="L79" s="34">
        <v>1225246.8</v>
      </c>
      <c r="M79" s="34">
        <f t="shared" si="15"/>
        <v>34909100.422212571</v>
      </c>
      <c r="N79" s="34">
        <v>11389561.710000001</v>
      </c>
      <c r="O79" s="34">
        <f t="shared" si="16"/>
        <v>4383445.8303544512</v>
      </c>
      <c r="P79" s="34">
        <f t="shared" si="17"/>
        <v>7006115.8796455497</v>
      </c>
      <c r="Q79" s="70">
        <v>13.866594375652634</v>
      </c>
      <c r="R79" s="34">
        <v>12213919.279999999</v>
      </c>
      <c r="S79" s="34">
        <f t="shared" si="18"/>
        <v>4812303.0418581106</v>
      </c>
      <c r="T79" s="34">
        <f t="shared" si="19"/>
        <v>7401616.2381418888</v>
      </c>
      <c r="U79" s="70">
        <v>15.223241458140668</v>
      </c>
      <c r="V79" s="34">
        <f t="shared" si="11"/>
        <v>82153632.340000004</v>
      </c>
      <c r="W79" s="79">
        <v>31611553</v>
      </c>
      <c r="X79" s="79">
        <f t="shared" si="20"/>
        <v>50542079.340000004</v>
      </c>
      <c r="Y79" s="64">
        <f t="shared" si="12"/>
        <v>31611553</v>
      </c>
      <c r="Z79" s="77">
        <f t="shared" si="21"/>
        <v>38.478582260578349</v>
      </c>
      <c r="AA79" s="78">
        <f t="shared" si="13"/>
        <v>71.269096304451963</v>
      </c>
      <c r="AB79" s="78">
        <f t="shared" si="22"/>
        <v>13.863734792471867</v>
      </c>
      <c r="AC79" s="78">
        <f t="shared" si="23"/>
        <v>14.867168903076161</v>
      </c>
      <c r="AD79" s="74">
        <f t="shared" si="24"/>
        <v>100</v>
      </c>
    </row>
    <row r="80" spans="1:30">
      <c r="A80" s="32">
        <v>416</v>
      </c>
      <c r="B80" s="32" t="s">
        <v>40</v>
      </c>
      <c r="C80" s="33" t="s">
        <v>192</v>
      </c>
      <c r="D80" s="33" t="s">
        <v>193</v>
      </c>
      <c r="E80" s="33" t="s">
        <v>208</v>
      </c>
      <c r="F80" s="33" t="s">
        <v>209</v>
      </c>
      <c r="G80" s="33" t="s">
        <v>45</v>
      </c>
      <c r="H80" s="34">
        <v>40684712.659999996</v>
      </c>
      <c r="I80" s="34">
        <f t="shared" si="10"/>
        <v>13164934.926118402</v>
      </c>
      <c r="J80" s="34">
        <f t="shared" si="14"/>
        <v>27519777.733881593</v>
      </c>
      <c r="K80" s="70">
        <v>71.093767911200246</v>
      </c>
      <c r="L80" s="34">
        <v>959543.33999999985</v>
      </c>
      <c r="M80" s="34">
        <f t="shared" si="15"/>
        <v>26560234.393881593</v>
      </c>
      <c r="N80" s="34">
        <v>7914258.71</v>
      </c>
      <c r="O80" s="34">
        <f t="shared" si="16"/>
        <v>2574423.7775695054</v>
      </c>
      <c r="P80" s="34">
        <f t="shared" si="17"/>
        <v>5339834.9324304946</v>
      </c>
      <c r="Q80" s="70">
        <v>13.902498384894464</v>
      </c>
      <c r="R80" s="34">
        <v>8299482.9500000002</v>
      </c>
      <c r="S80" s="34">
        <f t="shared" si="18"/>
        <v>2778347.2963120937</v>
      </c>
      <c r="T80" s="34">
        <f t="shared" si="19"/>
        <v>5521135.6536879065</v>
      </c>
      <c r="U80" s="70">
        <v>15.003733703905297</v>
      </c>
      <c r="V80" s="34">
        <f t="shared" si="11"/>
        <v>56898454.32</v>
      </c>
      <c r="W80" s="79">
        <v>18517706</v>
      </c>
      <c r="X80" s="79">
        <f t="shared" si="20"/>
        <v>38380748.32</v>
      </c>
      <c r="Y80" s="64">
        <f t="shared" si="12"/>
        <v>18517706</v>
      </c>
      <c r="Z80" s="77">
        <f t="shared" si="21"/>
        <v>32.545182854802022</v>
      </c>
      <c r="AA80" s="78">
        <f t="shared" si="13"/>
        <v>71.504073610131755</v>
      </c>
      <c r="AB80" s="78">
        <f t="shared" si="22"/>
        <v>13.90944412213692</v>
      </c>
      <c r="AC80" s="78">
        <f t="shared" si="23"/>
        <v>14.586482267731311</v>
      </c>
      <c r="AD80" s="74">
        <f t="shared" si="24"/>
        <v>99.999999999999986</v>
      </c>
    </row>
    <row r="81" spans="1:30">
      <c r="A81" s="32">
        <v>417</v>
      </c>
      <c r="B81" s="32" t="s">
        <v>40</v>
      </c>
      <c r="C81" s="33" t="s">
        <v>192</v>
      </c>
      <c r="D81" s="33" t="s">
        <v>193</v>
      </c>
      <c r="E81" s="33" t="s">
        <v>210</v>
      </c>
      <c r="F81" s="33" t="s">
        <v>211</v>
      </c>
      <c r="G81" s="33" t="s">
        <v>45</v>
      </c>
      <c r="H81" s="34">
        <v>31053054.870000001</v>
      </c>
      <c r="I81" s="34">
        <f t="shared" si="10"/>
        <v>12299531.015123511</v>
      </c>
      <c r="J81" s="34">
        <f t="shared" si="14"/>
        <v>18753523.854876488</v>
      </c>
      <c r="K81" s="70">
        <v>69.408499181052932</v>
      </c>
      <c r="L81" s="34">
        <v>618025.02</v>
      </c>
      <c r="M81" s="34">
        <f t="shared" si="15"/>
        <v>18135498.834876489</v>
      </c>
      <c r="N81" s="34">
        <v>6040645.0899999999</v>
      </c>
      <c r="O81" s="34">
        <f t="shared" si="16"/>
        <v>2405192.6794558703</v>
      </c>
      <c r="P81" s="34">
        <f t="shared" si="17"/>
        <v>3635452.4105441296</v>
      </c>
      <c r="Q81" s="70">
        <v>13.572941433052755</v>
      </c>
      <c r="R81" s="34">
        <v>7390162.8099999996</v>
      </c>
      <c r="S81" s="34">
        <f t="shared" si="18"/>
        <v>3015773.3054206204</v>
      </c>
      <c r="T81" s="34">
        <f t="shared" si="19"/>
        <v>4374389.5045793792</v>
      </c>
      <c r="U81" s="70">
        <v>17.018559385894314</v>
      </c>
      <c r="V81" s="34">
        <f t="shared" si="11"/>
        <v>44483862.770000003</v>
      </c>
      <c r="W81" s="79">
        <v>17720497</v>
      </c>
      <c r="X81" s="79">
        <f t="shared" si="20"/>
        <v>26763365.770000003</v>
      </c>
      <c r="Y81" s="64">
        <f t="shared" si="12"/>
        <v>17720497</v>
      </c>
      <c r="Z81" s="77">
        <f t="shared" si="21"/>
        <v>39.835787399179587</v>
      </c>
      <c r="AA81" s="78">
        <f t="shared" si="13"/>
        <v>69.807460360529291</v>
      </c>
      <c r="AB81" s="78">
        <f t="shared" si="22"/>
        <v>13.579407708437186</v>
      </c>
      <c r="AC81" s="78">
        <f t="shared" si="23"/>
        <v>16.613131931033514</v>
      </c>
      <c r="AD81" s="74">
        <f t="shared" si="24"/>
        <v>100</v>
      </c>
    </row>
    <row r="82" spans="1:30" s="61" customFormat="1">
      <c r="D82" s="95" t="s">
        <v>243</v>
      </c>
      <c r="E82" s="95"/>
      <c r="F82" s="95"/>
      <c r="G82" s="62"/>
      <c r="H82" s="63">
        <f>SUM(H73:H81)</f>
        <v>530954941.60000002</v>
      </c>
      <c r="I82" s="63">
        <f t="shared" ref="I82" si="25">SUM(I73:I81)</f>
        <v>231742668.48902664</v>
      </c>
      <c r="J82" s="63">
        <f>SUM(J73:J81)</f>
        <v>299212273.11097336</v>
      </c>
      <c r="K82" s="63"/>
      <c r="L82" s="63">
        <f>SUM(L73:L81)</f>
        <v>14929146.996000001</v>
      </c>
      <c r="M82" s="63">
        <f>SUM(M73:M81)</f>
        <v>284283126.11497337</v>
      </c>
      <c r="N82" s="63">
        <f t="shared" ref="N82:W82" si="26">SUM(N73:N81)</f>
        <v>103284858.05999999</v>
      </c>
      <c r="O82" s="63">
        <f t="shared" si="26"/>
        <v>45317644.134296075</v>
      </c>
      <c r="P82" s="63">
        <f t="shared" si="26"/>
        <v>57967213.925703928</v>
      </c>
      <c r="Q82" s="63"/>
      <c r="R82" s="63">
        <f t="shared" si="26"/>
        <v>402621599.92999995</v>
      </c>
      <c r="S82" s="63">
        <f t="shared" si="26"/>
        <v>188826202.3766773</v>
      </c>
      <c r="T82" s="63">
        <f t="shared" si="26"/>
        <v>213795397.55332264</v>
      </c>
      <c r="U82" s="63"/>
      <c r="V82" s="63">
        <f t="shared" si="26"/>
        <v>1036861399.5900002</v>
      </c>
      <c r="W82" s="63">
        <f t="shared" si="26"/>
        <v>465886515</v>
      </c>
      <c r="X82" s="79">
        <f t="shared" si="20"/>
        <v>570974884.59000015</v>
      </c>
      <c r="Y82" s="69">
        <f>SUM(Y73:Y81)</f>
        <v>465886515</v>
      </c>
      <c r="AA82" s="73"/>
      <c r="AB82" s="73"/>
      <c r="AC82" s="73"/>
    </row>
    <row r="84" spans="1:30">
      <c r="Z84" s="80">
        <v>44.619727561524279</v>
      </c>
      <c r="AA84" s="81">
        <v>25.388206832707905</v>
      </c>
      <c r="AB84" s="81">
        <v>4.9386814845983436</v>
      </c>
      <c r="AC84" s="81">
        <v>69.673111682693758</v>
      </c>
    </row>
    <row r="87" spans="1:30">
      <c r="X87" s="64"/>
    </row>
  </sheetData>
  <mergeCells count="2">
    <mergeCell ref="H1:S1"/>
    <mergeCell ref="D82:F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E1BC-D26E-4F1A-8E17-427AB3512DED}">
  <sheetPr>
    <tabColor theme="9"/>
  </sheetPr>
  <dimension ref="A1:X82"/>
  <sheetViews>
    <sheetView topLeftCell="D1" zoomScale="90" zoomScaleNormal="90" workbookViewId="0">
      <pane xSplit="7" ySplit="72" topLeftCell="O73" activePane="bottomRight" state="frozen"/>
      <selection activeCell="D1" sqref="D1"/>
      <selection pane="topRight" activeCell="K1" sqref="K1"/>
      <selection pane="bottomLeft" activeCell="D73" sqref="D73"/>
      <selection pane="bottomRight" activeCell="N76" sqref="N76"/>
    </sheetView>
  </sheetViews>
  <sheetFormatPr defaultColWidth="8.5703125" defaultRowHeight="15"/>
  <cols>
    <col min="1" max="1" width="4.42578125" style="30" bestFit="1" customWidth="1"/>
    <col min="2" max="2" width="3.42578125" style="30" bestFit="1" customWidth="1"/>
    <col min="3" max="3" width="8" style="30" hidden="1" customWidth="1"/>
    <col min="4" max="4" width="8" style="30" customWidth="1"/>
    <col min="5" max="5" width="5.140625" style="30" bestFit="1" customWidth="1"/>
    <col min="6" max="6" width="12.85546875" style="30" customWidth="1"/>
    <col min="7" max="7" width="8.42578125" style="30" hidden="1" customWidth="1"/>
    <col min="8" max="8" width="17.42578125" style="30" bestFit="1" customWidth="1"/>
    <col min="9" max="9" width="19.28515625" style="30" customWidth="1"/>
    <col min="10" max="10" width="14.42578125" style="30" bestFit="1" customWidth="1"/>
    <col min="11" max="11" width="17.42578125" style="30" bestFit="1" customWidth="1"/>
    <col min="12" max="12" width="16.140625" style="30" bestFit="1" customWidth="1"/>
    <col min="13" max="13" width="14.42578125" style="30" bestFit="1" customWidth="1"/>
    <col min="14" max="15" width="17.42578125" style="30" bestFit="1" customWidth="1"/>
    <col min="16" max="16" width="14.42578125" style="30" bestFit="1" customWidth="1"/>
    <col min="17" max="17" width="19.42578125" style="30" bestFit="1" customWidth="1"/>
    <col min="18" max="19" width="17.42578125" style="30" bestFit="1" customWidth="1"/>
    <col min="20" max="20" width="13.5703125" style="30" bestFit="1" customWidth="1"/>
    <col min="21" max="21" width="16.5703125" style="71" bestFit="1" customWidth="1"/>
    <col min="22" max="22" width="16.42578125" style="71" bestFit="1" customWidth="1"/>
    <col min="23" max="23" width="16.140625" style="71" bestFit="1" customWidth="1"/>
    <col min="24" max="16384" width="8.5703125" style="30"/>
  </cols>
  <sheetData>
    <row r="1" spans="1:23" ht="21">
      <c r="A1" s="35"/>
      <c r="B1" s="35"/>
      <c r="C1" s="35"/>
      <c r="D1" s="35"/>
      <c r="E1" s="35"/>
      <c r="F1" s="35"/>
      <c r="G1" s="35"/>
      <c r="H1" s="94" t="s">
        <v>245</v>
      </c>
      <c r="I1" s="94"/>
      <c r="J1" s="94"/>
      <c r="K1" s="94"/>
      <c r="L1" s="94"/>
      <c r="M1" s="94"/>
      <c r="N1" s="94"/>
      <c r="O1" s="94"/>
      <c r="P1" s="36"/>
      <c r="Q1" s="36"/>
      <c r="R1" s="37"/>
    </row>
    <row r="2" spans="1:23">
      <c r="A2" s="38"/>
      <c r="B2" s="38"/>
      <c r="C2" s="38"/>
      <c r="D2" s="38"/>
      <c r="E2" s="38"/>
      <c r="F2" s="38"/>
      <c r="G2" s="38"/>
      <c r="H2" s="68" t="s">
        <v>3</v>
      </c>
      <c r="I2" s="31" t="s">
        <v>4</v>
      </c>
      <c r="J2" s="42" t="s">
        <v>219</v>
      </c>
      <c r="K2" s="68" t="s">
        <v>6</v>
      </c>
      <c r="L2" s="31" t="s">
        <v>217</v>
      </c>
      <c r="M2" s="42" t="s">
        <v>220</v>
      </c>
      <c r="N2" s="68" t="s">
        <v>9</v>
      </c>
      <c r="O2" s="31" t="s">
        <v>218</v>
      </c>
      <c r="P2" s="42" t="s">
        <v>221</v>
      </c>
      <c r="Q2" s="68" t="s">
        <v>222</v>
      </c>
      <c r="R2" s="68" t="s">
        <v>223</v>
      </c>
    </row>
    <row r="3" spans="1:23" ht="25.5">
      <c r="A3" s="39" t="s">
        <v>18</v>
      </c>
      <c r="B3" s="39" t="s">
        <v>19</v>
      </c>
      <c r="C3" s="39" t="s">
        <v>20</v>
      </c>
      <c r="D3" s="39" t="s">
        <v>21</v>
      </c>
      <c r="E3" s="39" t="s">
        <v>22</v>
      </c>
      <c r="F3" s="39" t="s">
        <v>23</v>
      </c>
      <c r="G3" s="39" t="s">
        <v>24</v>
      </c>
      <c r="H3" s="40" t="s">
        <v>25</v>
      </c>
      <c r="I3" s="40" t="s">
        <v>26</v>
      </c>
      <c r="J3" s="43" t="s">
        <v>214</v>
      </c>
      <c r="K3" s="40" t="s">
        <v>30</v>
      </c>
      <c r="L3" s="40" t="s">
        <v>31</v>
      </c>
      <c r="M3" s="43" t="s">
        <v>215</v>
      </c>
      <c r="N3" s="40" t="s">
        <v>33</v>
      </c>
      <c r="O3" s="40" t="s">
        <v>34</v>
      </c>
      <c r="P3" s="43" t="s">
        <v>216</v>
      </c>
      <c r="Q3" s="40" t="s">
        <v>213</v>
      </c>
      <c r="R3" s="40" t="s">
        <v>212</v>
      </c>
      <c r="T3" s="75" t="s">
        <v>244</v>
      </c>
      <c r="U3" s="72" t="s">
        <v>214</v>
      </c>
      <c r="V3" s="72" t="s">
        <v>215</v>
      </c>
      <c r="W3" s="72" t="s">
        <v>216</v>
      </c>
    </row>
    <row r="4" spans="1:23" hidden="1">
      <c r="A4" s="32">
        <v>341</v>
      </c>
      <c r="B4" s="32" t="s">
        <v>40</v>
      </c>
      <c r="C4" s="33" t="s">
        <v>41</v>
      </c>
      <c r="D4" s="33" t="s">
        <v>42</v>
      </c>
      <c r="E4" s="33" t="s">
        <v>43</v>
      </c>
      <c r="F4" s="33" t="s">
        <v>44</v>
      </c>
      <c r="G4" s="33" t="s">
        <v>45</v>
      </c>
      <c r="H4" s="34">
        <v>13765505.220000001</v>
      </c>
      <c r="I4" s="34">
        <v>1423598.51</v>
      </c>
      <c r="J4" s="44">
        <f>I4*100/R4</f>
        <v>84.480000101594484</v>
      </c>
      <c r="K4" s="34">
        <v>2529558.2400000002</v>
      </c>
      <c r="L4" s="34">
        <v>261532.3</v>
      </c>
      <c r="M4" s="44">
        <f>L4*100/R4</f>
        <v>15.519999898405512</v>
      </c>
      <c r="N4" s="34">
        <v>0</v>
      </c>
      <c r="O4" s="34">
        <v>0</v>
      </c>
      <c r="P4" s="44">
        <f>O4*100/R4</f>
        <v>0</v>
      </c>
      <c r="Q4" s="34">
        <f>H4+K4+N4</f>
        <v>16295063.460000001</v>
      </c>
      <c r="R4" s="41">
        <f>I4+L4+O4</f>
        <v>1685130.81</v>
      </c>
      <c r="T4" s="37"/>
      <c r="U4" s="76"/>
      <c r="V4" s="76"/>
      <c r="W4" s="76"/>
    </row>
    <row r="5" spans="1:23" hidden="1">
      <c r="A5" s="32">
        <v>342</v>
      </c>
      <c r="B5" s="32" t="s">
        <v>40</v>
      </c>
      <c r="C5" s="33" t="s">
        <v>41</v>
      </c>
      <c r="D5" s="33" t="s">
        <v>42</v>
      </c>
      <c r="E5" s="33" t="s">
        <v>46</v>
      </c>
      <c r="F5" s="33" t="s">
        <v>47</v>
      </c>
      <c r="G5" s="33" t="s">
        <v>45</v>
      </c>
      <c r="H5" s="34">
        <v>241042609.44</v>
      </c>
      <c r="I5" s="34">
        <v>95297482.709999993</v>
      </c>
      <c r="J5" s="44">
        <f t="shared" ref="J5:J68" si="0">I5*100/R5</f>
        <v>42.319999997939455</v>
      </c>
      <c r="K5" s="34">
        <v>44375317.740000002</v>
      </c>
      <c r="L5" s="34">
        <v>17541762.530000001</v>
      </c>
      <c r="M5" s="44">
        <f t="shared" ref="M5:M68" si="1">L5*100/R5</f>
        <v>7.7899999991873283</v>
      </c>
      <c r="N5" s="34">
        <v>345450446.93000001</v>
      </c>
      <c r="O5" s="34">
        <v>112343842.45999999</v>
      </c>
      <c r="P5" s="44">
        <f t="shared" ref="P5:P68" si="2">O5*100/R5</f>
        <v>49.890000002873222</v>
      </c>
      <c r="Q5" s="34">
        <f t="shared" ref="Q5:R68" si="3">H5+K5+N5</f>
        <v>630868374.11000001</v>
      </c>
      <c r="R5" s="41">
        <f t="shared" si="3"/>
        <v>225183087.69999999</v>
      </c>
      <c r="T5" s="37"/>
      <c r="U5" s="76"/>
      <c r="V5" s="76"/>
      <c r="W5" s="76"/>
    </row>
    <row r="6" spans="1:23" hidden="1">
      <c r="A6" s="32">
        <v>343</v>
      </c>
      <c r="B6" s="32" t="s">
        <v>40</v>
      </c>
      <c r="C6" s="33" t="s">
        <v>41</v>
      </c>
      <c r="D6" s="33" t="s">
        <v>42</v>
      </c>
      <c r="E6" s="33" t="s">
        <v>48</v>
      </c>
      <c r="F6" s="33" t="s">
        <v>49</v>
      </c>
      <c r="G6" s="33" t="s">
        <v>45</v>
      </c>
      <c r="H6" s="34">
        <v>76142694.629999995</v>
      </c>
      <c r="I6" s="34">
        <v>34097603.579999998</v>
      </c>
      <c r="J6" s="44">
        <f t="shared" si="0"/>
        <v>55.530000002564989</v>
      </c>
      <c r="K6" s="34">
        <v>14027341.779999999</v>
      </c>
      <c r="L6" s="34">
        <v>6281622.2699999996</v>
      </c>
      <c r="M6" s="44">
        <f t="shared" si="1"/>
        <v>10.230000001343564</v>
      </c>
      <c r="N6" s="34">
        <v>53190874.450000003</v>
      </c>
      <c r="O6" s="34">
        <v>21024706.399999999</v>
      </c>
      <c r="P6" s="44">
        <f t="shared" si="2"/>
        <v>34.239999996091456</v>
      </c>
      <c r="Q6" s="34">
        <f t="shared" si="3"/>
        <v>143360910.86000001</v>
      </c>
      <c r="R6" s="41">
        <f t="shared" si="3"/>
        <v>61403932.249999993</v>
      </c>
      <c r="T6" s="37"/>
      <c r="U6" s="76"/>
      <c r="V6" s="76"/>
      <c r="W6" s="76"/>
    </row>
    <row r="7" spans="1:23" hidden="1">
      <c r="A7" s="32">
        <v>344</v>
      </c>
      <c r="B7" s="32" t="s">
        <v>40</v>
      </c>
      <c r="C7" s="33" t="s">
        <v>41</v>
      </c>
      <c r="D7" s="33" t="s">
        <v>42</v>
      </c>
      <c r="E7" s="33" t="s">
        <v>50</v>
      </c>
      <c r="F7" s="33" t="s">
        <v>51</v>
      </c>
      <c r="G7" s="33" t="s">
        <v>45</v>
      </c>
      <c r="H7" s="34">
        <v>97691869.739999995</v>
      </c>
      <c r="I7" s="34">
        <v>26984491.239999998</v>
      </c>
      <c r="J7" s="44">
        <f t="shared" si="0"/>
        <v>42.409999996620968</v>
      </c>
      <c r="K7" s="34">
        <v>17997225.489999998</v>
      </c>
      <c r="L7" s="34">
        <v>4969320.3600000003</v>
      </c>
      <c r="M7" s="44">
        <f t="shared" si="1"/>
        <v>7.8099999950493242</v>
      </c>
      <c r="N7" s="34">
        <v>139255737.52000001</v>
      </c>
      <c r="O7" s="34">
        <v>31673849.899999999</v>
      </c>
      <c r="P7" s="44">
        <f t="shared" si="2"/>
        <v>49.780000008329708</v>
      </c>
      <c r="Q7" s="34">
        <f t="shared" si="3"/>
        <v>254944832.75</v>
      </c>
      <c r="R7" s="41">
        <f t="shared" si="3"/>
        <v>63627661.5</v>
      </c>
      <c r="T7" s="37"/>
      <c r="U7" s="76"/>
      <c r="V7" s="76"/>
      <c r="W7" s="76"/>
    </row>
    <row r="8" spans="1:23" hidden="1">
      <c r="A8" s="32">
        <v>345</v>
      </c>
      <c r="B8" s="32" t="s">
        <v>40</v>
      </c>
      <c r="C8" s="33" t="s">
        <v>41</v>
      </c>
      <c r="D8" s="33" t="s">
        <v>42</v>
      </c>
      <c r="E8" s="33" t="s">
        <v>52</v>
      </c>
      <c r="F8" s="33" t="s">
        <v>53</v>
      </c>
      <c r="G8" s="33" t="s">
        <v>45</v>
      </c>
      <c r="H8" s="34">
        <v>66707965.960000001</v>
      </c>
      <c r="I8" s="34">
        <v>25847568.359999999</v>
      </c>
      <c r="J8" s="44">
        <f t="shared" si="0"/>
        <v>64.479999997365681</v>
      </c>
      <c r="K8" s="34">
        <v>12289234.6</v>
      </c>
      <c r="L8" s="34">
        <v>4762238.09</v>
      </c>
      <c r="M8" s="44">
        <f t="shared" si="1"/>
        <v>11.879999996667181</v>
      </c>
      <c r="N8" s="34">
        <v>26831310.41</v>
      </c>
      <c r="O8" s="34">
        <v>9476372.7699999996</v>
      </c>
      <c r="P8" s="44">
        <f t="shared" si="2"/>
        <v>23.640000005967146</v>
      </c>
      <c r="Q8" s="34">
        <f t="shared" si="3"/>
        <v>105828510.97</v>
      </c>
      <c r="R8" s="41">
        <f t="shared" si="3"/>
        <v>40086179.219999999</v>
      </c>
      <c r="T8" s="37"/>
      <c r="U8" s="76"/>
      <c r="V8" s="76"/>
      <c r="W8" s="76"/>
    </row>
    <row r="9" spans="1:23" hidden="1">
      <c r="A9" s="32">
        <v>346</v>
      </c>
      <c r="B9" s="32" t="s">
        <v>40</v>
      </c>
      <c r="C9" s="33" t="s">
        <v>41</v>
      </c>
      <c r="D9" s="33" t="s">
        <v>42</v>
      </c>
      <c r="E9" s="33" t="s">
        <v>54</v>
      </c>
      <c r="F9" s="33" t="s">
        <v>55</v>
      </c>
      <c r="G9" s="33" t="s">
        <v>45</v>
      </c>
      <c r="H9" s="34">
        <v>71017364.810000002</v>
      </c>
      <c r="I9" s="34">
        <v>23075653.460000001</v>
      </c>
      <c r="J9" s="44">
        <f t="shared" si="0"/>
        <v>70.230000002379995</v>
      </c>
      <c r="K9" s="34">
        <v>13083131</v>
      </c>
      <c r="L9" s="34">
        <v>4251729.4000000004</v>
      </c>
      <c r="M9" s="44">
        <f t="shared" si="1"/>
        <v>12.939999999987828</v>
      </c>
      <c r="N9" s="34">
        <v>17806350.890000001</v>
      </c>
      <c r="O9" s="34">
        <v>5529876.7999999998</v>
      </c>
      <c r="P9" s="44">
        <f t="shared" si="2"/>
        <v>16.829999997632182</v>
      </c>
      <c r="Q9" s="34">
        <f t="shared" si="3"/>
        <v>101906846.7</v>
      </c>
      <c r="R9" s="41">
        <f t="shared" si="3"/>
        <v>32857259.66</v>
      </c>
      <c r="T9" s="37"/>
      <c r="U9" s="76"/>
      <c r="V9" s="76"/>
      <c r="W9" s="76"/>
    </row>
    <row r="10" spans="1:23" hidden="1">
      <c r="A10" s="32">
        <v>347</v>
      </c>
      <c r="B10" s="32" t="s">
        <v>40</v>
      </c>
      <c r="C10" s="33" t="s">
        <v>41</v>
      </c>
      <c r="D10" s="33" t="s">
        <v>42</v>
      </c>
      <c r="E10" s="33" t="s">
        <v>56</v>
      </c>
      <c r="F10" s="33" t="s">
        <v>57</v>
      </c>
      <c r="G10" s="33" t="s">
        <v>45</v>
      </c>
      <c r="H10" s="34">
        <v>47915928.740000002</v>
      </c>
      <c r="I10" s="34">
        <v>11878604.67</v>
      </c>
      <c r="J10" s="44">
        <f t="shared" si="0"/>
        <v>81.680000024424359</v>
      </c>
      <c r="K10" s="34">
        <v>8827282.9299999997</v>
      </c>
      <c r="L10" s="34">
        <v>2188699.81</v>
      </c>
      <c r="M10" s="44">
        <f t="shared" si="1"/>
        <v>15.050000021110019</v>
      </c>
      <c r="N10" s="34">
        <v>1962439.84</v>
      </c>
      <c r="O10" s="34">
        <v>475551.38</v>
      </c>
      <c r="P10" s="44">
        <f t="shared" si="2"/>
        <v>3.2699999544656144</v>
      </c>
      <c r="Q10" s="34">
        <f t="shared" si="3"/>
        <v>58705651.510000005</v>
      </c>
      <c r="R10" s="41">
        <f t="shared" si="3"/>
        <v>14542855.860000001</v>
      </c>
      <c r="T10" s="37"/>
      <c r="U10" s="76"/>
      <c r="V10" s="76"/>
      <c r="W10" s="76"/>
    </row>
    <row r="11" spans="1:23" hidden="1">
      <c r="A11" s="32">
        <v>348</v>
      </c>
      <c r="B11" s="32" t="s">
        <v>40</v>
      </c>
      <c r="C11" s="33" t="s">
        <v>58</v>
      </c>
      <c r="D11" s="33" t="s">
        <v>59</v>
      </c>
      <c r="E11" s="33" t="s">
        <v>60</v>
      </c>
      <c r="F11" s="33" t="s">
        <v>61</v>
      </c>
      <c r="G11" s="33" t="s">
        <v>45</v>
      </c>
      <c r="H11" s="34">
        <v>8223510.9199999999</v>
      </c>
      <c r="I11" s="34">
        <v>878140.24</v>
      </c>
      <c r="J11" s="44">
        <f t="shared" si="0"/>
        <v>83.910000467068997</v>
      </c>
      <c r="K11" s="34">
        <v>1577428.97</v>
      </c>
      <c r="L11" s="34">
        <v>168386.08</v>
      </c>
      <c r="M11" s="44">
        <f t="shared" si="1"/>
        <v>16.089999532931003</v>
      </c>
      <c r="N11" s="34">
        <v>0</v>
      </c>
      <c r="O11" s="34">
        <v>0</v>
      </c>
      <c r="P11" s="44">
        <f t="shared" si="2"/>
        <v>0</v>
      </c>
      <c r="Q11" s="34">
        <f t="shared" si="3"/>
        <v>9800939.8900000006</v>
      </c>
      <c r="R11" s="41">
        <f t="shared" si="3"/>
        <v>1046526.32</v>
      </c>
      <c r="T11" s="37"/>
      <c r="U11" s="76"/>
      <c r="V11" s="76"/>
      <c r="W11" s="76"/>
    </row>
    <row r="12" spans="1:23" hidden="1">
      <c r="A12" s="32">
        <v>349</v>
      </c>
      <c r="B12" s="32" t="s">
        <v>40</v>
      </c>
      <c r="C12" s="33" t="s">
        <v>58</v>
      </c>
      <c r="D12" s="33" t="s">
        <v>59</v>
      </c>
      <c r="E12" s="33" t="s">
        <v>62</v>
      </c>
      <c r="F12" s="33" t="s">
        <v>63</v>
      </c>
      <c r="G12" s="33" t="s">
        <v>45</v>
      </c>
      <c r="H12" s="34">
        <v>5703561.3200000003</v>
      </c>
      <c r="I12" s="34">
        <v>590835.72</v>
      </c>
      <c r="J12" s="44">
        <f t="shared" si="0"/>
        <v>83.910000291423344</v>
      </c>
      <c r="K12" s="34">
        <v>1094053.74</v>
      </c>
      <c r="L12" s="34">
        <v>113294.56</v>
      </c>
      <c r="M12" s="44">
        <f t="shared" si="1"/>
        <v>16.089999708576656</v>
      </c>
      <c r="N12" s="34">
        <v>0</v>
      </c>
      <c r="O12" s="34">
        <v>0</v>
      </c>
      <c r="P12" s="44">
        <f t="shared" si="2"/>
        <v>0</v>
      </c>
      <c r="Q12" s="34">
        <f t="shared" si="3"/>
        <v>6797615.0600000005</v>
      </c>
      <c r="R12" s="41">
        <f t="shared" si="3"/>
        <v>704130.28</v>
      </c>
      <c r="T12" s="37"/>
      <c r="U12" s="76"/>
      <c r="V12" s="76"/>
      <c r="W12" s="76"/>
    </row>
    <row r="13" spans="1:23" hidden="1">
      <c r="A13" s="32">
        <v>350</v>
      </c>
      <c r="B13" s="32" t="s">
        <v>40</v>
      </c>
      <c r="C13" s="33" t="s">
        <v>58</v>
      </c>
      <c r="D13" s="33" t="s">
        <v>59</v>
      </c>
      <c r="E13" s="33" t="s">
        <v>64</v>
      </c>
      <c r="F13" s="33" t="s">
        <v>65</v>
      </c>
      <c r="G13" s="33" t="s">
        <v>45</v>
      </c>
      <c r="H13" s="34">
        <v>0</v>
      </c>
      <c r="I13" s="34">
        <v>0</v>
      </c>
      <c r="J13" s="44">
        <f t="shared" si="0"/>
        <v>0</v>
      </c>
      <c r="K13" s="34">
        <v>0</v>
      </c>
      <c r="L13" s="34">
        <v>0</v>
      </c>
      <c r="M13" s="44">
        <f t="shared" si="1"/>
        <v>0</v>
      </c>
      <c r="N13" s="34">
        <v>536786362.67000002</v>
      </c>
      <c r="O13" s="34">
        <v>353115767.5</v>
      </c>
      <c r="P13" s="44">
        <f t="shared" si="2"/>
        <v>100</v>
      </c>
      <c r="Q13" s="34">
        <f t="shared" si="3"/>
        <v>536786362.67000002</v>
      </c>
      <c r="R13" s="41">
        <f t="shared" si="3"/>
        <v>353115767.5</v>
      </c>
      <c r="T13" s="37"/>
      <c r="U13" s="76"/>
      <c r="V13" s="76"/>
      <c r="W13" s="76"/>
    </row>
    <row r="14" spans="1:23" hidden="1">
      <c r="A14" s="32">
        <v>351</v>
      </c>
      <c r="B14" s="32" t="s">
        <v>40</v>
      </c>
      <c r="C14" s="33" t="s">
        <v>58</v>
      </c>
      <c r="D14" s="33" t="s">
        <v>59</v>
      </c>
      <c r="E14" s="33" t="s">
        <v>66</v>
      </c>
      <c r="F14" s="33" t="s">
        <v>67</v>
      </c>
      <c r="G14" s="33" t="s">
        <v>45</v>
      </c>
      <c r="H14" s="34">
        <v>81000480.370000005</v>
      </c>
      <c r="I14" s="34">
        <v>32031644.25</v>
      </c>
      <c r="J14" s="44">
        <f t="shared" si="0"/>
        <v>56.149999992681416</v>
      </c>
      <c r="K14" s="34">
        <v>15537463.939999999</v>
      </c>
      <c r="L14" s="34">
        <v>6143914.6699999999</v>
      </c>
      <c r="M14" s="44">
        <f t="shared" si="1"/>
        <v>10.770000003216671</v>
      </c>
      <c r="N14" s="34">
        <v>52865917.439999998</v>
      </c>
      <c r="O14" s="34">
        <v>18871002.530000001</v>
      </c>
      <c r="P14" s="44">
        <f t="shared" si="2"/>
        <v>33.080000004101912</v>
      </c>
      <c r="Q14" s="34">
        <f t="shared" si="3"/>
        <v>149403861.75</v>
      </c>
      <c r="R14" s="41">
        <f t="shared" si="3"/>
        <v>57046561.450000003</v>
      </c>
      <c r="T14" s="37"/>
      <c r="U14" s="76"/>
      <c r="V14" s="76"/>
      <c r="W14" s="76"/>
    </row>
    <row r="15" spans="1:23" hidden="1">
      <c r="A15" s="32">
        <v>352</v>
      </c>
      <c r="B15" s="32" t="s">
        <v>40</v>
      </c>
      <c r="C15" s="33" t="s">
        <v>58</v>
      </c>
      <c r="D15" s="33" t="s">
        <v>59</v>
      </c>
      <c r="E15" s="33" t="s">
        <v>68</v>
      </c>
      <c r="F15" s="33" t="s">
        <v>69</v>
      </c>
      <c r="G15" s="33" t="s">
        <v>45</v>
      </c>
      <c r="H15" s="34">
        <v>28805884.84</v>
      </c>
      <c r="I15" s="34">
        <v>14061014.59</v>
      </c>
      <c r="J15" s="44">
        <f t="shared" si="0"/>
        <v>66.829999996269009</v>
      </c>
      <c r="K15" s="34">
        <v>5487802.6699999999</v>
      </c>
      <c r="L15" s="34">
        <v>2678388.6800000002</v>
      </c>
      <c r="M15" s="44">
        <f t="shared" si="1"/>
        <v>12.729999981772792</v>
      </c>
      <c r="N15" s="34">
        <v>9371724.5199999996</v>
      </c>
      <c r="O15" s="34">
        <v>4300570.68</v>
      </c>
      <c r="P15" s="44">
        <f t="shared" si="2"/>
        <v>20.440000021958202</v>
      </c>
      <c r="Q15" s="34">
        <f t="shared" si="3"/>
        <v>43665412.030000001</v>
      </c>
      <c r="R15" s="41">
        <f t="shared" si="3"/>
        <v>21039973.949999999</v>
      </c>
      <c r="T15" s="37"/>
      <c r="U15" s="76"/>
      <c r="V15" s="76"/>
      <c r="W15" s="76"/>
    </row>
    <row r="16" spans="1:23" hidden="1">
      <c r="A16" s="32">
        <v>353</v>
      </c>
      <c r="B16" s="32" t="s">
        <v>40</v>
      </c>
      <c r="C16" s="33" t="s">
        <v>58</v>
      </c>
      <c r="D16" s="33" t="s">
        <v>59</v>
      </c>
      <c r="E16" s="33" t="s">
        <v>70</v>
      </c>
      <c r="F16" s="33" t="s">
        <v>71</v>
      </c>
      <c r="G16" s="33" t="s">
        <v>45</v>
      </c>
      <c r="H16" s="34">
        <v>139341931.71000001</v>
      </c>
      <c r="I16" s="34">
        <v>49588860.259999998</v>
      </c>
      <c r="J16" s="44">
        <f t="shared" si="0"/>
        <v>49.539999998341642</v>
      </c>
      <c r="K16" s="34">
        <v>26616227.260000002</v>
      </c>
      <c r="L16" s="34">
        <v>9469330.1999999993</v>
      </c>
      <c r="M16" s="44">
        <f t="shared" si="1"/>
        <v>9.460000000659349</v>
      </c>
      <c r="N16" s="34">
        <v>144376162.88999999</v>
      </c>
      <c r="O16" s="34">
        <v>41040437.439999998</v>
      </c>
      <c r="P16" s="44">
        <f t="shared" si="2"/>
        <v>41.000000000999016</v>
      </c>
      <c r="Q16" s="34">
        <f t="shared" si="3"/>
        <v>310334321.86000001</v>
      </c>
      <c r="R16" s="41">
        <f t="shared" si="3"/>
        <v>100098627.89999999</v>
      </c>
      <c r="T16" s="37"/>
      <c r="U16" s="76"/>
      <c r="V16" s="76"/>
      <c r="W16" s="76"/>
    </row>
    <row r="17" spans="1:23" hidden="1">
      <c r="A17" s="32">
        <v>354</v>
      </c>
      <c r="B17" s="32" t="s">
        <v>40</v>
      </c>
      <c r="C17" s="33" t="s">
        <v>58</v>
      </c>
      <c r="D17" s="33" t="s">
        <v>59</v>
      </c>
      <c r="E17" s="33" t="s">
        <v>72</v>
      </c>
      <c r="F17" s="33" t="s">
        <v>73</v>
      </c>
      <c r="G17" s="33" t="s">
        <v>45</v>
      </c>
      <c r="H17" s="34">
        <v>28235217.379999999</v>
      </c>
      <c r="I17" s="34">
        <v>13760063.76</v>
      </c>
      <c r="J17" s="44">
        <f t="shared" si="0"/>
        <v>67.770000002940293</v>
      </c>
      <c r="K17" s="34">
        <v>5413499.6600000001</v>
      </c>
      <c r="L17" s="34">
        <v>2637497.83</v>
      </c>
      <c r="M17" s="44">
        <f t="shared" si="1"/>
        <v>12.98999997852154</v>
      </c>
      <c r="N17" s="34">
        <v>9399102.8599999994</v>
      </c>
      <c r="O17" s="34">
        <v>3906501.8</v>
      </c>
      <c r="P17" s="44">
        <f t="shared" si="2"/>
        <v>19.240000018538161</v>
      </c>
      <c r="Q17" s="34">
        <f t="shared" si="3"/>
        <v>43047819.899999999</v>
      </c>
      <c r="R17" s="41">
        <f t="shared" si="3"/>
        <v>20304063.390000001</v>
      </c>
      <c r="T17" s="37"/>
      <c r="U17" s="76"/>
      <c r="V17" s="76"/>
      <c r="W17" s="76"/>
    </row>
    <row r="18" spans="1:23" hidden="1">
      <c r="A18" s="32">
        <v>355</v>
      </c>
      <c r="B18" s="32" t="s">
        <v>40</v>
      </c>
      <c r="C18" s="33" t="s">
        <v>58</v>
      </c>
      <c r="D18" s="33" t="s">
        <v>59</v>
      </c>
      <c r="E18" s="33" t="s">
        <v>74</v>
      </c>
      <c r="F18" s="33" t="s">
        <v>75</v>
      </c>
      <c r="G18" s="33" t="s">
        <v>45</v>
      </c>
      <c r="H18" s="34">
        <v>56672402.270000003</v>
      </c>
      <c r="I18" s="34">
        <v>27322470.82</v>
      </c>
      <c r="J18" s="44">
        <f t="shared" si="0"/>
        <v>62.359999998621447</v>
      </c>
      <c r="K18" s="34">
        <v>10870866.48</v>
      </c>
      <c r="L18" s="34">
        <v>5240165.99</v>
      </c>
      <c r="M18" s="44">
        <f t="shared" si="1"/>
        <v>11.960000004464316</v>
      </c>
      <c r="N18" s="34">
        <v>27198393.670000002</v>
      </c>
      <c r="O18" s="34">
        <v>11251460.08</v>
      </c>
      <c r="P18" s="44">
        <f t="shared" si="2"/>
        <v>25.679999996914233</v>
      </c>
      <c r="Q18" s="34">
        <f t="shared" si="3"/>
        <v>94741662.420000002</v>
      </c>
      <c r="R18" s="41">
        <f t="shared" si="3"/>
        <v>43814096.890000001</v>
      </c>
      <c r="T18" s="37"/>
      <c r="U18" s="76"/>
      <c r="V18" s="76"/>
      <c r="W18" s="76"/>
    </row>
    <row r="19" spans="1:23" hidden="1">
      <c r="A19" s="32">
        <v>356</v>
      </c>
      <c r="B19" s="32" t="s">
        <v>40</v>
      </c>
      <c r="C19" s="33" t="s">
        <v>58</v>
      </c>
      <c r="D19" s="33" t="s">
        <v>59</v>
      </c>
      <c r="E19" s="33" t="s">
        <v>76</v>
      </c>
      <c r="F19" s="33" t="s">
        <v>77</v>
      </c>
      <c r="G19" s="33" t="s">
        <v>45</v>
      </c>
      <c r="H19" s="34">
        <v>83740817.920000002</v>
      </c>
      <c r="I19" s="34">
        <v>40315316.609999999</v>
      </c>
      <c r="J19" s="44">
        <f t="shared" si="0"/>
        <v>49.519999997789029</v>
      </c>
      <c r="K19" s="34">
        <v>16063113.859999999</v>
      </c>
      <c r="L19" s="34">
        <v>7734158.0700000003</v>
      </c>
      <c r="M19" s="44">
        <f t="shared" si="1"/>
        <v>9.4999999953938108</v>
      </c>
      <c r="N19" s="34">
        <v>73958765.280000001</v>
      </c>
      <c r="O19" s="34">
        <v>33362715.57</v>
      </c>
      <c r="P19" s="44">
        <f t="shared" si="2"/>
        <v>40.980000006817164</v>
      </c>
      <c r="Q19" s="34">
        <f t="shared" si="3"/>
        <v>173762697.06</v>
      </c>
      <c r="R19" s="41">
        <f t="shared" si="3"/>
        <v>81412190.25</v>
      </c>
      <c r="T19" s="37"/>
      <c r="U19" s="76"/>
      <c r="V19" s="76"/>
      <c r="W19" s="76"/>
    </row>
    <row r="20" spans="1:23" hidden="1">
      <c r="A20" s="32">
        <v>357</v>
      </c>
      <c r="B20" s="32" t="s">
        <v>40</v>
      </c>
      <c r="C20" s="33" t="s">
        <v>58</v>
      </c>
      <c r="D20" s="33" t="s">
        <v>59</v>
      </c>
      <c r="E20" s="33" t="s">
        <v>78</v>
      </c>
      <c r="F20" s="33" t="s">
        <v>79</v>
      </c>
      <c r="G20" s="33" t="s">
        <v>45</v>
      </c>
      <c r="H20" s="34">
        <v>120314965.84</v>
      </c>
      <c r="I20" s="34">
        <v>44859648.670000002</v>
      </c>
      <c r="J20" s="44">
        <f t="shared" si="0"/>
        <v>61.710000004190157</v>
      </c>
      <c r="K20" s="34">
        <v>23003778.57</v>
      </c>
      <c r="L20" s="34">
        <v>8577926.6600000001</v>
      </c>
      <c r="M20" s="44">
        <f t="shared" si="1"/>
        <v>11.799999998184177</v>
      </c>
      <c r="N20" s="34">
        <v>60569849.289999999</v>
      </c>
      <c r="O20" s="34">
        <v>19256718.41</v>
      </c>
      <c r="P20" s="44">
        <f t="shared" si="2"/>
        <v>26.489999997625674</v>
      </c>
      <c r="Q20" s="34">
        <f t="shared" si="3"/>
        <v>203888593.69999999</v>
      </c>
      <c r="R20" s="41">
        <f t="shared" si="3"/>
        <v>72694293.739999995</v>
      </c>
      <c r="T20" s="37"/>
      <c r="U20" s="76"/>
      <c r="V20" s="76"/>
      <c r="W20" s="76"/>
    </row>
    <row r="21" spans="1:23" hidden="1">
      <c r="A21" s="32">
        <v>358</v>
      </c>
      <c r="B21" s="32" t="s">
        <v>40</v>
      </c>
      <c r="C21" s="33" t="s">
        <v>58</v>
      </c>
      <c r="D21" s="33" t="s">
        <v>59</v>
      </c>
      <c r="E21" s="33" t="s">
        <v>80</v>
      </c>
      <c r="F21" s="33" t="s">
        <v>81</v>
      </c>
      <c r="G21" s="33" t="s">
        <v>45</v>
      </c>
      <c r="H21" s="34">
        <v>15703173.050000001</v>
      </c>
      <c r="I21" s="34">
        <v>5448261.0700000003</v>
      </c>
      <c r="J21" s="44">
        <f t="shared" si="0"/>
        <v>65.520000027611374</v>
      </c>
      <c r="K21" s="34">
        <v>2913435.99</v>
      </c>
      <c r="L21" s="34">
        <v>1011154.68</v>
      </c>
      <c r="M21" s="44">
        <f t="shared" si="1"/>
        <v>12.160000009235858</v>
      </c>
      <c r="N21" s="34">
        <v>5422457.7599999998</v>
      </c>
      <c r="O21" s="34">
        <v>1856001.02</v>
      </c>
      <c r="P21" s="44">
        <f t="shared" si="2"/>
        <v>22.319999963152782</v>
      </c>
      <c r="Q21" s="34">
        <f t="shared" si="3"/>
        <v>24039066.799999997</v>
      </c>
      <c r="R21" s="41">
        <f t="shared" si="3"/>
        <v>8315416.7699999996</v>
      </c>
      <c r="T21" s="37"/>
      <c r="U21" s="76"/>
      <c r="V21" s="76"/>
      <c r="W21" s="76"/>
    </row>
    <row r="22" spans="1:23" hidden="1">
      <c r="A22" s="32">
        <v>359</v>
      </c>
      <c r="B22" s="32" t="s">
        <v>40</v>
      </c>
      <c r="C22" s="33" t="s">
        <v>58</v>
      </c>
      <c r="D22" s="33" t="s">
        <v>59</v>
      </c>
      <c r="E22" s="33" t="s">
        <v>82</v>
      </c>
      <c r="F22" s="33" t="s">
        <v>83</v>
      </c>
      <c r="G22" s="33" t="s">
        <v>45</v>
      </c>
      <c r="H22" s="34">
        <v>73080319.840000004</v>
      </c>
      <c r="I22" s="34">
        <v>33151510.739999998</v>
      </c>
      <c r="J22" s="44">
        <f t="shared" si="0"/>
        <v>71.949999989994737</v>
      </c>
      <c r="K22" s="34">
        <v>14018223.449999999</v>
      </c>
      <c r="L22" s="34">
        <v>6358455.1500000004</v>
      </c>
      <c r="M22" s="44">
        <f t="shared" si="1"/>
        <v>13.799999992968102</v>
      </c>
      <c r="N22" s="34">
        <v>15674734.960000001</v>
      </c>
      <c r="O22" s="34">
        <v>6565796.0899999999</v>
      </c>
      <c r="P22" s="44">
        <f t="shared" si="2"/>
        <v>14.250000017037156</v>
      </c>
      <c r="Q22" s="34">
        <f t="shared" si="3"/>
        <v>102773278.25</v>
      </c>
      <c r="R22" s="41">
        <f t="shared" si="3"/>
        <v>46075761.980000004</v>
      </c>
      <c r="T22" s="37"/>
      <c r="U22" s="76"/>
      <c r="V22" s="76"/>
      <c r="W22" s="76"/>
    </row>
    <row r="23" spans="1:23" hidden="1">
      <c r="A23" s="32">
        <v>360</v>
      </c>
      <c r="B23" s="32" t="s">
        <v>40</v>
      </c>
      <c r="C23" s="33" t="s">
        <v>58</v>
      </c>
      <c r="D23" s="33" t="s">
        <v>59</v>
      </c>
      <c r="E23" s="33" t="s">
        <v>84</v>
      </c>
      <c r="F23" s="33" t="s">
        <v>85</v>
      </c>
      <c r="G23" s="33" t="s">
        <v>45</v>
      </c>
      <c r="H23" s="34">
        <v>47038816.030000001</v>
      </c>
      <c r="I23" s="34">
        <v>20931879.329999998</v>
      </c>
      <c r="J23" s="44">
        <f t="shared" si="0"/>
        <v>65.350000011770064</v>
      </c>
      <c r="K23" s="34">
        <v>9022957.6899999995</v>
      </c>
      <c r="L23" s="34">
        <v>4016614.64</v>
      </c>
      <c r="M23" s="44">
        <f t="shared" si="1"/>
        <v>12.539999998713723</v>
      </c>
      <c r="N23" s="34">
        <v>16361340.289999999</v>
      </c>
      <c r="O23" s="34">
        <v>7081925.8099999996</v>
      </c>
      <c r="P23" s="44">
        <f t="shared" si="2"/>
        <v>22.109999989516218</v>
      </c>
      <c r="Q23" s="34">
        <f t="shared" si="3"/>
        <v>72423114.00999999</v>
      </c>
      <c r="R23" s="41">
        <f t="shared" si="3"/>
        <v>32030419.779999997</v>
      </c>
      <c r="T23" s="37"/>
      <c r="U23" s="76"/>
      <c r="V23" s="76"/>
      <c r="W23" s="76"/>
    </row>
    <row r="24" spans="1:23" hidden="1">
      <c r="A24" s="32">
        <v>361</v>
      </c>
      <c r="B24" s="32" t="s">
        <v>40</v>
      </c>
      <c r="C24" s="33" t="s">
        <v>58</v>
      </c>
      <c r="D24" s="33" t="s">
        <v>59</v>
      </c>
      <c r="E24" s="33" t="s">
        <v>86</v>
      </c>
      <c r="F24" s="33" t="s">
        <v>87</v>
      </c>
      <c r="G24" s="33" t="s">
        <v>45</v>
      </c>
      <c r="H24" s="34">
        <v>179072402.74000001</v>
      </c>
      <c r="I24" s="34">
        <v>20126541.57</v>
      </c>
      <c r="J24" s="44">
        <f t="shared" si="0"/>
        <v>83.999999984975062</v>
      </c>
      <c r="K24" s="34">
        <v>34102371.840000004</v>
      </c>
      <c r="L24" s="34">
        <v>3833626.97</v>
      </c>
      <c r="M24" s="44">
        <f t="shared" si="1"/>
        <v>16.000000015024938</v>
      </c>
      <c r="N24" s="34">
        <v>0</v>
      </c>
      <c r="O24" s="34">
        <v>0</v>
      </c>
      <c r="P24" s="44">
        <f t="shared" si="2"/>
        <v>0</v>
      </c>
      <c r="Q24" s="34">
        <f t="shared" si="3"/>
        <v>213174774.58000001</v>
      </c>
      <c r="R24" s="41">
        <f t="shared" si="3"/>
        <v>23960168.539999999</v>
      </c>
      <c r="T24" s="37"/>
      <c r="U24" s="76"/>
      <c r="V24" s="76"/>
      <c r="W24" s="76"/>
    </row>
    <row r="25" spans="1:23" hidden="1">
      <c r="A25" s="32">
        <v>362</v>
      </c>
      <c r="B25" s="32" t="s">
        <v>40</v>
      </c>
      <c r="C25" s="33" t="s">
        <v>58</v>
      </c>
      <c r="D25" s="33" t="s">
        <v>59</v>
      </c>
      <c r="E25" s="33" t="s">
        <v>88</v>
      </c>
      <c r="F25" s="33" t="s">
        <v>89</v>
      </c>
      <c r="G25" s="33" t="s">
        <v>45</v>
      </c>
      <c r="H25" s="34">
        <v>34768015.259999998</v>
      </c>
      <c r="I25" s="34">
        <v>8553013.0299999993</v>
      </c>
      <c r="J25" s="44">
        <f t="shared" si="0"/>
        <v>70.560000034978827</v>
      </c>
      <c r="K25" s="34">
        <v>6669179.9900000002</v>
      </c>
      <c r="L25" s="34">
        <v>1640054.79</v>
      </c>
      <c r="M25" s="44">
        <f t="shared" si="1"/>
        <v>13.529999970053501</v>
      </c>
      <c r="N25" s="34">
        <v>8314478.8799999999</v>
      </c>
      <c r="O25" s="34">
        <v>1928549.28</v>
      </c>
      <c r="P25" s="44">
        <f t="shared" si="2"/>
        <v>15.909999994967668</v>
      </c>
      <c r="Q25" s="34">
        <f t="shared" si="3"/>
        <v>49751674.130000003</v>
      </c>
      <c r="R25" s="41">
        <f t="shared" si="3"/>
        <v>12121617.1</v>
      </c>
      <c r="T25" s="37"/>
      <c r="U25" s="76"/>
      <c r="V25" s="76"/>
      <c r="W25" s="76"/>
    </row>
    <row r="26" spans="1:23" hidden="1">
      <c r="A26" s="32">
        <v>363</v>
      </c>
      <c r="B26" s="32" t="s">
        <v>40</v>
      </c>
      <c r="C26" s="33" t="s">
        <v>90</v>
      </c>
      <c r="D26" s="33" t="s">
        <v>91</v>
      </c>
      <c r="E26" s="33" t="s">
        <v>92</v>
      </c>
      <c r="F26" s="33" t="s">
        <v>93</v>
      </c>
      <c r="G26" s="33" t="s">
        <v>45</v>
      </c>
      <c r="H26" s="34">
        <v>155122073.03999999</v>
      </c>
      <c r="I26" s="34">
        <v>91758206.280000001</v>
      </c>
      <c r="J26" s="44">
        <f t="shared" si="0"/>
        <v>35.659999998394184</v>
      </c>
      <c r="K26" s="34">
        <v>29522257.449999999</v>
      </c>
      <c r="L26" s="34">
        <v>17471627.050000001</v>
      </c>
      <c r="M26" s="44">
        <f t="shared" si="1"/>
        <v>6.7899999992779261</v>
      </c>
      <c r="N26" s="34">
        <v>302958044.68000001</v>
      </c>
      <c r="O26" s="34">
        <v>148084261.69</v>
      </c>
      <c r="P26" s="44">
        <f t="shared" si="2"/>
        <v>57.550000002327899</v>
      </c>
      <c r="Q26" s="34">
        <f t="shared" si="3"/>
        <v>487602375.16999996</v>
      </c>
      <c r="R26" s="41">
        <f t="shared" si="3"/>
        <v>257314095.01999998</v>
      </c>
      <c r="T26" s="37"/>
      <c r="U26" s="76"/>
      <c r="V26" s="76"/>
      <c r="W26" s="76"/>
    </row>
    <row r="27" spans="1:23" hidden="1">
      <c r="A27" s="32">
        <v>364</v>
      </c>
      <c r="B27" s="32" t="s">
        <v>40</v>
      </c>
      <c r="C27" s="33" t="s">
        <v>90</v>
      </c>
      <c r="D27" s="33" t="s">
        <v>91</v>
      </c>
      <c r="E27" s="33" t="s">
        <v>94</v>
      </c>
      <c r="F27" s="33" t="s">
        <v>95</v>
      </c>
      <c r="G27" s="33" t="s">
        <v>45</v>
      </c>
      <c r="H27" s="34">
        <v>55848668.600000001</v>
      </c>
      <c r="I27" s="34">
        <v>38325530.259999998</v>
      </c>
      <c r="J27" s="44">
        <f t="shared" si="0"/>
        <v>55.890000000224575</v>
      </c>
      <c r="K27" s="34">
        <v>10704970.66</v>
      </c>
      <c r="L27" s="34">
        <v>7344183.7400000002</v>
      </c>
      <c r="M27" s="44">
        <f t="shared" si="1"/>
        <v>10.710000003800321</v>
      </c>
      <c r="N27" s="34">
        <v>40374275.18</v>
      </c>
      <c r="O27" s="34">
        <v>22903430.140000001</v>
      </c>
      <c r="P27" s="44">
        <f t="shared" si="2"/>
        <v>33.399999995975101</v>
      </c>
      <c r="Q27" s="34">
        <f t="shared" si="3"/>
        <v>106927914.44</v>
      </c>
      <c r="R27" s="41">
        <f t="shared" si="3"/>
        <v>68573144.140000001</v>
      </c>
      <c r="T27" s="37"/>
      <c r="U27" s="76"/>
      <c r="V27" s="76"/>
      <c r="W27" s="76"/>
    </row>
    <row r="28" spans="1:23" hidden="1">
      <c r="A28" s="32">
        <v>365</v>
      </c>
      <c r="B28" s="32" t="s">
        <v>40</v>
      </c>
      <c r="C28" s="33" t="s">
        <v>90</v>
      </c>
      <c r="D28" s="33" t="s">
        <v>91</v>
      </c>
      <c r="E28" s="33" t="s">
        <v>96</v>
      </c>
      <c r="F28" s="33" t="s">
        <v>97</v>
      </c>
      <c r="G28" s="33" t="s">
        <v>45</v>
      </c>
      <c r="H28" s="34">
        <v>54174758.68</v>
      </c>
      <c r="I28" s="34">
        <v>28995685.59</v>
      </c>
      <c r="J28" s="44">
        <f t="shared" si="0"/>
        <v>64.1199999953473</v>
      </c>
      <c r="K28" s="34">
        <v>10384118.66</v>
      </c>
      <c r="L28" s="34">
        <v>5557657.1399999997</v>
      </c>
      <c r="M28" s="44">
        <f t="shared" si="1"/>
        <v>12.28999999620088</v>
      </c>
      <c r="N28" s="34">
        <v>21844340.449999999</v>
      </c>
      <c r="O28" s="34">
        <v>10667626.689999999</v>
      </c>
      <c r="P28" s="44">
        <f t="shared" si="2"/>
        <v>23.590000008451835</v>
      </c>
      <c r="Q28" s="34">
        <f t="shared" si="3"/>
        <v>86403217.790000007</v>
      </c>
      <c r="R28" s="41">
        <f t="shared" si="3"/>
        <v>45220969.419999994</v>
      </c>
      <c r="T28" s="37"/>
      <c r="U28" s="76"/>
      <c r="V28" s="76"/>
      <c r="W28" s="76"/>
    </row>
    <row r="29" spans="1:23" hidden="1">
      <c r="A29" s="32">
        <v>366</v>
      </c>
      <c r="B29" s="32" t="s">
        <v>40</v>
      </c>
      <c r="C29" s="33" t="s">
        <v>90</v>
      </c>
      <c r="D29" s="33" t="s">
        <v>91</v>
      </c>
      <c r="E29" s="33" t="s">
        <v>98</v>
      </c>
      <c r="F29" s="33" t="s">
        <v>99</v>
      </c>
      <c r="G29" s="33" t="s">
        <v>45</v>
      </c>
      <c r="H29" s="34">
        <v>108877695.18000001</v>
      </c>
      <c r="I29" s="34">
        <v>47271166.229999997</v>
      </c>
      <c r="J29" s="44">
        <f t="shared" si="0"/>
        <v>54.340000003285382</v>
      </c>
      <c r="K29" s="34">
        <v>20706378.41</v>
      </c>
      <c r="L29" s="34">
        <v>8994918.2699999996</v>
      </c>
      <c r="M29" s="44">
        <f t="shared" si="1"/>
        <v>10.340000000066674</v>
      </c>
      <c r="N29" s="34">
        <v>74340281.769999996</v>
      </c>
      <c r="O29" s="34">
        <v>30725388.129999999</v>
      </c>
      <c r="P29" s="44">
        <f t="shared" si="2"/>
        <v>35.319999996647951</v>
      </c>
      <c r="Q29" s="34">
        <f t="shared" si="3"/>
        <v>203924355.36000001</v>
      </c>
      <c r="R29" s="41">
        <f t="shared" si="3"/>
        <v>86991472.629999995</v>
      </c>
      <c r="T29" s="37"/>
      <c r="U29" s="76"/>
      <c r="V29" s="76"/>
      <c r="W29" s="76"/>
    </row>
    <row r="30" spans="1:23" hidden="1">
      <c r="A30" s="32">
        <v>367</v>
      </c>
      <c r="B30" s="32" t="s">
        <v>40</v>
      </c>
      <c r="C30" s="33" t="s">
        <v>90</v>
      </c>
      <c r="D30" s="33" t="s">
        <v>91</v>
      </c>
      <c r="E30" s="33" t="s">
        <v>100</v>
      </c>
      <c r="F30" s="33" t="s">
        <v>101</v>
      </c>
      <c r="G30" s="33" t="s">
        <v>45</v>
      </c>
      <c r="H30" s="34">
        <v>40240106.219999999</v>
      </c>
      <c r="I30" s="34">
        <v>19967644.48</v>
      </c>
      <c r="J30" s="44">
        <f t="shared" si="0"/>
        <v>69.420000011465902</v>
      </c>
      <c r="K30" s="34">
        <v>7644586.6299999999</v>
      </c>
      <c r="L30" s="34">
        <v>3793909.98</v>
      </c>
      <c r="M30" s="44">
        <f t="shared" si="1"/>
        <v>13.19000000820831</v>
      </c>
      <c r="N30" s="34">
        <v>10307817.880000001</v>
      </c>
      <c r="O30" s="34">
        <v>5001978.3499999996</v>
      </c>
      <c r="P30" s="44">
        <f t="shared" si="2"/>
        <v>17.389999980325779</v>
      </c>
      <c r="Q30" s="34">
        <f t="shared" si="3"/>
        <v>58192510.730000004</v>
      </c>
      <c r="R30" s="41">
        <f t="shared" si="3"/>
        <v>28763532.810000002</v>
      </c>
      <c r="T30" s="37"/>
      <c r="U30" s="76"/>
      <c r="V30" s="76"/>
      <c r="W30" s="76"/>
    </row>
    <row r="31" spans="1:23" hidden="1">
      <c r="A31" s="32">
        <v>368</v>
      </c>
      <c r="B31" s="32" t="s">
        <v>40</v>
      </c>
      <c r="C31" s="33" t="s">
        <v>90</v>
      </c>
      <c r="D31" s="33" t="s">
        <v>91</v>
      </c>
      <c r="E31" s="33" t="s">
        <v>102</v>
      </c>
      <c r="F31" s="33" t="s">
        <v>103</v>
      </c>
      <c r="G31" s="33" t="s">
        <v>45</v>
      </c>
      <c r="H31" s="34">
        <v>61193678.579999998</v>
      </c>
      <c r="I31" s="34">
        <v>29841929.98</v>
      </c>
      <c r="J31" s="44">
        <f t="shared" si="0"/>
        <v>70.3000000033216</v>
      </c>
      <c r="K31" s="34">
        <v>11729492.390000001</v>
      </c>
      <c r="L31" s="34">
        <v>5717934.5199999996</v>
      </c>
      <c r="M31" s="44">
        <f t="shared" si="1"/>
        <v>13.469999998136604</v>
      </c>
      <c r="N31" s="34">
        <v>14834636.789999999</v>
      </c>
      <c r="O31" s="34">
        <v>6889538.0300000003</v>
      </c>
      <c r="P31" s="44">
        <f t="shared" si="2"/>
        <v>16.229999998541793</v>
      </c>
      <c r="Q31" s="34">
        <f t="shared" si="3"/>
        <v>87757807.75999999</v>
      </c>
      <c r="R31" s="41">
        <f t="shared" si="3"/>
        <v>42449402.530000001</v>
      </c>
      <c r="T31" s="37"/>
      <c r="U31" s="76"/>
      <c r="V31" s="76"/>
      <c r="W31" s="76"/>
    </row>
    <row r="32" spans="1:23" hidden="1">
      <c r="A32" s="32">
        <v>369</v>
      </c>
      <c r="B32" s="32" t="s">
        <v>40</v>
      </c>
      <c r="C32" s="33" t="s">
        <v>90</v>
      </c>
      <c r="D32" s="33" t="s">
        <v>91</v>
      </c>
      <c r="E32" s="33" t="s">
        <v>104</v>
      </c>
      <c r="F32" s="33" t="s">
        <v>105</v>
      </c>
      <c r="G32" s="33" t="s">
        <v>45</v>
      </c>
      <c r="H32" s="34">
        <v>52868779.189999998</v>
      </c>
      <c r="I32" s="34">
        <v>19310049.420000002</v>
      </c>
      <c r="J32" s="44">
        <f t="shared" si="0"/>
        <v>71.619999981648135</v>
      </c>
      <c r="K32" s="34">
        <v>10133790.9</v>
      </c>
      <c r="L32" s="34">
        <v>3701856.72</v>
      </c>
      <c r="M32" s="44">
        <f t="shared" si="1"/>
        <v>13.729999983524847</v>
      </c>
      <c r="N32" s="34">
        <v>13804642.32</v>
      </c>
      <c r="O32" s="34">
        <v>3949905.4</v>
      </c>
      <c r="P32" s="44">
        <f t="shared" si="2"/>
        <v>14.650000034827038</v>
      </c>
      <c r="Q32" s="34">
        <f t="shared" si="3"/>
        <v>76807212.409999996</v>
      </c>
      <c r="R32" s="41">
        <f t="shared" si="3"/>
        <v>26961811.539999999</v>
      </c>
      <c r="T32" s="37"/>
      <c r="U32" s="76"/>
      <c r="V32" s="76"/>
      <c r="W32" s="76"/>
    </row>
    <row r="33" spans="1:23" hidden="1">
      <c r="A33" s="32">
        <v>370</v>
      </c>
      <c r="B33" s="32" t="s">
        <v>40</v>
      </c>
      <c r="C33" s="33" t="s">
        <v>90</v>
      </c>
      <c r="D33" s="33" t="s">
        <v>91</v>
      </c>
      <c r="E33" s="33" t="s">
        <v>106</v>
      </c>
      <c r="F33" s="33" t="s">
        <v>107</v>
      </c>
      <c r="G33" s="33" t="s">
        <v>45</v>
      </c>
      <c r="H33" s="34">
        <v>27443251.420000002</v>
      </c>
      <c r="I33" s="34">
        <v>10898801.25</v>
      </c>
      <c r="J33" s="44">
        <f t="shared" si="0"/>
        <v>67.87000000550492</v>
      </c>
      <c r="K33" s="34">
        <v>5240520.3099999996</v>
      </c>
      <c r="L33" s="34">
        <v>2081161.99</v>
      </c>
      <c r="M33" s="44">
        <f t="shared" si="1"/>
        <v>12.960000006675655</v>
      </c>
      <c r="N33" s="34">
        <v>7948148.9299999997</v>
      </c>
      <c r="O33" s="34">
        <v>3078385.44</v>
      </c>
      <c r="P33" s="44">
        <f t="shared" si="2"/>
        <v>19.16999998781942</v>
      </c>
      <c r="Q33" s="34">
        <f t="shared" si="3"/>
        <v>40631920.659999996</v>
      </c>
      <c r="R33" s="41">
        <f t="shared" si="3"/>
        <v>16058348.68</v>
      </c>
      <c r="T33" s="37"/>
      <c r="U33" s="76"/>
      <c r="V33" s="76"/>
      <c r="W33" s="76"/>
    </row>
    <row r="34" spans="1:23" hidden="1">
      <c r="A34" s="32">
        <v>371</v>
      </c>
      <c r="B34" s="32" t="s">
        <v>40</v>
      </c>
      <c r="C34" s="33" t="s">
        <v>90</v>
      </c>
      <c r="D34" s="33" t="s">
        <v>91</v>
      </c>
      <c r="E34" s="33" t="s">
        <v>108</v>
      </c>
      <c r="F34" s="33" t="s">
        <v>109</v>
      </c>
      <c r="G34" s="33" t="s">
        <v>45</v>
      </c>
      <c r="H34" s="34">
        <v>37191424.329999998</v>
      </c>
      <c r="I34" s="34">
        <v>10681314.060000001</v>
      </c>
      <c r="J34" s="44">
        <f t="shared" si="0"/>
        <v>76.559999997247616</v>
      </c>
      <c r="K34" s="34">
        <v>7128784.1900000004</v>
      </c>
      <c r="L34" s="34">
        <v>2048088.96</v>
      </c>
      <c r="M34" s="44">
        <f t="shared" si="1"/>
        <v>14.680000034748803</v>
      </c>
      <c r="N34" s="34">
        <v>4454433.53</v>
      </c>
      <c r="O34" s="34">
        <v>1222156.6200000001</v>
      </c>
      <c r="P34" s="44">
        <f t="shared" si="2"/>
        <v>8.7599999680035783</v>
      </c>
      <c r="Q34" s="34">
        <f t="shared" si="3"/>
        <v>48774642.049999997</v>
      </c>
      <c r="R34" s="41">
        <f t="shared" si="3"/>
        <v>13951559.640000001</v>
      </c>
      <c r="T34" s="37"/>
      <c r="U34" s="76"/>
      <c r="V34" s="76"/>
      <c r="W34" s="76"/>
    </row>
    <row r="35" spans="1:23" hidden="1">
      <c r="A35" s="32">
        <v>372</v>
      </c>
      <c r="B35" s="32" t="s">
        <v>40</v>
      </c>
      <c r="C35" s="33" t="s">
        <v>110</v>
      </c>
      <c r="D35" s="33" t="s">
        <v>111</v>
      </c>
      <c r="E35" s="33" t="s">
        <v>112</v>
      </c>
      <c r="F35" s="33" t="s">
        <v>113</v>
      </c>
      <c r="G35" s="33" t="s">
        <v>45</v>
      </c>
      <c r="H35" s="34">
        <v>105798015.02</v>
      </c>
      <c r="I35" s="34">
        <v>61206867.009999998</v>
      </c>
      <c r="J35" s="44">
        <f t="shared" si="0"/>
        <v>18.600000000176255</v>
      </c>
      <c r="K35" s="34">
        <v>19376086.41</v>
      </c>
      <c r="L35" s="34">
        <v>11221258.949999999</v>
      </c>
      <c r="M35" s="44">
        <f t="shared" si="1"/>
        <v>3.4099999994751866</v>
      </c>
      <c r="N35" s="34">
        <v>484746157.49000001</v>
      </c>
      <c r="O35" s="34">
        <v>256641051.50999999</v>
      </c>
      <c r="P35" s="44">
        <f t="shared" si="2"/>
        <v>77.990000000348573</v>
      </c>
      <c r="Q35" s="34">
        <f t="shared" si="3"/>
        <v>609920258.91999996</v>
      </c>
      <c r="R35" s="41">
        <f t="shared" si="3"/>
        <v>329069177.46999997</v>
      </c>
      <c r="T35" s="37"/>
      <c r="U35" s="76"/>
      <c r="V35" s="76"/>
      <c r="W35" s="76"/>
    </row>
    <row r="36" spans="1:23" hidden="1">
      <c r="A36" s="32">
        <v>373</v>
      </c>
      <c r="B36" s="32" t="s">
        <v>40</v>
      </c>
      <c r="C36" s="33" t="s">
        <v>110</v>
      </c>
      <c r="D36" s="33" t="s">
        <v>111</v>
      </c>
      <c r="E36" s="33" t="s">
        <v>114</v>
      </c>
      <c r="F36" s="33" t="s">
        <v>115</v>
      </c>
      <c r="G36" s="33" t="s">
        <v>45</v>
      </c>
      <c r="H36" s="34">
        <v>56189431.159999996</v>
      </c>
      <c r="I36" s="34">
        <v>23315136.27</v>
      </c>
      <c r="J36" s="44">
        <f t="shared" si="0"/>
        <v>71.22000000428875</v>
      </c>
      <c r="K36" s="34">
        <v>10289086.68</v>
      </c>
      <c r="L36" s="34">
        <v>4268876.4000000004</v>
      </c>
      <c r="M36" s="44">
        <f t="shared" si="1"/>
        <v>13.040000011387804</v>
      </c>
      <c r="N36" s="34">
        <v>12760641.24</v>
      </c>
      <c r="O36" s="34">
        <v>5152769.51</v>
      </c>
      <c r="P36" s="44">
        <f t="shared" si="2"/>
        <v>15.739999984323443</v>
      </c>
      <c r="Q36" s="34">
        <f t="shared" si="3"/>
        <v>79239159.079999998</v>
      </c>
      <c r="R36" s="41">
        <f t="shared" si="3"/>
        <v>32736782.18</v>
      </c>
      <c r="T36" s="37"/>
      <c r="U36" s="76"/>
      <c r="V36" s="76"/>
      <c r="W36" s="76"/>
    </row>
    <row r="37" spans="1:23" hidden="1">
      <c r="A37" s="32">
        <v>374</v>
      </c>
      <c r="B37" s="32" t="s">
        <v>40</v>
      </c>
      <c r="C37" s="33" t="s">
        <v>110</v>
      </c>
      <c r="D37" s="33" t="s">
        <v>111</v>
      </c>
      <c r="E37" s="33" t="s">
        <v>116</v>
      </c>
      <c r="F37" s="33" t="s">
        <v>117</v>
      </c>
      <c r="G37" s="33" t="s">
        <v>45</v>
      </c>
      <c r="H37" s="34">
        <v>31725645.789999999</v>
      </c>
      <c r="I37" s="34">
        <v>13605614.439999999</v>
      </c>
      <c r="J37" s="44">
        <f t="shared" si="0"/>
        <v>71.529999992991904</v>
      </c>
      <c r="K37" s="34">
        <v>5810306.1200000001</v>
      </c>
      <c r="L37" s="34">
        <v>2491731.4300000002</v>
      </c>
      <c r="M37" s="44">
        <f t="shared" si="1"/>
        <v>13.100000000473168</v>
      </c>
      <c r="N37" s="34">
        <v>7162662.8200000003</v>
      </c>
      <c r="O37" s="34">
        <v>2923504.74</v>
      </c>
      <c r="P37" s="44">
        <f t="shared" si="2"/>
        <v>15.370000006534934</v>
      </c>
      <c r="Q37" s="34">
        <f t="shared" si="3"/>
        <v>44698614.729999997</v>
      </c>
      <c r="R37" s="41">
        <f t="shared" si="3"/>
        <v>19020850.609999999</v>
      </c>
      <c r="T37" s="37"/>
      <c r="U37" s="76"/>
      <c r="V37" s="76"/>
      <c r="W37" s="76"/>
    </row>
    <row r="38" spans="1:23" hidden="1">
      <c r="A38" s="32">
        <v>375</v>
      </c>
      <c r="B38" s="32" t="s">
        <v>40</v>
      </c>
      <c r="C38" s="33" t="s">
        <v>110</v>
      </c>
      <c r="D38" s="33" t="s">
        <v>111</v>
      </c>
      <c r="E38" s="33" t="s">
        <v>118</v>
      </c>
      <c r="F38" s="33" t="s">
        <v>119</v>
      </c>
      <c r="G38" s="33" t="s">
        <v>45</v>
      </c>
      <c r="H38" s="34">
        <v>30532453.289999999</v>
      </c>
      <c r="I38" s="34">
        <v>12217087.5</v>
      </c>
      <c r="J38" s="44">
        <f t="shared" si="0"/>
        <v>62.339999982946814</v>
      </c>
      <c r="K38" s="34">
        <v>5586225.8099999996</v>
      </c>
      <c r="L38" s="34">
        <v>2236075.85</v>
      </c>
      <c r="M38" s="44">
        <f t="shared" si="1"/>
        <v>11.410000006209973</v>
      </c>
      <c r="N38" s="34">
        <v>13178397.32</v>
      </c>
      <c r="O38" s="34">
        <v>5144346.28</v>
      </c>
      <c r="P38" s="44">
        <f t="shared" si="2"/>
        <v>26.250000010843216</v>
      </c>
      <c r="Q38" s="34">
        <f t="shared" si="3"/>
        <v>49297076.420000002</v>
      </c>
      <c r="R38" s="41">
        <f t="shared" si="3"/>
        <v>19597509.629999999</v>
      </c>
      <c r="T38" s="37"/>
      <c r="U38" s="76"/>
      <c r="V38" s="76"/>
      <c r="W38" s="76"/>
    </row>
    <row r="39" spans="1:23" hidden="1">
      <c r="A39" s="32">
        <v>376</v>
      </c>
      <c r="B39" s="32" t="s">
        <v>40</v>
      </c>
      <c r="C39" s="33" t="s">
        <v>110</v>
      </c>
      <c r="D39" s="33" t="s">
        <v>111</v>
      </c>
      <c r="E39" s="33" t="s">
        <v>120</v>
      </c>
      <c r="F39" s="33" t="s">
        <v>121</v>
      </c>
      <c r="G39" s="33" t="s">
        <v>45</v>
      </c>
      <c r="H39" s="34">
        <v>27476212.289999999</v>
      </c>
      <c r="I39" s="34">
        <v>11630131.890000001</v>
      </c>
      <c r="J39" s="44">
        <f t="shared" si="0"/>
        <v>68.629999972872866</v>
      </c>
      <c r="K39" s="34">
        <v>5031940.88</v>
      </c>
      <c r="L39" s="34">
        <v>2130129.0699999998</v>
      </c>
      <c r="M39" s="44">
        <f t="shared" si="1"/>
        <v>12.570000013672733</v>
      </c>
      <c r="N39" s="34">
        <v>7795561.5499999998</v>
      </c>
      <c r="O39" s="34">
        <v>3185873.23</v>
      </c>
      <c r="P39" s="44">
        <f t="shared" si="2"/>
        <v>18.800000013454394</v>
      </c>
      <c r="Q39" s="34">
        <f t="shared" si="3"/>
        <v>40303714.719999999</v>
      </c>
      <c r="R39" s="41">
        <f t="shared" si="3"/>
        <v>16946134.190000001</v>
      </c>
      <c r="T39" s="37"/>
      <c r="U39" s="76"/>
      <c r="V39" s="76"/>
      <c r="W39" s="76"/>
    </row>
    <row r="40" spans="1:23" hidden="1">
      <c r="A40" s="32">
        <v>377</v>
      </c>
      <c r="B40" s="32" t="s">
        <v>40</v>
      </c>
      <c r="C40" s="33" t="s">
        <v>110</v>
      </c>
      <c r="D40" s="33" t="s">
        <v>111</v>
      </c>
      <c r="E40" s="33" t="s">
        <v>122</v>
      </c>
      <c r="F40" s="33" t="s">
        <v>123</v>
      </c>
      <c r="G40" s="33" t="s">
        <v>45</v>
      </c>
      <c r="H40" s="34">
        <v>48527402.740000002</v>
      </c>
      <c r="I40" s="34">
        <v>19527332.239999998</v>
      </c>
      <c r="J40" s="44">
        <f t="shared" si="0"/>
        <v>67.629999998943674</v>
      </c>
      <c r="K40" s="34">
        <v>8887417.6699999999</v>
      </c>
      <c r="L40" s="34">
        <v>3577460.39</v>
      </c>
      <c r="M40" s="44">
        <f t="shared" si="1"/>
        <v>12.389999985575145</v>
      </c>
      <c r="N40" s="34">
        <v>14948763.34</v>
      </c>
      <c r="O40" s="34">
        <v>5768979.7199999997</v>
      </c>
      <c r="P40" s="44">
        <f t="shared" si="2"/>
        <v>19.980000015481178</v>
      </c>
      <c r="Q40" s="34">
        <f t="shared" si="3"/>
        <v>72363583.75</v>
      </c>
      <c r="R40" s="41">
        <f t="shared" si="3"/>
        <v>28873772.349999998</v>
      </c>
      <c r="T40" s="37"/>
      <c r="U40" s="76"/>
      <c r="V40" s="76"/>
      <c r="W40" s="76"/>
    </row>
    <row r="41" spans="1:23" hidden="1">
      <c r="A41" s="32">
        <v>378</v>
      </c>
      <c r="B41" s="32" t="s">
        <v>40</v>
      </c>
      <c r="C41" s="33" t="s">
        <v>110</v>
      </c>
      <c r="D41" s="33" t="s">
        <v>111</v>
      </c>
      <c r="E41" s="33" t="s">
        <v>124</v>
      </c>
      <c r="F41" s="33" t="s">
        <v>125</v>
      </c>
      <c r="G41" s="33" t="s">
        <v>45</v>
      </c>
      <c r="H41" s="34">
        <v>37183978.170000002</v>
      </c>
      <c r="I41" s="34">
        <v>18020407.780000001</v>
      </c>
      <c r="J41" s="44">
        <f t="shared" si="0"/>
        <v>69.080000007544186</v>
      </c>
      <c r="K41" s="34">
        <v>6808977.7599999998</v>
      </c>
      <c r="L41" s="34">
        <v>3299915.44</v>
      </c>
      <c r="M41" s="44">
        <f t="shared" si="1"/>
        <v>12.650000011270288</v>
      </c>
      <c r="N41" s="34">
        <v>10212894.01</v>
      </c>
      <c r="O41" s="34">
        <v>4765964.82</v>
      </c>
      <c r="P41" s="44">
        <f t="shared" si="2"/>
        <v>18.269999981185517</v>
      </c>
      <c r="Q41" s="34">
        <f t="shared" si="3"/>
        <v>54205849.939999998</v>
      </c>
      <c r="R41" s="41">
        <f t="shared" si="3"/>
        <v>26086288.040000003</v>
      </c>
      <c r="T41" s="37"/>
      <c r="U41" s="76"/>
      <c r="V41" s="76"/>
      <c r="W41" s="76"/>
    </row>
    <row r="42" spans="1:23" hidden="1">
      <c r="A42" s="32">
        <v>379</v>
      </c>
      <c r="B42" s="32" t="s">
        <v>40</v>
      </c>
      <c r="C42" s="33" t="s">
        <v>110</v>
      </c>
      <c r="D42" s="33" t="s">
        <v>111</v>
      </c>
      <c r="E42" s="33" t="s">
        <v>126</v>
      </c>
      <c r="F42" s="33" t="s">
        <v>127</v>
      </c>
      <c r="G42" s="33" t="s">
        <v>45</v>
      </c>
      <c r="H42" s="34">
        <v>35046998.899999999</v>
      </c>
      <c r="I42" s="34">
        <v>16106972.25</v>
      </c>
      <c r="J42" s="44">
        <f t="shared" si="0"/>
        <v>64.489999989686055</v>
      </c>
      <c r="K42" s="34">
        <v>6414613.7199999997</v>
      </c>
      <c r="L42" s="34">
        <v>2947158.82</v>
      </c>
      <c r="M42" s="44">
        <f t="shared" si="1"/>
        <v>11.799999982703341</v>
      </c>
      <c r="N42" s="34">
        <v>13056710.27</v>
      </c>
      <c r="O42" s="34">
        <v>5921791.1699999999</v>
      </c>
      <c r="P42" s="44">
        <f t="shared" si="2"/>
        <v>23.71000002761059</v>
      </c>
      <c r="Q42" s="34">
        <f t="shared" si="3"/>
        <v>54518322.890000001</v>
      </c>
      <c r="R42" s="41">
        <f t="shared" si="3"/>
        <v>24975922.240000002</v>
      </c>
      <c r="T42" s="37"/>
      <c r="U42" s="76"/>
      <c r="V42" s="76"/>
      <c r="W42" s="76"/>
    </row>
    <row r="43" spans="1:23" hidden="1">
      <c r="A43" s="32">
        <v>380</v>
      </c>
      <c r="B43" s="32" t="s">
        <v>40</v>
      </c>
      <c r="C43" s="33" t="s">
        <v>110</v>
      </c>
      <c r="D43" s="33" t="s">
        <v>111</v>
      </c>
      <c r="E43" s="33" t="s">
        <v>128</v>
      </c>
      <c r="F43" s="33" t="s">
        <v>129</v>
      </c>
      <c r="G43" s="33" t="s">
        <v>45</v>
      </c>
      <c r="H43" s="34">
        <v>63351396.039999999</v>
      </c>
      <c r="I43" s="34">
        <v>23342880.359999999</v>
      </c>
      <c r="J43" s="44">
        <f t="shared" si="0"/>
        <v>69.259999992778134</v>
      </c>
      <c r="K43" s="34">
        <v>11602317.140000001</v>
      </c>
      <c r="L43" s="34">
        <v>4273573.82</v>
      </c>
      <c r="M43" s="44">
        <f t="shared" si="1"/>
        <v>12.679999990469764</v>
      </c>
      <c r="N43" s="34">
        <v>17054338.16</v>
      </c>
      <c r="O43" s="34">
        <v>6086809.4100000001</v>
      </c>
      <c r="P43" s="44">
        <f t="shared" si="2"/>
        <v>18.060000016752085</v>
      </c>
      <c r="Q43" s="34">
        <f t="shared" si="3"/>
        <v>92008051.340000004</v>
      </c>
      <c r="R43" s="41">
        <f t="shared" si="3"/>
        <v>33703263.590000004</v>
      </c>
      <c r="T43" s="37"/>
      <c r="U43" s="76"/>
      <c r="V43" s="76"/>
      <c r="W43" s="76"/>
    </row>
    <row r="44" spans="1:23" hidden="1">
      <c r="A44" s="32">
        <v>381</v>
      </c>
      <c r="B44" s="32" t="s">
        <v>40</v>
      </c>
      <c r="C44" s="33" t="s">
        <v>110</v>
      </c>
      <c r="D44" s="33" t="s">
        <v>111</v>
      </c>
      <c r="E44" s="33" t="s">
        <v>130</v>
      </c>
      <c r="F44" s="33" t="s">
        <v>131</v>
      </c>
      <c r="G44" s="33" t="s">
        <v>45</v>
      </c>
      <c r="H44" s="34">
        <v>47007311.729999997</v>
      </c>
      <c r="I44" s="34">
        <v>13261331.640000001</v>
      </c>
      <c r="J44" s="44">
        <f t="shared" si="0"/>
        <v>68.920000014447837</v>
      </c>
      <c r="K44" s="34">
        <v>8609024.7899999991</v>
      </c>
      <c r="L44" s="34">
        <v>2428293.75</v>
      </c>
      <c r="M44" s="44">
        <f t="shared" si="1"/>
        <v>12.619999999116498</v>
      </c>
      <c r="N44" s="34">
        <v>12932326.699999999</v>
      </c>
      <c r="O44" s="34">
        <v>3552004.96</v>
      </c>
      <c r="P44" s="44">
        <f t="shared" si="2"/>
        <v>18.459999986435658</v>
      </c>
      <c r="Q44" s="34">
        <f t="shared" si="3"/>
        <v>68548663.219999999</v>
      </c>
      <c r="R44" s="41">
        <f t="shared" si="3"/>
        <v>19241630.350000001</v>
      </c>
      <c r="T44" s="37"/>
      <c r="U44" s="76"/>
      <c r="V44" s="76"/>
      <c r="W44" s="76"/>
    </row>
    <row r="45" spans="1:23" hidden="1">
      <c r="A45" s="32">
        <v>382</v>
      </c>
      <c r="B45" s="32" t="s">
        <v>40</v>
      </c>
      <c r="C45" s="33" t="s">
        <v>110</v>
      </c>
      <c r="D45" s="33" t="s">
        <v>111</v>
      </c>
      <c r="E45" s="33" t="s">
        <v>132</v>
      </c>
      <c r="F45" s="33" t="s">
        <v>133</v>
      </c>
      <c r="G45" s="33" t="s">
        <v>45</v>
      </c>
      <c r="H45" s="34">
        <v>40453142.649999999</v>
      </c>
      <c r="I45" s="34">
        <v>15466029.99</v>
      </c>
      <c r="J45" s="44">
        <f t="shared" si="0"/>
        <v>67.669999999549319</v>
      </c>
      <c r="K45" s="34">
        <v>7407181.4000000004</v>
      </c>
      <c r="L45" s="34">
        <v>2831743.93</v>
      </c>
      <c r="M45" s="44">
        <f t="shared" si="1"/>
        <v>12.390000010715342</v>
      </c>
      <c r="N45" s="34">
        <v>12306732.24</v>
      </c>
      <c r="O45" s="34">
        <v>4557302.17</v>
      </c>
      <c r="P45" s="44">
        <f t="shared" si="2"/>
        <v>19.93999998973532</v>
      </c>
      <c r="Q45" s="34">
        <f t="shared" si="3"/>
        <v>60167056.289999999</v>
      </c>
      <c r="R45" s="41">
        <f t="shared" si="3"/>
        <v>22855076.090000004</v>
      </c>
      <c r="T45" s="37"/>
      <c r="U45" s="76"/>
      <c r="V45" s="76"/>
      <c r="W45" s="76"/>
    </row>
    <row r="46" spans="1:23" hidden="1">
      <c r="A46" s="32">
        <v>383</v>
      </c>
      <c r="B46" s="32" t="s">
        <v>40</v>
      </c>
      <c r="C46" s="33" t="s">
        <v>110</v>
      </c>
      <c r="D46" s="33" t="s">
        <v>111</v>
      </c>
      <c r="E46" s="33" t="s">
        <v>134</v>
      </c>
      <c r="F46" s="33" t="s">
        <v>135</v>
      </c>
      <c r="G46" s="33" t="s">
        <v>45</v>
      </c>
      <c r="H46" s="34">
        <v>34604987.600000001</v>
      </c>
      <c r="I46" s="34">
        <v>14886923.16</v>
      </c>
      <c r="J46" s="44">
        <f t="shared" si="0"/>
        <v>72.130000015257508</v>
      </c>
      <c r="K46" s="34">
        <v>6337635.25</v>
      </c>
      <c r="L46" s="34">
        <v>2726414.18</v>
      </c>
      <c r="M46" s="44">
        <f t="shared" si="1"/>
        <v>13.209999993376623</v>
      </c>
      <c r="N46" s="34">
        <v>7419362.54</v>
      </c>
      <c r="O46" s="34">
        <v>3025679.93</v>
      </c>
      <c r="P46" s="44">
        <f t="shared" si="2"/>
        <v>14.659999991365869</v>
      </c>
      <c r="Q46" s="34">
        <f t="shared" si="3"/>
        <v>48361985.390000001</v>
      </c>
      <c r="R46" s="41">
        <f t="shared" si="3"/>
        <v>20639017.27</v>
      </c>
      <c r="T46" s="37"/>
      <c r="U46" s="76"/>
      <c r="V46" s="76"/>
      <c r="W46" s="76"/>
    </row>
    <row r="47" spans="1:23" hidden="1">
      <c r="A47" s="32">
        <v>384</v>
      </c>
      <c r="B47" s="32" t="s">
        <v>40</v>
      </c>
      <c r="C47" s="33" t="s">
        <v>136</v>
      </c>
      <c r="D47" s="33" t="s">
        <v>137</v>
      </c>
      <c r="E47" s="33" t="s">
        <v>138</v>
      </c>
      <c r="F47" s="33" t="s">
        <v>139</v>
      </c>
      <c r="G47" s="33" t="s">
        <v>45</v>
      </c>
      <c r="H47" s="34">
        <v>75111050.349999994</v>
      </c>
      <c r="I47" s="34">
        <v>59446218.93</v>
      </c>
      <c r="J47" s="44">
        <f t="shared" si="0"/>
        <v>34.579999999942991</v>
      </c>
      <c r="K47" s="34">
        <v>13705855.189999999</v>
      </c>
      <c r="L47" s="34">
        <v>10847473.73</v>
      </c>
      <c r="M47" s="44">
        <f t="shared" si="1"/>
        <v>6.3100000022622398</v>
      </c>
      <c r="N47" s="34">
        <v>136042575.11000001</v>
      </c>
      <c r="O47" s="34">
        <v>101615558.15000001</v>
      </c>
      <c r="P47" s="44">
        <f t="shared" si="2"/>
        <v>59.109999997794766</v>
      </c>
      <c r="Q47" s="34">
        <f t="shared" si="3"/>
        <v>224859480.65000001</v>
      </c>
      <c r="R47" s="41">
        <f t="shared" si="3"/>
        <v>171909250.81</v>
      </c>
      <c r="T47" s="37"/>
      <c r="U47" s="76"/>
      <c r="V47" s="76"/>
      <c r="W47" s="76"/>
    </row>
    <row r="48" spans="1:23" hidden="1">
      <c r="A48" s="32">
        <v>385</v>
      </c>
      <c r="B48" s="32" t="s">
        <v>40</v>
      </c>
      <c r="C48" s="33" t="s">
        <v>136</v>
      </c>
      <c r="D48" s="33" t="s">
        <v>137</v>
      </c>
      <c r="E48" s="33" t="s">
        <v>140</v>
      </c>
      <c r="F48" s="33" t="s">
        <v>141</v>
      </c>
      <c r="G48" s="33" t="s">
        <v>45</v>
      </c>
      <c r="H48" s="34">
        <v>30355373.02</v>
      </c>
      <c r="I48" s="34">
        <v>17406381.559999999</v>
      </c>
      <c r="J48" s="44">
        <f t="shared" si="0"/>
        <v>72.079999993175605</v>
      </c>
      <c r="K48" s="34">
        <v>5536653.8899999997</v>
      </c>
      <c r="L48" s="34">
        <v>3175553.79</v>
      </c>
      <c r="M48" s="44">
        <f t="shared" si="1"/>
        <v>13.149999979750461</v>
      </c>
      <c r="N48" s="34">
        <v>6399708.6299999999</v>
      </c>
      <c r="O48" s="34">
        <v>3566762.71</v>
      </c>
      <c r="P48" s="44">
        <f t="shared" si="2"/>
        <v>14.770000027073925</v>
      </c>
      <c r="Q48" s="34">
        <f t="shared" si="3"/>
        <v>42291735.539999999</v>
      </c>
      <c r="R48" s="41">
        <f t="shared" si="3"/>
        <v>24148698.059999999</v>
      </c>
      <c r="T48" s="37"/>
      <c r="U48" s="76"/>
      <c r="V48" s="76"/>
      <c r="W48" s="76"/>
    </row>
    <row r="49" spans="1:23" hidden="1">
      <c r="A49" s="32">
        <v>386</v>
      </c>
      <c r="B49" s="32" t="s">
        <v>40</v>
      </c>
      <c r="C49" s="33" t="s">
        <v>136</v>
      </c>
      <c r="D49" s="33" t="s">
        <v>137</v>
      </c>
      <c r="E49" s="33" t="s">
        <v>142</v>
      </c>
      <c r="F49" s="33" t="s">
        <v>143</v>
      </c>
      <c r="G49" s="33" t="s">
        <v>45</v>
      </c>
      <c r="H49" s="34">
        <v>46296087.759999998</v>
      </c>
      <c r="I49" s="34">
        <v>23600678.359999999</v>
      </c>
      <c r="J49" s="44">
        <f t="shared" si="0"/>
        <v>75.090000000674522</v>
      </c>
      <c r="K49" s="34">
        <v>8447857.8200000003</v>
      </c>
      <c r="L49" s="34">
        <v>4305890.18</v>
      </c>
      <c r="M49" s="44">
        <f t="shared" si="1"/>
        <v>13.700000003690759</v>
      </c>
      <c r="N49" s="34">
        <v>7074417.6900000004</v>
      </c>
      <c r="O49" s="34">
        <v>3523286.78</v>
      </c>
      <c r="P49" s="44">
        <f t="shared" si="2"/>
        <v>11.209999995634723</v>
      </c>
      <c r="Q49" s="34">
        <f t="shared" si="3"/>
        <v>61818363.269999996</v>
      </c>
      <c r="R49" s="41">
        <f t="shared" si="3"/>
        <v>31429855.32</v>
      </c>
      <c r="T49" s="37"/>
      <c r="U49" s="76"/>
      <c r="V49" s="76"/>
      <c r="W49" s="76"/>
    </row>
    <row r="50" spans="1:23" hidden="1">
      <c r="A50" s="32">
        <v>387</v>
      </c>
      <c r="B50" s="32" t="s">
        <v>40</v>
      </c>
      <c r="C50" s="33" t="s">
        <v>136</v>
      </c>
      <c r="D50" s="33" t="s">
        <v>137</v>
      </c>
      <c r="E50" s="33" t="s">
        <v>144</v>
      </c>
      <c r="F50" s="33" t="s">
        <v>145</v>
      </c>
      <c r="G50" s="33" t="s">
        <v>45</v>
      </c>
      <c r="H50" s="34">
        <v>37552565.899999999</v>
      </c>
      <c r="I50" s="34">
        <v>16966094.280000001</v>
      </c>
      <c r="J50" s="44">
        <f t="shared" si="0"/>
        <v>64.919999985076828</v>
      </c>
      <c r="K50" s="34">
        <v>6852387.5899999999</v>
      </c>
      <c r="L50" s="34">
        <v>3096861.02</v>
      </c>
      <c r="M50" s="44">
        <f t="shared" si="1"/>
        <v>11.850000009087831</v>
      </c>
      <c r="N50" s="34">
        <v>13961151.24</v>
      </c>
      <c r="O50" s="34">
        <v>6070892.9500000002</v>
      </c>
      <c r="P50" s="44">
        <f t="shared" si="2"/>
        <v>23.230000005835343</v>
      </c>
      <c r="Q50" s="34">
        <f t="shared" si="3"/>
        <v>58366104.729999997</v>
      </c>
      <c r="R50" s="41">
        <f t="shared" si="3"/>
        <v>26133848.25</v>
      </c>
      <c r="T50" s="37"/>
      <c r="U50" s="76"/>
      <c r="V50" s="76"/>
      <c r="W50" s="76"/>
    </row>
    <row r="51" spans="1:23" hidden="1">
      <c r="A51" s="32">
        <v>388</v>
      </c>
      <c r="B51" s="32" t="s">
        <v>40</v>
      </c>
      <c r="C51" s="33" t="s">
        <v>136</v>
      </c>
      <c r="D51" s="33" t="s">
        <v>137</v>
      </c>
      <c r="E51" s="33" t="s">
        <v>146</v>
      </c>
      <c r="F51" s="33" t="s">
        <v>147</v>
      </c>
      <c r="G51" s="33" t="s">
        <v>45</v>
      </c>
      <c r="H51" s="34">
        <v>26482267.280000001</v>
      </c>
      <c r="I51" s="34">
        <v>17171872.059999999</v>
      </c>
      <c r="J51" s="44">
        <f t="shared" si="0"/>
        <v>67.86999998134074</v>
      </c>
      <c r="K51" s="34">
        <v>4830802.1500000004</v>
      </c>
      <c r="L51" s="34">
        <v>3132279.01</v>
      </c>
      <c r="M51" s="44">
        <f t="shared" si="1"/>
        <v>12.380000014410429</v>
      </c>
      <c r="N51" s="34">
        <v>7800891.5899999999</v>
      </c>
      <c r="O51" s="34">
        <v>4996971.76</v>
      </c>
      <c r="P51" s="44">
        <f t="shared" si="2"/>
        <v>19.750000004248825</v>
      </c>
      <c r="Q51" s="34">
        <f t="shared" si="3"/>
        <v>39113961.019999996</v>
      </c>
      <c r="R51" s="41">
        <f t="shared" si="3"/>
        <v>25301122.829999998</v>
      </c>
      <c r="T51" s="37"/>
      <c r="U51" s="76"/>
      <c r="V51" s="76"/>
      <c r="W51" s="76"/>
    </row>
    <row r="52" spans="1:23" hidden="1">
      <c r="A52" s="32">
        <v>389</v>
      </c>
      <c r="B52" s="32" t="s">
        <v>40</v>
      </c>
      <c r="C52" s="33" t="s">
        <v>136</v>
      </c>
      <c r="D52" s="33" t="s">
        <v>137</v>
      </c>
      <c r="E52" s="33" t="s">
        <v>148</v>
      </c>
      <c r="F52" s="33" t="s">
        <v>149</v>
      </c>
      <c r="G52" s="33" t="s">
        <v>45</v>
      </c>
      <c r="H52" s="34">
        <v>11284271.32</v>
      </c>
      <c r="I52" s="34">
        <v>3710615.73</v>
      </c>
      <c r="J52" s="44">
        <f t="shared" si="0"/>
        <v>66.400000021473517</v>
      </c>
      <c r="K52" s="34">
        <v>2055607.71</v>
      </c>
      <c r="L52" s="34">
        <v>676181.48</v>
      </c>
      <c r="M52" s="44">
        <f t="shared" si="1"/>
        <v>12.099999987473776</v>
      </c>
      <c r="N52" s="34">
        <v>3684071.25</v>
      </c>
      <c r="O52" s="34">
        <v>1201479.49</v>
      </c>
      <c r="P52" s="44">
        <f t="shared" si="2"/>
        <v>21.499999991052697</v>
      </c>
      <c r="Q52" s="34">
        <f t="shared" si="3"/>
        <v>17023950.280000001</v>
      </c>
      <c r="R52" s="41">
        <f t="shared" si="3"/>
        <v>5588276.7000000002</v>
      </c>
      <c r="T52" s="37"/>
      <c r="U52" s="76"/>
      <c r="V52" s="76"/>
      <c r="W52" s="76"/>
    </row>
    <row r="53" spans="1:23" hidden="1">
      <c r="A53" s="32">
        <v>390</v>
      </c>
      <c r="B53" s="32" t="s">
        <v>40</v>
      </c>
      <c r="C53" s="33" t="s">
        <v>136</v>
      </c>
      <c r="D53" s="33" t="s">
        <v>137</v>
      </c>
      <c r="E53" s="33" t="s">
        <v>150</v>
      </c>
      <c r="F53" s="33" t="s">
        <v>151</v>
      </c>
      <c r="G53" s="33" t="s">
        <v>45</v>
      </c>
      <c r="H53" s="34">
        <v>16939784.170000002</v>
      </c>
      <c r="I53" s="34">
        <v>7413537.3399999999</v>
      </c>
      <c r="J53" s="44">
        <f t="shared" si="0"/>
        <v>68.490000015640788</v>
      </c>
      <c r="K53" s="34">
        <v>3088828.35</v>
      </c>
      <c r="L53" s="34">
        <v>1351950.38</v>
      </c>
      <c r="M53" s="44">
        <f t="shared" si="1"/>
        <v>12.490000023031593</v>
      </c>
      <c r="N53" s="34">
        <v>5023877.24</v>
      </c>
      <c r="O53" s="34">
        <v>2058774.71</v>
      </c>
      <c r="P53" s="44">
        <f t="shared" si="2"/>
        <v>19.01999996132762</v>
      </c>
      <c r="Q53" s="34">
        <f t="shared" si="3"/>
        <v>25052489.760000005</v>
      </c>
      <c r="R53" s="41">
        <f t="shared" si="3"/>
        <v>10824262.43</v>
      </c>
      <c r="T53" s="37"/>
      <c r="U53" s="76"/>
      <c r="V53" s="76"/>
      <c r="W53" s="76"/>
    </row>
    <row r="54" spans="1:23" hidden="1">
      <c r="A54" s="32">
        <v>391</v>
      </c>
      <c r="B54" s="32" t="s">
        <v>40</v>
      </c>
      <c r="C54" s="33" t="s">
        <v>152</v>
      </c>
      <c r="D54" s="33" t="s">
        <v>153</v>
      </c>
      <c r="E54" s="33" t="s">
        <v>154</v>
      </c>
      <c r="F54" s="33" t="s">
        <v>155</v>
      </c>
      <c r="G54" s="33" t="s">
        <v>45</v>
      </c>
      <c r="H54" s="34">
        <v>119934867.66</v>
      </c>
      <c r="I54" s="34">
        <v>76768231.060000002</v>
      </c>
      <c r="J54" s="44">
        <f t="shared" si="0"/>
        <v>29.900000001807204</v>
      </c>
      <c r="K54" s="34">
        <v>21439082.809999999</v>
      </c>
      <c r="L54" s="34">
        <v>13710446.619999999</v>
      </c>
      <c r="M54" s="44">
        <f t="shared" si="1"/>
        <v>5.3400000013335926</v>
      </c>
      <c r="N54" s="34">
        <v>295234919.54000002</v>
      </c>
      <c r="O54" s="34">
        <v>166271258.96000001</v>
      </c>
      <c r="P54" s="44">
        <f t="shared" si="2"/>
        <v>64.759999996859193</v>
      </c>
      <c r="Q54" s="34">
        <f t="shared" si="3"/>
        <v>436608870.00999999</v>
      </c>
      <c r="R54" s="41">
        <f t="shared" si="3"/>
        <v>256749936.64000002</v>
      </c>
      <c r="T54" s="37"/>
      <c r="U54" s="76"/>
      <c r="V54" s="76"/>
      <c r="W54" s="76"/>
    </row>
    <row r="55" spans="1:23" hidden="1">
      <c r="A55" s="32">
        <v>392</v>
      </c>
      <c r="B55" s="32" t="s">
        <v>40</v>
      </c>
      <c r="C55" s="33" t="s">
        <v>152</v>
      </c>
      <c r="D55" s="33" t="s">
        <v>153</v>
      </c>
      <c r="E55" s="33" t="s">
        <v>156</v>
      </c>
      <c r="F55" s="33" t="s">
        <v>157</v>
      </c>
      <c r="G55" s="33" t="s">
        <v>45</v>
      </c>
      <c r="H55" s="34">
        <v>47260747.740000002</v>
      </c>
      <c r="I55" s="34">
        <v>14174717.300000001</v>
      </c>
      <c r="J55" s="44">
        <f t="shared" si="0"/>
        <v>68.749999993937266</v>
      </c>
      <c r="K55" s="34">
        <v>8424639.1400000006</v>
      </c>
      <c r="L55" s="34">
        <v>2527738.6800000002</v>
      </c>
      <c r="M55" s="44">
        <f t="shared" si="1"/>
        <v>12.260000009642168</v>
      </c>
      <c r="N55" s="34">
        <v>13428008.84</v>
      </c>
      <c r="O55" s="34">
        <v>3915314.64</v>
      </c>
      <c r="P55" s="44">
        <f t="shared" si="2"/>
        <v>18.989999996420561</v>
      </c>
      <c r="Q55" s="34">
        <f t="shared" si="3"/>
        <v>69113395.719999999</v>
      </c>
      <c r="R55" s="41">
        <f t="shared" si="3"/>
        <v>20617770.620000001</v>
      </c>
      <c r="T55" s="37"/>
      <c r="U55" s="76"/>
      <c r="V55" s="76"/>
      <c r="W55" s="76"/>
    </row>
    <row r="56" spans="1:23" hidden="1">
      <c r="A56" s="32">
        <v>393</v>
      </c>
      <c r="B56" s="32" t="s">
        <v>40</v>
      </c>
      <c r="C56" s="33" t="s">
        <v>152</v>
      </c>
      <c r="D56" s="33" t="s">
        <v>153</v>
      </c>
      <c r="E56" s="33" t="s">
        <v>158</v>
      </c>
      <c r="F56" s="33" t="s">
        <v>159</v>
      </c>
      <c r="G56" s="33" t="s">
        <v>45</v>
      </c>
      <c r="H56" s="34">
        <v>41905186.060000002</v>
      </c>
      <c r="I56" s="34">
        <v>21862384.239999998</v>
      </c>
      <c r="J56" s="44">
        <f t="shared" si="0"/>
        <v>65.209999997097782</v>
      </c>
      <c r="K56" s="34">
        <v>7469963.71</v>
      </c>
      <c r="L56" s="34">
        <v>3895735.39</v>
      </c>
      <c r="M56" s="44">
        <f t="shared" si="1"/>
        <v>11.61999999550798</v>
      </c>
      <c r="N56" s="34">
        <v>15499214.689999999</v>
      </c>
      <c r="O56" s="34">
        <v>7768002.5</v>
      </c>
      <c r="P56" s="44">
        <f t="shared" si="2"/>
        <v>23.170000007394236</v>
      </c>
      <c r="Q56" s="34">
        <f t="shared" si="3"/>
        <v>64874364.460000001</v>
      </c>
      <c r="R56" s="41">
        <f t="shared" si="3"/>
        <v>33526122.129999999</v>
      </c>
      <c r="T56" s="37"/>
      <c r="U56" s="76"/>
      <c r="V56" s="76"/>
      <c r="W56" s="76"/>
    </row>
    <row r="57" spans="1:23" hidden="1">
      <c r="A57" s="32">
        <v>394</v>
      </c>
      <c r="B57" s="32" t="s">
        <v>40</v>
      </c>
      <c r="C57" s="33" t="s">
        <v>152</v>
      </c>
      <c r="D57" s="33" t="s">
        <v>153</v>
      </c>
      <c r="E57" s="33" t="s">
        <v>160</v>
      </c>
      <c r="F57" s="33" t="s">
        <v>161</v>
      </c>
      <c r="G57" s="33" t="s">
        <v>45</v>
      </c>
      <c r="H57" s="34">
        <v>77013185.709999993</v>
      </c>
      <c r="I57" s="34">
        <v>29053926.68</v>
      </c>
      <c r="J57" s="44">
        <f t="shared" si="0"/>
        <v>67.359999991987451</v>
      </c>
      <c r="K57" s="34">
        <v>13749747.57</v>
      </c>
      <c r="L57" s="34">
        <v>5188817.37</v>
      </c>
      <c r="M57" s="44">
        <f t="shared" si="1"/>
        <v>12.030000001418891</v>
      </c>
      <c r="N57" s="34">
        <v>24339268.600000001</v>
      </c>
      <c r="O57" s="34">
        <v>8889569.9100000001</v>
      </c>
      <c r="P57" s="44">
        <f t="shared" si="2"/>
        <v>20.610000006593669</v>
      </c>
      <c r="Q57" s="34">
        <f t="shared" si="3"/>
        <v>115102201.88</v>
      </c>
      <c r="R57" s="41">
        <f t="shared" si="3"/>
        <v>43132313.959999993</v>
      </c>
      <c r="T57" s="37"/>
      <c r="U57" s="76"/>
      <c r="V57" s="76"/>
      <c r="W57" s="76"/>
    </row>
    <row r="58" spans="1:23" hidden="1">
      <c r="A58" s="32">
        <v>395</v>
      </c>
      <c r="B58" s="32" t="s">
        <v>40</v>
      </c>
      <c r="C58" s="33" t="s">
        <v>152</v>
      </c>
      <c r="D58" s="33" t="s">
        <v>153</v>
      </c>
      <c r="E58" s="33" t="s">
        <v>162</v>
      </c>
      <c r="F58" s="33" t="s">
        <v>163</v>
      </c>
      <c r="G58" s="33" t="s">
        <v>45</v>
      </c>
      <c r="H58" s="34">
        <v>66579158.590000004</v>
      </c>
      <c r="I58" s="34">
        <v>29689161.879999999</v>
      </c>
      <c r="J58" s="44">
        <f t="shared" si="0"/>
        <v>64.47999999426635</v>
      </c>
      <c r="K58" s="34">
        <v>11868313.810000001</v>
      </c>
      <c r="L58" s="34">
        <v>5290453.9400000004</v>
      </c>
      <c r="M58" s="44">
        <f t="shared" si="1"/>
        <v>11.490000000662413</v>
      </c>
      <c r="N58" s="34">
        <v>27784008.780000001</v>
      </c>
      <c r="O58" s="34">
        <v>11064369.73</v>
      </c>
      <c r="P58" s="44">
        <f t="shared" si="2"/>
        <v>24.030000005071241</v>
      </c>
      <c r="Q58" s="34">
        <f t="shared" si="3"/>
        <v>106231481.18000001</v>
      </c>
      <c r="R58" s="41">
        <f t="shared" si="3"/>
        <v>46043985.549999997</v>
      </c>
      <c r="T58" s="37"/>
      <c r="U58" s="76"/>
      <c r="V58" s="76"/>
      <c r="W58" s="76"/>
    </row>
    <row r="59" spans="1:23" hidden="1">
      <c r="A59" s="32">
        <v>396</v>
      </c>
      <c r="B59" s="32" t="s">
        <v>40</v>
      </c>
      <c r="C59" s="33" t="s">
        <v>152</v>
      </c>
      <c r="D59" s="33" t="s">
        <v>153</v>
      </c>
      <c r="E59" s="33" t="s">
        <v>164</v>
      </c>
      <c r="F59" s="33" t="s">
        <v>165</v>
      </c>
      <c r="G59" s="33" t="s">
        <v>45</v>
      </c>
      <c r="H59" s="34">
        <v>43568014.030000001</v>
      </c>
      <c r="I59" s="34">
        <v>19812388.600000001</v>
      </c>
      <c r="J59" s="44">
        <f t="shared" si="0"/>
        <v>66.349999987776471</v>
      </c>
      <c r="K59" s="34">
        <v>7766377.25</v>
      </c>
      <c r="L59" s="34">
        <v>3532487.67</v>
      </c>
      <c r="M59" s="44">
        <f t="shared" si="1"/>
        <v>11.829999986035025</v>
      </c>
      <c r="N59" s="34">
        <v>15228908.970000001</v>
      </c>
      <c r="O59" s="34">
        <v>6515543.6299999999</v>
      </c>
      <c r="P59" s="44">
        <f t="shared" si="2"/>
        <v>21.820000026188513</v>
      </c>
      <c r="Q59" s="34">
        <f t="shared" si="3"/>
        <v>66563300.25</v>
      </c>
      <c r="R59" s="41">
        <f t="shared" si="3"/>
        <v>29860419.900000002</v>
      </c>
      <c r="T59" s="37"/>
      <c r="U59" s="76"/>
      <c r="V59" s="76"/>
      <c r="W59" s="76"/>
    </row>
    <row r="60" spans="1:23" hidden="1">
      <c r="A60" s="32">
        <v>397</v>
      </c>
      <c r="B60" s="32" t="s">
        <v>40</v>
      </c>
      <c r="C60" s="33" t="s">
        <v>152</v>
      </c>
      <c r="D60" s="33" t="s">
        <v>153</v>
      </c>
      <c r="E60" s="33" t="s">
        <v>166</v>
      </c>
      <c r="F60" s="33" t="s">
        <v>167</v>
      </c>
      <c r="G60" s="33" t="s">
        <v>45</v>
      </c>
      <c r="H60" s="34">
        <v>68626389.019999996</v>
      </c>
      <c r="I60" s="34">
        <v>32144543.829999998</v>
      </c>
      <c r="J60" s="44">
        <f t="shared" si="0"/>
        <v>55.200000006868976</v>
      </c>
      <c r="K60" s="34">
        <v>12233250.43</v>
      </c>
      <c r="L60" s="34">
        <v>5730114.3300000001</v>
      </c>
      <c r="M60" s="44">
        <f t="shared" si="1"/>
        <v>9.839999992787579</v>
      </c>
      <c r="N60" s="34">
        <v>45444054.289999999</v>
      </c>
      <c r="O60" s="34">
        <v>20358211.09</v>
      </c>
      <c r="P60" s="44">
        <f t="shared" si="2"/>
        <v>34.960000000343449</v>
      </c>
      <c r="Q60" s="34">
        <f t="shared" si="3"/>
        <v>126303693.73999998</v>
      </c>
      <c r="R60" s="41">
        <f t="shared" si="3"/>
        <v>58232869.25</v>
      </c>
      <c r="T60" s="37"/>
      <c r="U60" s="76"/>
      <c r="V60" s="76"/>
      <c r="W60" s="76"/>
    </row>
    <row r="61" spans="1:23" hidden="1">
      <c r="A61" s="32">
        <v>398</v>
      </c>
      <c r="B61" s="32" t="s">
        <v>40</v>
      </c>
      <c r="C61" s="33" t="s">
        <v>152</v>
      </c>
      <c r="D61" s="33" t="s">
        <v>153</v>
      </c>
      <c r="E61" s="33" t="s">
        <v>168</v>
      </c>
      <c r="F61" s="33" t="s">
        <v>169</v>
      </c>
      <c r="G61" s="33" t="s">
        <v>45</v>
      </c>
      <c r="H61" s="34">
        <v>69108198.120000005</v>
      </c>
      <c r="I61" s="34">
        <v>30832346.629999999</v>
      </c>
      <c r="J61" s="44">
        <f t="shared" si="0"/>
        <v>58.099999994233784</v>
      </c>
      <c r="K61" s="34">
        <v>12329938.310000001</v>
      </c>
      <c r="L61" s="34">
        <v>5503122.7999999998</v>
      </c>
      <c r="M61" s="44">
        <f t="shared" si="1"/>
        <v>10.370000003086622</v>
      </c>
      <c r="N61" s="34">
        <v>39337185.509999998</v>
      </c>
      <c r="O61" s="34">
        <v>16732252.83</v>
      </c>
      <c r="P61" s="44">
        <f t="shared" si="2"/>
        <v>31.530000002679596</v>
      </c>
      <c r="Q61" s="34">
        <f t="shared" si="3"/>
        <v>120775321.94</v>
      </c>
      <c r="R61" s="41">
        <f t="shared" si="3"/>
        <v>53067722.259999998</v>
      </c>
      <c r="T61" s="37"/>
      <c r="U61" s="76"/>
      <c r="V61" s="76"/>
      <c r="W61" s="76"/>
    </row>
    <row r="62" spans="1:23" hidden="1">
      <c r="A62" s="32">
        <v>399</v>
      </c>
      <c r="B62" s="32" t="s">
        <v>40</v>
      </c>
      <c r="C62" s="33" t="s">
        <v>152</v>
      </c>
      <c r="D62" s="33" t="s">
        <v>153</v>
      </c>
      <c r="E62" s="33" t="s">
        <v>170</v>
      </c>
      <c r="F62" s="33" t="s">
        <v>171</v>
      </c>
      <c r="G62" s="33" t="s">
        <v>45</v>
      </c>
      <c r="H62" s="34">
        <v>41226778.32</v>
      </c>
      <c r="I62" s="34">
        <v>17643571.710000001</v>
      </c>
      <c r="J62" s="44">
        <f t="shared" si="0"/>
        <v>64.500000009870448</v>
      </c>
      <c r="K62" s="34">
        <v>7349031.6299999999</v>
      </c>
      <c r="L62" s="34">
        <v>3145753.1</v>
      </c>
      <c r="M62" s="44">
        <f t="shared" si="1"/>
        <v>11.500000017913038</v>
      </c>
      <c r="N62" s="34">
        <v>16688068.130000001</v>
      </c>
      <c r="O62" s="34">
        <v>6565049.9299999997</v>
      </c>
      <c r="P62" s="44">
        <f t="shared" si="2"/>
        <v>23.999999972216507</v>
      </c>
      <c r="Q62" s="34">
        <f t="shared" si="3"/>
        <v>65263878.080000006</v>
      </c>
      <c r="R62" s="41">
        <f t="shared" si="3"/>
        <v>27354374.740000002</v>
      </c>
      <c r="T62" s="37"/>
      <c r="U62" s="76"/>
      <c r="V62" s="76"/>
      <c r="W62" s="76"/>
    </row>
    <row r="63" spans="1:23" hidden="1">
      <c r="A63" s="32">
        <v>400</v>
      </c>
      <c r="B63" s="32" t="s">
        <v>40</v>
      </c>
      <c r="C63" s="33" t="s">
        <v>152</v>
      </c>
      <c r="D63" s="33" t="s">
        <v>153</v>
      </c>
      <c r="E63" s="33" t="s">
        <v>172</v>
      </c>
      <c r="F63" s="33" t="s">
        <v>173</v>
      </c>
      <c r="G63" s="33" t="s">
        <v>45</v>
      </c>
      <c r="H63" s="34">
        <v>18276295.859999999</v>
      </c>
      <c r="I63" s="34">
        <v>8275878.9500000002</v>
      </c>
      <c r="J63" s="44">
        <f t="shared" si="0"/>
        <v>67.029999985809781</v>
      </c>
      <c r="K63" s="34">
        <v>3275750.24</v>
      </c>
      <c r="L63" s="34">
        <v>1482818.23</v>
      </c>
      <c r="M63" s="44">
        <f t="shared" si="1"/>
        <v>12.009999969351712</v>
      </c>
      <c r="N63" s="34">
        <v>5777011.21</v>
      </c>
      <c r="O63" s="34">
        <v>2587832.66</v>
      </c>
      <c r="P63" s="44">
        <f t="shared" si="2"/>
        <v>20.960000044838509</v>
      </c>
      <c r="Q63" s="34">
        <f t="shared" si="3"/>
        <v>27329057.310000002</v>
      </c>
      <c r="R63" s="41">
        <f t="shared" si="3"/>
        <v>12346529.84</v>
      </c>
      <c r="T63" s="37"/>
      <c r="U63" s="76"/>
      <c r="V63" s="76"/>
      <c r="W63" s="76"/>
    </row>
    <row r="64" spans="1:23" hidden="1">
      <c r="A64" s="32">
        <v>401</v>
      </c>
      <c r="B64" s="32" t="s">
        <v>40</v>
      </c>
      <c r="C64" s="33" t="s">
        <v>152</v>
      </c>
      <c r="D64" s="33" t="s">
        <v>153</v>
      </c>
      <c r="E64" s="33" t="s">
        <v>174</v>
      </c>
      <c r="F64" s="33" t="s">
        <v>175</v>
      </c>
      <c r="G64" s="33" t="s">
        <v>45</v>
      </c>
      <c r="H64" s="34">
        <v>14330277.33</v>
      </c>
      <c r="I64" s="34">
        <v>5870277.3300000001</v>
      </c>
      <c r="J64" s="44">
        <f t="shared" si="0"/>
        <v>55.752426212203318</v>
      </c>
      <c r="K64" s="34">
        <v>2555830.84</v>
      </c>
      <c r="L64" s="34">
        <v>1015830.84</v>
      </c>
      <c r="M64" s="44">
        <f t="shared" si="1"/>
        <v>9.6477612159390969</v>
      </c>
      <c r="N64" s="34">
        <v>3643079.04</v>
      </c>
      <c r="O64" s="34">
        <v>3643079.04</v>
      </c>
      <c r="P64" s="44">
        <f t="shared" si="2"/>
        <v>34.599812571857576</v>
      </c>
      <c r="Q64" s="34">
        <f t="shared" si="3"/>
        <v>20529187.210000001</v>
      </c>
      <c r="R64" s="41">
        <f t="shared" si="3"/>
        <v>10529187.210000001</v>
      </c>
      <c r="T64" s="37"/>
      <c r="U64" s="76"/>
      <c r="V64" s="76"/>
      <c r="W64" s="76"/>
    </row>
    <row r="65" spans="1:24" hidden="1">
      <c r="A65" s="32">
        <v>402</v>
      </c>
      <c r="B65" s="32" t="s">
        <v>40</v>
      </c>
      <c r="C65" s="33" t="s">
        <v>176</v>
      </c>
      <c r="D65" s="33" t="s">
        <v>177</v>
      </c>
      <c r="E65" s="33" t="s">
        <v>178</v>
      </c>
      <c r="F65" s="33" t="s">
        <v>179</v>
      </c>
      <c r="G65" s="33" t="s">
        <v>45</v>
      </c>
      <c r="H65" s="34">
        <v>79901490.819999993</v>
      </c>
      <c r="I65" s="34">
        <v>63018021.57</v>
      </c>
      <c r="J65" s="44">
        <f t="shared" si="0"/>
        <v>26.839999998848338</v>
      </c>
      <c r="K65" s="34">
        <v>14401212.84</v>
      </c>
      <c r="L65" s="34">
        <v>11363905.529999999</v>
      </c>
      <c r="M65" s="44">
        <f t="shared" si="1"/>
        <v>4.8400000002112513</v>
      </c>
      <c r="N65" s="34">
        <v>226228871.66</v>
      </c>
      <c r="O65" s="34">
        <v>160409509.46000001</v>
      </c>
      <c r="P65" s="44">
        <f t="shared" si="2"/>
        <v>68.320000000940411</v>
      </c>
      <c r="Q65" s="34">
        <f t="shared" si="3"/>
        <v>320531575.31999999</v>
      </c>
      <c r="R65" s="41">
        <f t="shared" si="3"/>
        <v>234791436.56</v>
      </c>
      <c r="T65" s="37"/>
      <c r="U65" s="76"/>
      <c r="V65" s="76"/>
      <c r="W65" s="76"/>
    </row>
    <row r="66" spans="1:24" hidden="1">
      <c r="A66" s="32">
        <v>403</v>
      </c>
      <c r="B66" s="32" t="s">
        <v>40</v>
      </c>
      <c r="C66" s="33" t="s">
        <v>176</v>
      </c>
      <c r="D66" s="33" t="s">
        <v>177</v>
      </c>
      <c r="E66" s="33" t="s">
        <v>180</v>
      </c>
      <c r="F66" s="33" t="s">
        <v>181</v>
      </c>
      <c r="G66" s="33" t="s">
        <v>45</v>
      </c>
      <c r="H66" s="34">
        <v>116013743.08</v>
      </c>
      <c r="I66" s="34">
        <v>47301344.5</v>
      </c>
      <c r="J66" s="44">
        <f t="shared" si="0"/>
        <v>51.740000005324795</v>
      </c>
      <c r="K66" s="34">
        <v>20932701.879999999</v>
      </c>
      <c r="L66" s="34">
        <v>8538742.9000000004</v>
      </c>
      <c r="M66" s="44">
        <f t="shared" si="1"/>
        <v>9.3400000012994795</v>
      </c>
      <c r="N66" s="34">
        <v>92815355.129999995</v>
      </c>
      <c r="O66" s="34">
        <v>35581142.780000001</v>
      </c>
      <c r="P66" s="44">
        <f t="shared" si="2"/>
        <v>38.919999993375718</v>
      </c>
      <c r="Q66" s="34">
        <f t="shared" si="3"/>
        <v>229761800.09</v>
      </c>
      <c r="R66" s="41">
        <f t="shared" si="3"/>
        <v>91421230.180000007</v>
      </c>
      <c r="T66" s="37"/>
      <c r="U66" s="76"/>
      <c r="V66" s="76"/>
      <c r="W66" s="76"/>
    </row>
    <row r="67" spans="1:24" hidden="1">
      <c r="A67" s="32">
        <v>404</v>
      </c>
      <c r="B67" s="32" t="s">
        <v>40</v>
      </c>
      <c r="C67" s="33" t="s">
        <v>176</v>
      </c>
      <c r="D67" s="33" t="s">
        <v>177</v>
      </c>
      <c r="E67" s="33" t="s">
        <v>182</v>
      </c>
      <c r="F67" s="33" t="s">
        <v>183</v>
      </c>
      <c r="G67" s="33" t="s">
        <v>45</v>
      </c>
      <c r="H67" s="34">
        <v>46538677.090000004</v>
      </c>
      <c r="I67" s="34">
        <v>20872090.239999998</v>
      </c>
      <c r="J67" s="44">
        <f t="shared" si="0"/>
        <v>67.999999984361892</v>
      </c>
      <c r="K67" s="34">
        <v>8387996.1100000003</v>
      </c>
      <c r="L67" s="34">
        <v>3763115.09</v>
      </c>
      <c r="M67" s="44">
        <f t="shared" si="1"/>
        <v>12.259999986525164</v>
      </c>
      <c r="N67" s="34">
        <v>14001961.640000001</v>
      </c>
      <c r="O67" s="34">
        <v>6059045.0300000003</v>
      </c>
      <c r="P67" s="44">
        <f t="shared" si="2"/>
        <v>19.740000029112945</v>
      </c>
      <c r="Q67" s="34">
        <f t="shared" si="3"/>
        <v>68928634.840000004</v>
      </c>
      <c r="R67" s="41">
        <f t="shared" si="3"/>
        <v>30694250.359999999</v>
      </c>
      <c r="T67" s="37"/>
      <c r="U67" s="76"/>
      <c r="V67" s="76"/>
      <c r="W67" s="76"/>
    </row>
    <row r="68" spans="1:24" hidden="1">
      <c r="A68" s="32">
        <v>405</v>
      </c>
      <c r="B68" s="32" t="s">
        <v>40</v>
      </c>
      <c r="C68" s="33" t="s">
        <v>176</v>
      </c>
      <c r="D68" s="33" t="s">
        <v>177</v>
      </c>
      <c r="E68" s="33" t="s">
        <v>184</v>
      </c>
      <c r="F68" s="33" t="s">
        <v>185</v>
      </c>
      <c r="G68" s="33" t="s">
        <v>45</v>
      </c>
      <c r="H68" s="34">
        <v>33748952.020000003</v>
      </c>
      <c r="I68" s="34">
        <v>16857506.25</v>
      </c>
      <c r="J68" s="44">
        <f t="shared" si="0"/>
        <v>70.499999979298536</v>
      </c>
      <c r="K68" s="34">
        <v>6090055</v>
      </c>
      <c r="L68" s="34">
        <v>3041524.53</v>
      </c>
      <c r="M68" s="44">
        <f t="shared" si="1"/>
        <v>12.719999988256626</v>
      </c>
      <c r="N68" s="34">
        <v>8228768.4100000001</v>
      </c>
      <c r="O68" s="34">
        <v>4012325.61</v>
      </c>
      <c r="P68" s="44">
        <f t="shared" si="2"/>
        <v>16.780000032444836</v>
      </c>
      <c r="Q68" s="34">
        <f t="shared" si="3"/>
        <v>48067775.430000007</v>
      </c>
      <c r="R68" s="41">
        <f t="shared" si="3"/>
        <v>23911356.390000001</v>
      </c>
      <c r="T68" s="37"/>
      <c r="U68" s="76"/>
      <c r="V68" s="76"/>
      <c r="W68" s="76"/>
    </row>
    <row r="69" spans="1:24" hidden="1">
      <c r="A69" s="32">
        <v>406</v>
      </c>
      <c r="B69" s="32" t="s">
        <v>40</v>
      </c>
      <c r="C69" s="33" t="s">
        <v>176</v>
      </c>
      <c r="D69" s="33" t="s">
        <v>177</v>
      </c>
      <c r="E69" s="33" t="s">
        <v>186</v>
      </c>
      <c r="F69" s="33" t="s">
        <v>187</v>
      </c>
      <c r="G69" s="33" t="s">
        <v>45</v>
      </c>
      <c r="H69" s="34">
        <v>45523357.850000001</v>
      </c>
      <c r="I69" s="34">
        <v>24033102.18</v>
      </c>
      <c r="J69" s="44">
        <f t="shared" ref="J69:J71" si="4">I69*100/R69</f>
        <v>74.730000006791059</v>
      </c>
      <c r="K69" s="34">
        <v>8204997.9100000001</v>
      </c>
      <c r="L69" s="34">
        <v>4331940.1399999997</v>
      </c>
      <c r="M69" s="44">
        <f t="shared" ref="M69:M71" si="5">L69*100/R69</f>
        <v>13.470000013607001</v>
      </c>
      <c r="N69" s="34">
        <v>7328748.2400000002</v>
      </c>
      <c r="O69" s="34">
        <v>3794869.6</v>
      </c>
      <c r="P69" s="44">
        <f t="shared" ref="P69:P71" si="6">O69*100/R69</f>
        <v>11.799999979601933</v>
      </c>
      <c r="Q69" s="34">
        <f t="shared" ref="Q69:R81" si="7">H69+K69+N69</f>
        <v>61057104.000000007</v>
      </c>
      <c r="R69" s="41">
        <f t="shared" si="7"/>
        <v>32159911.920000002</v>
      </c>
      <c r="T69" s="37"/>
      <c r="U69" s="76"/>
      <c r="V69" s="76"/>
      <c r="W69" s="76"/>
    </row>
    <row r="70" spans="1:24" hidden="1">
      <c r="A70" s="32">
        <v>407</v>
      </c>
      <c r="B70" s="32" t="s">
        <v>40</v>
      </c>
      <c r="C70" s="33" t="s">
        <v>176</v>
      </c>
      <c r="D70" s="33" t="s">
        <v>177</v>
      </c>
      <c r="E70" s="33" t="s">
        <v>188</v>
      </c>
      <c r="F70" s="33" t="s">
        <v>189</v>
      </c>
      <c r="G70" s="33" t="s">
        <v>45</v>
      </c>
      <c r="H70" s="34">
        <v>54542303.75</v>
      </c>
      <c r="I70" s="34">
        <v>28298375.370000001</v>
      </c>
      <c r="J70" s="44">
        <f t="shared" si="4"/>
        <v>70.530000003633873</v>
      </c>
      <c r="K70" s="34">
        <v>9830546.5500000007</v>
      </c>
      <c r="L70" s="34">
        <v>5099565.45</v>
      </c>
      <c r="M70" s="44">
        <f t="shared" si="5"/>
        <v>12.710000008987484</v>
      </c>
      <c r="N70" s="34">
        <v>13858844.439999999</v>
      </c>
      <c r="O70" s="34">
        <v>6724525.3200000003</v>
      </c>
      <c r="P70" s="44">
        <f t="shared" si="6"/>
        <v>16.759999987378642</v>
      </c>
      <c r="Q70" s="34">
        <f t="shared" si="7"/>
        <v>78231694.739999995</v>
      </c>
      <c r="R70" s="41">
        <f t="shared" si="7"/>
        <v>40122466.140000001</v>
      </c>
      <c r="T70" s="37"/>
      <c r="U70" s="76"/>
      <c r="V70" s="76"/>
      <c r="W70" s="76"/>
    </row>
    <row r="71" spans="1:24" hidden="1">
      <c r="A71" s="32">
        <v>408</v>
      </c>
      <c r="B71" s="32" t="s">
        <v>40</v>
      </c>
      <c r="C71" s="33" t="s">
        <v>176</v>
      </c>
      <c r="D71" s="33" t="s">
        <v>177</v>
      </c>
      <c r="E71" s="33" t="s">
        <v>190</v>
      </c>
      <c r="F71" s="33" t="s">
        <v>191</v>
      </c>
      <c r="G71" s="33" t="s">
        <v>45</v>
      </c>
      <c r="H71" s="34">
        <v>25659833.460000001</v>
      </c>
      <c r="I71" s="34">
        <v>13981829.43</v>
      </c>
      <c r="J71" s="44">
        <f t="shared" si="4"/>
        <v>67.82999997978466</v>
      </c>
      <c r="K71" s="34">
        <v>4632537.1100000003</v>
      </c>
      <c r="L71" s="34">
        <v>2525098.2000000002</v>
      </c>
      <c r="M71" s="44">
        <f t="shared" si="5"/>
        <v>12.250000024135202</v>
      </c>
      <c r="N71" s="34">
        <v>7608819.0499999998</v>
      </c>
      <c r="O71" s="34">
        <v>4106118.86</v>
      </c>
      <c r="P71" s="44">
        <f t="shared" si="6"/>
        <v>19.919999996080154</v>
      </c>
      <c r="Q71" s="34">
        <f t="shared" si="7"/>
        <v>37901189.619999997</v>
      </c>
      <c r="R71" s="41">
        <f t="shared" si="7"/>
        <v>20613046.489999998</v>
      </c>
      <c r="T71" s="37"/>
      <c r="U71" s="76"/>
      <c r="V71" s="76"/>
      <c r="W71" s="76"/>
    </row>
    <row r="72" spans="1:24" hidden="1">
      <c r="A72" s="32"/>
      <c r="B72" s="32"/>
      <c r="C72" s="33"/>
      <c r="D72" s="33"/>
      <c r="E72" s="33"/>
      <c r="F72" s="33"/>
      <c r="G72" s="33"/>
      <c r="H72" s="34"/>
      <c r="I72" s="34"/>
      <c r="J72" s="44"/>
      <c r="K72" s="34"/>
      <c r="L72" s="34"/>
      <c r="M72" s="44"/>
      <c r="N72" s="34"/>
      <c r="O72" s="34"/>
      <c r="P72" s="44"/>
      <c r="Q72" s="34"/>
      <c r="R72" s="41"/>
      <c r="T72" s="37"/>
      <c r="U72" s="76"/>
      <c r="V72" s="76"/>
      <c r="W72" s="76"/>
    </row>
    <row r="73" spans="1:24">
      <c r="A73" s="32">
        <v>409</v>
      </c>
      <c r="B73" s="32" t="s">
        <v>40</v>
      </c>
      <c r="C73" s="33" t="s">
        <v>192</v>
      </c>
      <c r="D73" s="33" t="s">
        <v>193</v>
      </c>
      <c r="E73" s="33" t="s">
        <v>194</v>
      </c>
      <c r="F73" s="33" t="s">
        <v>195</v>
      </c>
      <c r="G73" s="33" t="s">
        <v>45</v>
      </c>
      <c r="H73" s="34">
        <v>93340669.090000004</v>
      </c>
      <c r="I73" s="34">
        <f>R73*J73/100</f>
        <v>41233504.667762384</v>
      </c>
      <c r="J73" s="70">
        <v>25.135322007625202</v>
      </c>
      <c r="K73" s="34">
        <v>18157242.739999998</v>
      </c>
      <c r="L73" s="34">
        <f>M73*R73/100</f>
        <v>8063276.8394648954</v>
      </c>
      <c r="M73" s="70">
        <v>4.9152518426364225</v>
      </c>
      <c r="N73" s="34">
        <v>256155738.16999999</v>
      </c>
      <c r="O73" s="34">
        <f>P73*R73/100</f>
        <v>114749275.49277273</v>
      </c>
      <c r="P73" s="70">
        <v>69.949426149738386</v>
      </c>
      <c r="Q73" s="34">
        <f t="shared" si="7"/>
        <v>367653650</v>
      </c>
      <c r="R73" s="41">
        <v>164046057</v>
      </c>
      <c r="S73" s="64">
        <f>I73+L73+O73</f>
        <v>164046057</v>
      </c>
      <c r="T73" s="77">
        <f>R73*100/Q73</f>
        <v>44.619727561524279</v>
      </c>
      <c r="U73" s="78">
        <f t="shared" ref="U73:U81" si="8">H73*100/Q73</f>
        <v>25.388206832707905</v>
      </c>
      <c r="V73" s="78">
        <f>K73*100/Q73</f>
        <v>4.9386814845983436</v>
      </c>
      <c r="W73" s="78">
        <f>N73*100/Q73</f>
        <v>69.673111682693758</v>
      </c>
      <c r="X73" s="74">
        <f>SUM(U73:W73)</f>
        <v>100</v>
      </c>
    </row>
    <row r="74" spans="1:24">
      <c r="A74" s="32">
        <v>410</v>
      </c>
      <c r="B74" s="32" t="s">
        <v>40</v>
      </c>
      <c r="C74" s="33" t="s">
        <v>192</v>
      </c>
      <c r="D74" s="33" t="s">
        <v>193</v>
      </c>
      <c r="E74" s="33" t="s">
        <v>196</v>
      </c>
      <c r="F74" s="33" t="s">
        <v>197</v>
      </c>
      <c r="G74" s="33" t="s">
        <v>45</v>
      </c>
      <c r="H74" s="34">
        <v>42668441.909999996</v>
      </c>
      <c r="I74" s="34">
        <f t="shared" ref="I74:I81" si="9">R74*J74/100</f>
        <v>18093675.307817489</v>
      </c>
      <c r="J74" s="70">
        <v>66.337828789299294</v>
      </c>
      <c r="K74" s="34">
        <v>8300146.8099999996</v>
      </c>
      <c r="L74" s="34">
        <f t="shared" ref="L74:L81" si="10">M74*R74/100</f>
        <v>3538246.7281917655</v>
      </c>
      <c r="M74" s="70">
        <v>12.972466990588231</v>
      </c>
      <c r="N74" s="34">
        <v>12921964.57</v>
      </c>
      <c r="O74" s="34">
        <f t="shared" ref="O74:O81" si="11">P74*R74/100</f>
        <v>5643126.9639907442</v>
      </c>
      <c r="P74" s="70">
        <v>20.689704220112471</v>
      </c>
      <c r="Q74" s="34">
        <f t="shared" si="7"/>
        <v>63890553.289999999</v>
      </c>
      <c r="R74" s="41">
        <v>27275049</v>
      </c>
      <c r="S74" s="64">
        <f t="shared" ref="S74:S81" si="12">I74+L74+O74</f>
        <v>27275049</v>
      </c>
      <c r="T74" s="77">
        <f t="shared" ref="T74:T81" si="13">R74*100/Q74</f>
        <v>42.690268898123669</v>
      </c>
      <c r="U74" s="78">
        <f t="shared" si="8"/>
        <v>66.783647523488199</v>
      </c>
      <c r="V74" s="78">
        <f t="shared" ref="V74:V81" si="14">K74*100/Q74</f>
        <v>12.99119569731308</v>
      </c>
      <c r="W74" s="78">
        <f t="shared" ref="W74:W81" si="15">N74*100/Q74</f>
        <v>20.225156779198713</v>
      </c>
      <c r="X74" s="74">
        <f t="shared" ref="X74:X81" si="16">SUM(U74:W74)</f>
        <v>99.999999999999986</v>
      </c>
    </row>
    <row r="75" spans="1:24">
      <c r="A75" s="32">
        <v>411</v>
      </c>
      <c r="B75" s="32" t="s">
        <v>40</v>
      </c>
      <c r="C75" s="33" t="s">
        <v>192</v>
      </c>
      <c r="D75" s="33" t="s">
        <v>193</v>
      </c>
      <c r="E75" s="33" t="s">
        <v>198</v>
      </c>
      <c r="F75" s="33" t="s">
        <v>199</v>
      </c>
      <c r="G75" s="33" t="s">
        <v>45</v>
      </c>
      <c r="H75" s="34">
        <v>55459582.130000003</v>
      </c>
      <c r="I75" s="34">
        <f t="shared" si="9"/>
        <v>21964270.838932395</v>
      </c>
      <c r="J75" s="70">
        <v>69.523165526723417</v>
      </c>
      <c r="K75" s="34">
        <v>10788363.800000001</v>
      </c>
      <c r="L75" s="34">
        <f t="shared" si="10"/>
        <v>4295147.783206556</v>
      </c>
      <c r="M75" s="70">
        <v>13.595364602967308</v>
      </c>
      <c r="N75" s="34">
        <v>13057593.08</v>
      </c>
      <c r="O75" s="34">
        <f t="shared" si="11"/>
        <v>5333318.37786105</v>
      </c>
      <c r="P75" s="70">
        <v>16.881469870309274</v>
      </c>
      <c r="Q75" s="34">
        <f t="shared" si="7"/>
        <v>79305539.010000005</v>
      </c>
      <c r="R75" s="41">
        <v>31592737</v>
      </c>
      <c r="S75" s="64">
        <f t="shared" si="12"/>
        <v>31592737</v>
      </c>
      <c r="T75" s="77">
        <f t="shared" si="13"/>
        <v>39.836734475780219</v>
      </c>
      <c r="U75" s="78">
        <f t="shared" si="8"/>
        <v>69.93153671524361</v>
      </c>
      <c r="V75" s="78">
        <f t="shared" si="14"/>
        <v>13.603543881896629</v>
      </c>
      <c r="W75" s="78">
        <f t="shared" si="15"/>
        <v>16.464919402859753</v>
      </c>
      <c r="X75" s="74">
        <f t="shared" si="16"/>
        <v>99.999999999999986</v>
      </c>
    </row>
    <row r="76" spans="1:24">
      <c r="A76" s="32">
        <v>412</v>
      </c>
      <c r="B76" s="32" t="s">
        <v>40</v>
      </c>
      <c r="C76" s="33" t="s">
        <v>192</v>
      </c>
      <c r="D76" s="33" t="s">
        <v>193</v>
      </c>
      <c r="E76" s="33" t="s">
        <v>200</v>
      </c>
      <c r="F76" s="33" t="s">
        <v>201</v>
      </c>
      <c r="G76" s="33" t="s">
        <v>45</v>
      </c>
      <c r="H76" s="34">
        <v>62367098.340000004</v>
      </c>
      <c r="I76" s="34">
        <f t="shared" si="9"/>
        <v>25442407.164465427</v>
      </c>
      <c r="J76" s="70">
        <v>67.908875350626943</v>
      </c>
      <c r="K76" s="34">
        <v>12132059.42</v>
      </c>
      <c r="L76" s="34">
        <f t="shared" si="10"/>
        <v>4975302.8285505911</v>
      </c>
      <c r="M76" s="70">
        <v>13.279687626709778</v>
      </c>
      <c r="N76" s="34">
        <v>16787557.129999999</v>
      </c>
      <c r="O76" s="34">
        <f t="shared" si="11"/>
        <v>7047801.0069839843</v>
      </c>
      <c r="P76" s="70">
        <v>18.811437022663284</v>
      </c>
      <c r="Q76" s="34">
        <f t="shared" si="7"/>
        <v>91286714.890000001</v>
      </c>
      <c r="R76" s="41">
        <v>37465511</v>
      </c>
      <c r="S76" s="64">
        <f t="shared" si="12"/>
        <v>37465511</v>
      </c>
      <c r="T76" s="77">
        <f t="shared" si="13"/>
        <v>41.041580962953631</v>
      </c>
      <c r="U76" s="78">
        <f t="shared" si="8"/>
        <v>68.320016132853524</v>
      </c>
      <c r="V76" s="78">
        <f t="shared" si="14"/>
        <v>13.29006026191113</v>
      </c>
      <c r="W76" s="78">
        <f t="shared" si="15"/>
        <v>18.389923605235346</v>
      </c>
      <c r="X76" s="74">
        <f t="shared" si="16"/>
        <v>100</v>
      </c>
    </row>
    <row r="77" spans="1:24">
      <c r="A77" s="32">
        <v>413</v>
      </c>
      <c r="B77" s="32" t="s">
        <v>40</v>
      </c>
      <c r="C77" s="33" t="s">
        <v>192</v>
      </c>
      <c r="D77" s="33" t="s">
        <v>193</v>
      </c>
      <c r="E77" s="33" t="s">
        <v>202</v>
      </c>
      <c r="F77" s="33" t="s">
        <v>203</v>
      </c>
      <c r="G77" s="33" t="s">
        <v>45</v>
      </c>
      <c r="H77" s="34">
        <v>70533495.420000002</v>
      </c>
      <c r="I77" s="34">
        <f t="shared" si="9"/>
        <v>33817393.986670993</v>
      </c>
      <c r="J77" s="70">
        <v>65.87407795076129</v>
      </c>
      <c r="K77" s="34">
        <v>13720640.85</v>
      </c>
      <c r="L77" s="34">
        <f t="shared" si="10"/>
        <v>6613044.7005163673</v>
      </c>
      <c r="M77" s="70">
        <v>12.881779780706504</v>
      </c>
      <c r="N77" s="34">
        <v>22083241.719999999</v>
      </c>
      <c r="O77" s="34">
        <f t="shared" si="11"/>
        <v>10905982.312812643</v>
      </c>
      <c r="P77" s="70">
        <v>21.244142268532205</v>
      </c>
      <c r="Q77" s="34">
        <f t="shared" si="7"/>
        <v>106337377.98999999</v>
      </c>
      <c r="R77" s="41">
        <v>51336421</v>
      </c>
      <c r="S77" s="64">
        <f t="shared" si="12"/>
        <v>51336421</v>
      </c>
      <c r="T77" s="77">
        <f t="shared" si="13"/>
        <v>48.276929495880267</v>
      </c>
      <c r="U77" s="78">
        <f t="shared" si="8"/>
        <v>66.329917808047696</v>
      </c>
      <c r="V77" s="78">
        <f t="shared" si="14"/>
        <v>12.902933201240202</v>
      </c>
      <c r="W77" s="78">
        <f t="shared" si="15"/>
        <v>20.767148990712105</v>
      </c>
      <c r="X77" s="74">
        <f t="shared" si="16"/>
        <v>100</v>
      </c>
    </row>
    <row r="78" spans="1:24">
      <c r="A78" s="32">
        <v>414</v>
      </c>
      <c r="B78" s="32" t="s">
        <v>40</v>
      </c>
      <c r="C78" s="33" t="s">
        <v>192</v>
      </c>
      <c r="D78" s="33" t="s">
        <v>193</v>
      </c>
      <c r="E78" s="33" t="s">
        <v>204</v>
      </c>
      <c r="F78" s="33" t="s">
        <v>205</v>
      </c>
      <c r="G78" s="33" t="s">
        <v>45</v>
      </c>
      <c r="H78" s="34">
        <v>76297735.829999998</v>
      </c>
      <c r="I78" s="34">
        <f t="shared" si="9"/>
        <v>44495567.837240674</v>
      </c>
      <c r="J78" s="70">
        <v>51.236093513043713</v>
      </c>
      <c r="K78" s="34">
        <v>14841938.93</v>
      </c>
      <c r="L78" s="34">
        <f t="shared" si="10"/>
        <v>8701178.4357487038</v>
      </c>
      <c r="M78" s="70">
        <v>10.01929885777465</v>
      </c>
      <c r="N78" s="34">
        <v>53711940.219999999</v>
      </c>
      <c r="O78" s="34">
        <f t="shared" si="11"/>
        <v>33647438.727010608</v>
      </c>
      <c r="P78" s="70">
        <v>38.74460762918163</v>
      </c>
      <c r="Q78" s="34">
        <f t="shared" si="7"/>
        <v>144851614.97999999</v>
      </c>
      <c r="R78" s="41">
        <v>86844185</v>
      </c>
      <c r="S78" s="64">
        <f t="shared" si="12"/>
        <v>86844184.999999985</v>
      </c>
      <c r="T78" s="77">
        <f t="shared" si="13"/>
        <v>59.953894895815132</v>
      </c>
      <c r="U78" s="78">
        <f t="shared" si="8"/>
        <v>52.673030839548879</v>
      </c>
      <c r="V78" s="78">
        <f t="shared" si="14"/>
        <v>10.246305456828535</v>
      </c>
      <c r="W78" s="78">
        <f t="shared" si="15"/>
        <v>37.080663703622591</v>
      </c>
      <c r="X78" s="74">
        <f t="shared" si="16"/>
        <v>100</v>
      </c>
    </row>
    <row r="79" spans="1:24">
      <c r="A79" s="32">
        <v>415</v>
      </c>
      <c r="B79" s="32" t="s">
        <v>40</v>
      </c>
      <c r="C79" s="33" t="s">
        <v>192</v>
      </c>
      <c r="D79" s="33" t="s">
        <v>193</v>
      </c>
      <c r="E79" s="33" t="s">
        <v>206</v>
      </c>
      <c r="F79" s="33" t="s">
        <v>207</v>
      </c>
      <c r="G79" s="33" t="s">
        <v>45</v>
      </c>
      <c r="H79" s="34">
        <v>58550151.350000001</v>
      </c>
      <c r="I79" s="34">
        <f t="shared" si="9"/>
        <v>21276688.359487019</v>
      </c>
      <c r="J79" s="70">
        <v>70.910164166206698</v>
      </c>
      <c r="K79" s="34">
        <v>11389561.710000001</v>
      </c>
      <c r="L79" s="34">
        <f t="shared" si="10"/>
        <v>4160689.9463191484</v>
      </c>
      <c r="M79" s="70">
        <v>13.866594375652634</v>
      </c>
      <c r="N79" s="34">
        <v>12213919.279999999</v>
      </c>
      <c r="O79" s="34">
        <f t="shared" si="11"/>
        <v>4567753.6941938326</v>
      </c>
      <c r="P79" s="70">
        <v>15.223241458140668</v>
      </c>
      <c r="Q79" s="34">
        <f t="shared" si="7"/>
        <v>82153632.340000004</v>
      </c>
      <c r="R79" s="41">
        <v>30005132</v>
      </c>
      <c r="S79" s="64">
        <f t="shared" si="12"/>
        <v>30005132</v>
      </c>
      <c r="T79" s="77">
        <f t="shared" si="13"/>
        <v>36.523195804442501</v>
      </c>
      <c r="U79" s="78">
        <f t="shared" si="8"/>
        <v>71.269096304451963</v>
      </c>
      <c r="V79" s="78">
        <f t="shared" si="14"/>
        <v>13.863734792471867</v>
      </c>
      <c r="W79" s="78">
        <f t="shared" si="15"/>
        <v>14.867168903076161</v>
      </c>
      <c r="X79" s="74">
        <f t="shared" si="16"/>
        <v>100</v>
      </c>
    </row>
    <row r="80" spans="1:24">
      <c r="A80" s="32">
        <v>416</v>
      </c>
      <c r="B80" s="32" t="s">
        <v>40</v>
      </c>
      <c r="C80" s="33" t="s">
        <v>192</v>
      </c>
      <c r="D80" s="33" t="s">
        <v>193</v>
      </c>
      <c r="E80" s="33" t="s">
        <v>208</v>
      </c>
      <c r="F80" s="33" t="s">
        <v>209</v>
      </c>
      <c r="G80" s="33" t="s">
        <v>45</v>
      </c>
      <c r="H80" s="34">
        <v>40684712.659999996</v>
      </c>
      <c r="I80" s="34">
        <f t="shared" si="9"/>
        <v>12844253.68907671</v>
      </c>
      <c r="J80" s="70">
        <v>71.093767911200246</v>
      </c>
      <c r="K80" s="34">
        <v>7914258.71</v>
      </c>
      <c r="L80" s="34">
        <f t="shared" si="10"/>
        <v>2511714.0561547293</v>
      </c>
      <c r="M80" s="70">
        <v>13.902498384894464</v>
      </c>
      <c r="N80" s="34">
        <v>8299482.9500000002</v>
      </c>
      <c r="O80" s="34">
        <f t="shared" si="11"/>
        <v>2710670.2547685616</v>
      </c>
      <c r="P80" s="70">
        <v>15.003733703905297</v>
      </c>
      <c r="Q80" s="34">
        <f t="shared" si="7"/>
        <v>56898454.32</v>
      </c>
      <c r="R80" s="41">
        <v>18066638</v>
      </c>
      <c r="S80" s="64">
        <f t="shared" si="12"/>
        <v>18066638</v>
      </c>
      <c r="T80" s="77">
        <f t="shared" si="13"/>
        <v>31.752423182521348</v>
      </c>
      <c r="U80" s="78">
        <f t="shared" si="8"/>
        <v>71.504073610131755</v>
      </c>
      <c r="V80" s="78">
        <f t="shared" si="14"/>
        <v>13.90944412213692</v>
      </c>
      <c r="W80" s="78">
        <f t="shared" si="15"/>
        <v>14.586482267731311</v>
      </c>
      <c r="X80" s="74">
        <f t="shared" si="16"/>
        <v>99.999999999999986</v>
      </c>
    </row>
    <row r="81" spans="1:24">
      <c r="A81" s="32">
        <v>417</v>
      </c>
      <c r="B81" s="32" t="s">
        <v>40</v>
      </c>
      <c r="C81" s="33" t="s">
        <v>192</v>
      </c>
      <c r="D81" s="33" t="s">
        <v>193</v>
      </c>
      <c r="E81" s="33" t="s">
        <v>210</v>
      </c>
      <c r="F81" s="33" t="s">
        <v>211</v>
      </c>
      <c r="G81" s="33" t="s">
        <v>45</v>
      </c>
      <c r="H81" s="34">
        <v>31053054.870000001</v>
      </c>
      <c r="I81" s="34">
        <f t="shared" si="9"/>
        <v>11773881.710530616</v>
      </c>
      <c r="J81" s="70">
        <v>69.408499181052932</v>
      </c>
      <c r="K81" s="34">
        <v>6040645.0899999999</v>
      </c>
      <c r="L81" s="34">
        <f t="shared" si="10"/>
        <v>2302401.1292891749</v>
      </c>
      <c r="M81" s="70">
        <v>13.572941433052755</v>
      </c>
      <c r="N81" s="34">
        <v>7390162.8099999996</v>
      </c>
      <c r="O81" s="34">
        <f t="shared" si="11"/>
        <v>2886887.1601802087</v>
      </c>
      <c r="P81" s="70">
        <v>17.018559385894314</v>
      </c>
      <c r="Q81" s="34">
        <f t="shared" si="7"/>
        <v>44483862.770000003</v>
      </c>
      <c r="R81" s="41">
        <v>16963170</v>
      </c>
      <c r="S81" s="64">
        <f t="shared" si="12"/>
        <v>16963170</v>
      </c>
      <c r="T81" s="77">
        <f t="shared" si="13"/>
        <v>38.133311595952485</v>
      </c>
      <c r="U81" s="78">
        <f t="shared" si="8"/>
        <v>69.807460360529291</v>
      </c>
      <c r="V81" s="78">
        <f t="shared" si="14"/>
        <v>13.579407708437186</v>
      </c>
      <c r="W81" s="78">
        <f t="shared" si="15"/>
        <v>16.613131931033514</v>
      </c>
      <c r="X81" s="74">
        <f t="shared" si="16"/>
        <v>100</v>
      </c>
    </row>
    <row r="82" spans="1:24" s="61" customFormat="1">
      <c r="D82" s="95" t="s">
        <v>243</v>
      </c>
      <c r="E82" s="95"/>
      <c r="F82" s="95"/>
      <c r="G82" s="62"/>
      <c r="H82" s="63">
        <f>SUM(H73:H81)</f>
        <v>530954941.60000002</v>
      </c>
      <c r="I82" s="63">
        <f t="shared" ref="I82:R82" si="17">SUM(I73:I81)</f>
        <v>230941643.5619837</v>
      </c>
      <c r="J82" s="63"/>
      <c r="K82" s="63">
        <f t="shared" si="17"/>
        <v>103284858.05999999</v>
      </c>
      <c r="L82" s="63">
        <f t="shared" si="17"/>
        <v>45161002.447441928</v>
      </c>
      <c r="M82" s="63"/>
      <c r="N82" s="63">
        <f t="shared" si="17"/>
        <v>402621599.92999995</v>
      </c>
      <c r="O82" s="63">
        <f t="shared" si="17"/>
        <v>187492253.99057436</v>
      </c>
      <c r="P82" s="63"/>
      <c r="Q82" s="63">
        <f t="shared" si="17"/>
        <v>1036861399.5900002</v>
      </c>
      <c r="R82" s="63">
        <f t="shared" si="17"/>
        <v>463594900</v>
      </c>
      <c r="S82" s="69">
        <f>SUM(S73:S81)</f>
        <v>463594900</v>
      </c>
      <c r="U82" s="73"/>
      <c r="V82" s="73"/>
      <c r="W82" s="73"/>
    </row>
  </sheetData>
  <mergeCells count="2">
    <mergeCell ref="H1:O1"/>
    <mergeCell ref="D82:F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X82"/>
  <sheetViews>
    <sheetView topLeftCell="D1" zoomScale="90" zoomScaleNormal="90" workbookViewId="0">
      <pane xSplit="7" ySplit="72" topLeftCell="O73" activePane="bottomRight" state="frozen"/>
      <selection activeCell="D1" sqref="D1"/>
      <selection pane="topRight" activeCell="K1" sqref="K1"/>
      <selection pane="bottomLeft" activeCell="D73" sqref="D73"/>
      <selection pane="bottomRight" activeCell="T90" sqref="T90"/>
    </sheetView>
  </sheetViews>
  <sheetFormatPr defaultColWidth="8.5703125" defaultRowHeight="15"/>
  <cols>
    <col min="1" max="1" width="4.42578125" style="30" bestFit="1" customWidth="1"/>
    <col min="2" max="2" width="3.42578125" style="30" bestFit="1" customWidth="1"/>
    <col min="3" max="3" width="8" style="30" hidden="1" customWidth="1"/>
    <col min="4" max="4" width="8" style="30" customWidth="1"/>
    <col min="5" max="5" width="5.140625" style="30" bestFit="1" customWidth="1"/>
    <col min="6" max="6" width="14.42578125" style="30" customWidth="1"/>
    <col min="7" max="7" width="8.42578125" style="30" hidden="1" customWidth="1"/>
    <col min="8" max="8" width="17.42578125" style="30" bestFit="1" customWidth="1"/>
    <col min="9" max="9" width="19.28515625" style="30" customWidth="1"/>
    <col min="10" max="10" width="14.42578125" style="30" bestFit="1" customWidth="1"/>
    <col min="11" max="11" width="17.42578125" style="30" bestFit="1" customWidth="1"/>
    <col min="12" max="12" width="16.140625" style="30" bestFit="1" customWidth="1"/>
    <col min="13" max="13" width="14.42578125" style="30" bestFit="1" customWidth="1"/>
    <col min="14" max="15" width="17.42578125" style="30" bestFit="1" customWidth="1"/>
    <col min="16" max="16" width="14.42578125" style="30" bestFit="1" customWidth="1"/>
    <col min="17" max="17" width="19.42578125" style="30" bestFit="1" customWidth="1"/>
    <col min="18" max="19" width="17.42578125" style="30" bestFit="1" customWidth="1"/>
    <col min="20" max="20" width="13.5703125" style="30" bestFit="1" customWidth="1"/>
    <col min="21" max="21" width="16.5703125" style="71" bestFit="1" customWidth="1"/>
    <col min="22" max="22" width="16.42578125" style="71" bestFit="1" customWidth="1"/>
    <col min="23" max="23" width="16.140625" style="71" bestFit="1" customWidth="1"/>
    <col min="24" max="16384" width="8.5703125" style="30"/>
  </cols>
  <sheetData>
    <row r="1" spans="1:23" ht="21">
      <c r="A1" s="35"/>
      <c r="B1" s="35"/>
      <c r="C1" s="35"/>
      <c r="D1" s="35"/>
      <c r="E1" s="35"/>
      <c r="F1" s="35"/>
      <c r="G1" s="35"/>
      <c r="H1" s="94" t="s">
        <v>242</v>
      </c>
      <c r="I1" s="94"/>
      <c r="J1" s="94"/>
      <c r="K1" s="94"/>
      <c r="L1" s="94"/>
      <c r="M1" s="94"/>
      <c r="N1" s="94"/>
      <c r="O1" s="94"/>
      <c r="P1" s="36"/>
      <c r="Q1" s="36"/>
      <c r="R1" s="37"/>
    </row>
    <row r="2" spans="1:23">
      <c r="A2" s="38"/>
      <c r="B2" s="38"/>
      <c r="C2" s="38"/>
      <c r="D2" s="38"/>
      <c r="E2" s="38"/>
      <c r="F2" s="38"/>
      <c r="G2" s="38"/>
      <c r="H2" s="68" t="s">
        <v>3</v>
      </c>
      <c r="I2" s="31" t="s">
        <v>4</v>
      </c>
      <c r="J2" s="42" t="s">
        <v>219</v>
      </c>
      <c r="K2" s="68" t="s">
        <v>6</v>
      </c>
      <c r="L2" s="31" t="s">
        <v>217</v>
      </c>
      <c r="M2" s="42" t="s">
        <v>220</v>
      </c>
      <c r="N2" s="68" t="s">
        <v>9</v>
      </c>
      <c r="O2" s="31" t="s">
        <v>218</v>
      </c>
      <c r="P2" s="42" t="s">
        <v>221</v>
      </c>
      <c r="Q2" s="68" t="s">
        <v>222</v>
      </c>
      <c r="R2" s="68" t="s">
        <v>223</v>
      </c>
    </row>
    <row r="3" spans="1:23" ht="25.5">
      <c r="A3" s="39" t="s">
        <v>18</v>
      </c>
      <c r="B3" s="39" t="s">
        <v>19</v>
      </c>
      <c r="C3" s="39" t="s">
        <v>20</v>
      </c>
      <c r="D3" s="39" t="s">
        <v>21</v>
      </c>
      <c r="E3" s="39" t="s">
        <v>22</v>
      </c>
      <c r="F3" s="39" t="s">
        <v>23</v>
      </c>
      <c r="G3" s="39" t="s">
        <v>24</v>
      </c>
      <c r="H3" s="40" t="s">
        <v>25</v>
      </c>
      <c r="I3" s="40" t="s">
        <v>26</v>
      </c>
      <c r="J3" s="43" t="s">
        <v>214</v>
      </c>
      <c r="K3" s="40" t="s">
        <v>30</v>
      </c>
      <c r="L3" s="40" t="s">
        <v>31</v>
      </c>
      <c r="M3" s="43" t="s">
        <v>215</v>
      </c>
      <c r="N3" s="40" t="s">
        <v>33</v>
      </c>
      <c r="O3" s="40" t="s">
        <v>34</v>
      </c>
      <c r="P3" s="43" t="s">
        <v>216</v>
      </c>
      <c r="Q3" s="40" t="s">
        <v>213</v>
      </c>
      <c r="R3" s="40" t="s">
        <v>212</v>
      </c>
      <c r="T3" s="75" t="s">
        <v>244</v>
      </c>
      <c r="U3" s="72" t="s">
        <v>214</v>
      </c>
      <c r="V3" s="72" t="s">
        <v>215</v>
      </c>
      <c r="W3" s="72" t="s">
        <v>216</v>
      </c>
    </row>
    <row r="4" spans="1:23" hidden="1">
      <c r="A4" s="32">
        <v>341</v>
      </c>
      <c r="B4" s="32" t="s">
        <v>40</v>
      </c>
      <c r="C4" s="33" t="s">
        <v>41</v>
      </c>
      <c r="D4" s="33" t="s">
        <v>42</v>
      </c>
      <c r="E4" s="33" t="s">
        <v>43</v>
      </c>
      <c r="F4" s="33" t="s">
        <v>44</v>
      </c>
      <c r="G4" s="33" t="s">
        <v>45</v>
      </c>
      <c r="H4" s="34">
        <v>13765505.220000001</v>
      </c>
      <c r="I4" s="34">
        <v>1423598.51</v>
      </c>
      <c r="J4" s="44">
        <f>I4*100/R4</f>
        <v>84.480000101594484</v>
      </c>
      <c r="K4" s="34">
        <v>2529558.2400000002</v>
      </c>
      <c r="L4" s="34">
        <v>261532.3</v>
      </c>
      <c r="M4" s="44">
        <f>L4*100/R4</f>
        <v>15.519999898405512</v>
      </c>
      <c r="N4" s="34">
        <v>0</v>
      </c>
      <c r="O4" s="34">
        <v>0</v>
      </c>
      <c r="P4" s="44">
        <f>O4*100/R4</f>
        <v>0</v>
      </c>
      <c r="Q4" s="34">
        <f>H4+K4+N4</f>
        <v>16295063.460000001</v>
      </c>
      <c r="R4" s="41">
        <f>I4+L4+O4</f>
        <v>1685130.81</v>
      </c>
      <c r="T4" s="37"/>
      <c r="U4" s="76"/>
      <c r="V4" s="76"/>
      <c r="W4" s="76"/>
    </row>
    <row r="5" spans="1:23" hidden="1">
      <c r="A5" s="32">
        <v>342</v>
      </c>
      <c r="B5" s="32" t="s">
        <v>40</v>
      </c>
      <c r="C5" s="33" t="s">
        <v>41</v>
      </c>
      <c r="D5" s="33" t="s">
        <v>42</v>
      </c>
      <c r="E5" s="33" t="s">
        <v>46</v>
      </c>
      <c r="F5" s="33" t="s">
        <v>47</v>
      </c>
      <c r="G5" s="33" t="s">
        <v>45</v>
      </c>
      <c r="H5" s="34">
        <v>241042609.44</v>
      </c>
      <c r="I5" s="34">
        <v>95297482.709999993</v>
      </c>
      <c r="J5" s="44">
        <f t="shared" ref="J5:J68" si="0">I5*100/R5</f>
        <v>42.319999997939455</v>
      </c>
      <c r="K5" s="34">
        <v>44375317.740000002</v>
      </c>
      <c r="L5" s="34">
        <v>17541762.530000001</v>
      </c>
      <c r="M5" s="44">
        <f t="shared" ref="M5:M68" si="1">L5*100/R5</f>
        <v>7.7899999991873283</v>
      </c>
      <c r="N5" s="34">
        <v>345450446.93000001</v>
      </c>
      <c r="O5" s="34">
        <v>112343842.45999999</v>
      </c>
      <c r="P5" s="44">
        <f t="shared" ref="P5:P68" si="2">O5*100/R5</f>
        <v>49.890000002873222</v>
      </c>
      <c r="Q5" s="34">
        <f t="shared" ref="Q5:R68" si="3">H5+K5+N5</f>
        <v>630868374.11000001</v>
      </c>
      <c r="R5" s="41">
        <f t="shared" si="3"/>
        <v>225183087.69999999</v>
      </c>
      <c r="T5" s="37"/>
      <c r="U5" s="76"/>
      <c r="V5" s="76"/>
      <c r="W5" s="76"/>
    </row>
    <row r="6" spans="1:23" hidden="1">
      <c r="A6" s="32">
        <v>343</v>
      </c>
      <c r="B6" s="32" t="s">
        <v>40</v>
      </c>
      <c r="C6" s="33" t="s">
        <v>41</v>
      </c>
      <c r="D6" s="33" t="s">
        <v>42</v>
      </c>
      <c r="E6" s="33" t="s">
        <v>48</v>
      </c>
      <c r="F6" s="33" t="s">
        <v>49</v>
      </c>
      <c r="G6" s="33" t="s">
        <v>45</v>
      </c>
      <c r="H6" s="34">
        <v>76142694.629999995</v>
      </c>
      <c r="I6" s="34">
        <v>34097603.579999998</v>
      </c>
      <c r="J6" s="44">
        <f t="shared" si="0"/>
        <v>55.530000002564989</v>
      </c>
      <c r="K6" s="34">
        <v>14027341.779999999</v>
      </c>
      <c r="L6" s="34">
        <v>6281622.2699999996</v>
      </c>
      <c r="M6" s="44">
        <f t="shared" si="1"/>
        <v>10.230000001343564</v>
      </c>
      <c r="N6" s="34">
        <v>53190874.450000003</v>
      </c>
      <c r="O6" s="34">
        <v>21024706.399999999</v>
      </c>
      <c r="P6" s="44">
        <f t="shared" si="2"/>
        <v>34.239999996091456</v>
      </c>
      <c r="Q6" s="34">
        <f t="shared" si="3"/>
        <v>143360910.86000001</v>
      </c>
      <c r="R6" s="41">
        <f t="shared" si="3"/>
        <v>61403932.249999993</v>
      </c>
      <c r="T6" s="37"/>
      <c r="U6" s="76"/>
      <c r="V6" s="76"/>
      <c r="W6" s="76"/>
    </row>
    <row r="7" spans="1:23" hidden="1">
      <c r="A7" s="32">
        <v>344</v>
      </c>
      <c r="B7" s="32" t="s">
        <v>40</v>
      </c>
      <c r="C7" s="33" t="s">
        <v>41</v>
      </c>
      <c r="D7" s="33" t="s">
        <v>42</v>
      </c>
      <c r="E7" s="33" t="s">
        <v>50</v>
      </c>
      <c r="F7" s="33" t="s">
        <v>51</v>
      </c>
      <c r="G7" s="33" t="s">
        <v>45</v>
      </c>
      <c r="H7" s="34">
        <v>97691869.739999995</v>
      </c>
      <c r="I7" s="34">
        <v>26984491.239999998</v>
      </c>
      <c r="J7" s="44">
        <f t="shared" si="0"/>
        <v>42.409999996620968</v>
      </c>
      <c r="K7" s="34">
        <v>17997225.489999998</v>
      </c>
      <c r="L7" s="34">
        <v>4969320.3600000003</v>
      </c>
      <c r="M7" s="44">
        <f t="shared" si="1"/>
        <v>7.8099999950493242</v>
      </c>
      <c r="N7" s="34">
        <v>139255737.52000001</v>
      </c>
      <c r="O7" s="34">
        <v>31673849.899999999</v>
      </c>
      <c r="P7" s="44">
        <f t="shared" si="2"/>
        <v>49.780000008329708</v>
      </c>
      <c r="Q7" s="34">
        <f t="shared" si="3"/>
        <v>254944832.75</v>
      </c>
      <c r="R7" s="41">
        <f t="shared" si="3"/>
        <v>63627661.5</v>
      </c>
      <c r="T7" s="37"/>
      <c r="U7" s="76"/>
      <c r="V7" s="76"/>
      <c r="W7" s="76"/>
    </row>
    <row r="8" spans="1:23" hidden="1">
      <c r="A8" s="32">
        <v>345</v>
      </c>
      <c r="B8" s="32" t="s">
        <v>40</v>
      </c>
      <c r="C8" s="33" t="s">
        <v>41</v>
      </c>
      <c r="D8" s="33" t="s">
        <v>42</v>
      </c>
      <c r="E8" s="33" t="s">
        <v>52</v>
      </c>
      <c r="F8" s="33" t="s">
        <v>53</v>
      </c>
      <c r="G8" s="33" t="s">
        <v>45</v>
      </c>
      <c r="H8" s="34">
        <v>66707965.960000001</v>
      </c>
      <c r="I8" s="34">
        <v>25847568.359999999</v>
      </c>
      <c r="J8" s="44">
        <f t="shared" si="0"/>
        <v>64.479999997365681</v>
      </c>
      <c r="K8" s="34">
        <v>12289234.6</v>
      </c>
      <c r="L8" s="34">
        <v>4762238.09</v>
      </c>
      <c r="M8" s="44">
        <f t="shared" si="1"/>
        <v>11.879999996667181</v>
      </c>
      <c r="N8" s="34">
        <v>26831310.41</v>
      </c>
      <c r="O8" s="34">
        <v>9476372.7699999996</v>
      </c>
      <c r="P8" s="44">
        <f t="shared" si="2"/>
        <v>23.640000005967146</v>
      </c>
      <c r="Q8" s="34">
        <f t="shared" si="3"/>
        <v>105828510.97</v>
      </c>
      <c r="R8" s="41">
        <f t="shared" si="3"/>
        <v>40086179.219999999</v>
      </c>
      <c r="T8" s="37"/>
      <c r="U8" s="76"/>
      <c r="V8" s="76"/>
      <c r="W8" s="76"/>
    </row>
    <row r="9" spans="1:23" hidden="1">
      <c r="A9" s="32">
        <v>346</v>
      </c>
      <c r="B9" s="32" t="s">
        <v>40</v>
      </c>
      <c r="C9" s="33" t="s">
        <v>41</v>
      </c>
      <c r="D9" s="33" t="s">
        <v>42</v>
      </c>
      <c r="E9" s="33" t="s">
        <v>54</v>
      </c>
      <c r="F9" s="33" t="s">
        <v>55</v>
      </c>
      <c r="G9" s="33" t="s">
        <v>45</v>
      </c>
      <c r="H9" s="34">
        <v>71017364.810000002</v>
      </c>
      <c r="I9" s="34">
        <v>23075653.460000001</v>
      </c>
      <c r="J9" s="44">
        <f t="shared" si="0"/>
        <v>70.230000002379995</v>
      </c>
      <c r="K9" s="34">
        <v>13083131</v>
      </c>
      <c r="L9" s="34">
        <v>4251729.4000000004</v>
      </c>
      <c r="M9" s="44">
        <f t="shared" si="1"/>
        <v>12.939999999987828</v>
      </c>
      <c r="N9" s="34">
        <v>17806350.890000001</v>
      </c>
      <c r="O9" s="34">
        <v>5529876.7999999998</v>
      </c>
      <c r="P9" s="44">
        <f t="shared" si="2"/>
        <v>16.829999997632182</v>
      </c>
      <c r="Q9" s="34">
        <f t="shared" si="3"/>
        <v>101906846.7</v>
      </c>
      <c r="R9" s="41">
        <f t="shared" si="3"/>
        <v>32857259.66</v>
      </c>
      <c r="T9" s="37"/>
      <c r="U9" s="76"/>
      <c r="V9" s="76"/>
      <c r="W9" s="76"/>
    </row>
    <row r="10" spans="1:23" hidden="1">
      <c r="A10" s="32">
        <v>347</v>
      </c>
      <c r="B10" s="32" t="s">
        <v>40</v>
      </c>
      <c r="C10" s="33" t="s">
        <v>41</v>
      </c>
      <c r="D10" s="33" t="s">
        <v>42</v>
      </c>
      <c r="E10" s="33" t="s">
        <v>56</v>
      </c>
      <c r="F10" s="33" t="s">
        <v>57</v>
      </c>
      <c r="G10" s="33" t="s">
        <v>45</v>
      </c>
      <c r="H10" s="34">
        <v>47915928.740000002</v>
      </c>
      <c r="I10" s="34">
        <v>11878604.67</v>
      </c>
      <c r="J10" s="44">
        <f t="shared" si="0"/>
        <v>81.680000024424359</v>
      </c>
      <c r="K10" s="34">
        <v>8827282.9299999997</v>
      </c>
      <c r="L10" s="34">
        <v>2188699.81</v>
      </c>
      <c r="M10" s="44">
        <f t="shared" si="1"/>
        <v>15.050000021110019</v>
      </c>
      <c r="N10" s="34">
        <v>1962439.84</v>
      </c>
      <c r="O10" s="34">
        <v>475551.38</v>
      </c>
      <c r="P10" s="44">
        <f t="shared" si="2"/>
        <v>3.2699999544656144</v>
      </c>
      <c r="Q10" s="34">
        <f t="shared" si="3"/>
        <v>58705651.510000005</v>
      </c>
      <c r="R10" s="41">
        <f t="shared" si="3"/>
        <v>14542855.860000001</v>
      </c>
      <c r="T10" s="37"/>
      <c r="U10" s="76"/>
      <c r="V10" s="76"/>
      <c r="W10" s="76"/>
    </row>
    <row r="11" spans="1:23" hidden="1">
      <c r="A11" s="32">
        <v>348</v>
      </c>
      <c r="B11" s="32" t="s">
        <v>40</v>
      </c>
      <c r="C11" s="33" t="s">
        <v>58</v>
      </c>
      <c r="D11" s="33" t="s">
        <v>59</v>
      </c>
      <c r="E11" s="33" t="s">
        <v>60</v>
      </c>
      <c r="F11" s="33" t="s">
        <v>61</v>
      </c>
      <c r="G11" s="33" t="s">
        <v>45</v>
      </c>
      <c r="H11" s="34">
        <v>8223510.9199999999</v>
      </c>
      <c r="I11" s="34">
        <v>878140.24</v>
      </c>
      <c r="J11" s="44">
        <f t="shared" si="0"/>
        <v>83.910000467068997</v>
      </c>
      <c r="K11" s="34">
        <v>1577428.97</v>
      </c>
      <c r="L11" s="34">
        <v>168386.08</v>
      </c>
      <c r="M11" s="44">
        <f t="shared" si="1"/>
        <v>16.089999532931003</v>
      </c>
      <c r="N11" s="34">
        <v>0</v>
      </c>
      <c r="O11" s="34">
        <v>0</v>
      </c>
      <c r="P11" s="44">
        <f t="shared" si="2"/>
        <v>0</v>
      </c>
      <c r="Q11" s="34">
        <f t="shared" si="3"/>
        <v>9800939.8900000006</v>
      </c>
      <c r="R11" s="41">
        <f t="shared" si="3"/>
        <v>1046526.32</v>
      </c>
      <c r="T11" s="37"/>
      <c r="U11" s="76"/>
      <c r="V11" s="76"/>
      <c r="W11" s="76"/>
    </row>
    <row r="12" spans="1:23" hidden="1">
      <c r="A12" s="32">
        <v>349</v>
      </c>
      <c r="B12" s="32" t="s">
        <v>40</v>
      </c>
      <c r="C12" s="33" t="s">
        <v>58</v>
      </c>
      <c r="D12" s="33" t="s">
        <v>59</v>
      </c>
      <c r="E12" s="33" t="s">
        <v>62</v>
      </c>
      <c r="F12" s="33" t="s">
        <v>63</v>
      </c>
      <c r="G12" s="33" t="s">
        <v>45</v>
      </c>
      <c r="H12" s="34">
        <v>5703561.3200000003</v>
      </c>
      <c r="I12" s="34">
        <v>590835.72</v>
      </c>
      <c r="J12" s="44">
        <f t="shared" si="0"/>
        <v>83.910000291423344</v>
      </c>
      <c r="K12" s="34">
        <v>1094053.74</v>
      </c>
      <c r="L12" s="34">
        <v>113294.56</v>
      </c>
      <c r="M12" s="44">
        <f t="shared" si="1"/>
        <v>16.089999708576656</v>
      </c>
      <c r="N12" s="34">
        <v>0</v>
      </c>
      <c r="O12" s="34">
        <v>0</v>
      </c>
      <c r="P12" s="44">
        <f t="shared" si="2"/>
        <v>0</v>
      </c>
      <c r="Q12" s="34">
        <f t="shared" si="3"/>
        <v>6797615.0600000005</v>
      </c>
      <c r="R12" s="41">
        <f t="shared" si="3"/>
        <v>704130.28</v>
      </c>
      <c r="T12" s="37"/>
      <c r="U12" s="76"/>
      <c r="V12" s="76"/>
      <c r="W12" s="76"/>
    </row>
    <row r="13" spans="1:23" hidden="1">
      <c r="A13" s="32">
        <v>350</v>
      </c>
      <c r="B13" s="32" t="s">
        <v>40</v>
      </c>
      <c r="C13" s="33" t="s">
        <v>58</v>
      </c>
      <c r="D13" s="33" t="s">
        <v>59</v>
      </c>
      <c r="E13" s="33" t="s">
        <v>64</v>
      </c>
      <c r="F13" s="33" t="s">
        <v>65</v>
      </c>
      <c r="G13" s="33" t="s">
        <v>45</v>
      </c>
      <c r="H13" s="34">
        <v>0</v>
      </c>
      <c r="I13" s="34">
        <v>0</v>
      </c>
      <c r="J13" s="44">
        <f t="shared" si="0"/>
        <v>0</v>
      </c>
      <c r="K13" s="34">
        <v>0</v>
      </c>
      <c r="L13" s="34">
        <v>0</v>
      </c>
      <c r="M13" s="44">
        <f t="shared" si="1"/>
        <v>0</v>
      </c>
      <c r="N13" s="34">
        <v>536786362.67000002</v>
      </c>
      <c r="O13" s="34">
        <v>353115767.5</v>
      </c>
      <c r="P13" s="44">
        <f t="shared" si="2"/>
        <v>100</v>
      </c>
      <c r="Q13" s="34">
        <f t="shared" si="3"/>
        <v>536786362.67000002</v>
      </c>
      <c r="R13" s="41">
        <f t="shared" si="3"/>
        <v>353115767.5</v>
      </c>
      <c r="T13" s="37"/>
      <c r="U13" s="76"/>
      <c r="V13" s="76"/>
      <c r="W13" s="76"/>
    </row>
    <row r="14" spans="1:23" hidden="1">
      <c r="A14" s="32">
        <v>351</v>
      </c>
      <c r="B14" s="32" t="s">
        <v>40</v>
      </c>
      <c r="C14" s="33" t="s">
        <v>58</v>
      </c>
      <c r="D14" s="33" t="s">
        <v>59</v>
      </c>
      <c r="E14" s="33" t="s">
        <v>66</v>
      </c>
      <c r="F14" s="33" t="s">
        <v>67</v>
      </c>
      <c r="G14" s="33" t="s">
        <v>45</v>
      </c>
      <c r="H14" s="34">
        <v>81000480.370000005</v>
      </c>
      <c r="I14" s="34">
        <v>32031644.25</v>
      </c>
      <c r="J14" s="44">
        <f t="shared" si="0"/>
        <v>56.149999992681416</v>
      </c>
      <c r="K14" s="34">
        <v>15537463.939999999</v>
      </c>
      <c r="L14" s="34">
        <v>6143914.6699999999</v>
      </c>
      <c r="M14" s="44">
        <f t="shared" si="1"/>
        <v>10.770000003216671</v>
      </c>
      <c r="N14" s="34">
        <v>52865917.439999998</v>
      </c>
      <c r="O14" s="34">
        <v>18871002.530000001</v>
      </c>
      <c r="P14" s="44">
        <f t="shared" si="2"/>
        <v>33.080000004101912</v>
      </c>
      <c r="Q14" s="34">
        <f t="shared" si="3"/>
        <v>149403861.75</v>
      </c>
      <c r="R14" s="41">
        <f t="shared" si="3"/>
        <v>57046561.450000003</v>
      </c>
      <c r="T14" s="37"/>
      <c r="U14" s="76"/>
      <c r="V14" s="76"/>
      <c r="W14" s="76"/>
    </row>
    <row r="15" spans="1:23" hidden="1">
      <c r="A15" s="32">
        <v>352</v>
      </c>
      <c r="B15" s="32" t="s">
        <v>40</v>
      </c>
      <c r="C15" s="33" t="s">
        <v>58</v>
      </c>
      <c r="D15" s="33" t="s">
        <v>59</v>
      </c>
      <c r="E15" s="33" t="s">
        <v>68</v>
      </c>
      <c r="F15" s="33" t="s">
        <v>69</v>
      </c>
      <c r="G15" s="33" t="s">
        <v>45</v>
      </c>
      <c r="H15" s="34">
        <v>28805884.84</v>
      </c>
      <c r="I15" s="34">
        <v>14061014.59</v>
      </c>
      <c r="J15" s="44">
        <f t="shared" si="0"/>
        <v>66.829999996269009</v>
      </c>
      <c r="K15" s="34">
        <v>5487802.6699999999</v>
      </c>
      <c r="L15" s="34">
        <v>2678388.6800000002</v>
      </c>
      <c r="M15" s="44">
        <f t="shared" si="1"/>
        <v>12.729999981772792</v>
      </c>
      <c r="N15" s="34">
        <v>9371724.5199999996</v>
      </c>
      <c r="O15" s="34">
        <v>4300570.68</v>
      </c>
      <c r="P15" s="44">
        <f t="shared" si="2"/>
        <v>20.440000021958202</v>
      </c>
      <c r="Q15" s="34">
        <f t="shared" si="3"/>
        <v>43665412.030000001</v>
      </c>
      <c r="R15" s="41">
        <f t="shared" si="3"/>
        <v>21039973.949999999</v>
      </c>
      <c r="T15" s="37"/>
      <c r="U15" s="76"/>
      <c r="V15" s="76"/>
      <c r="W15" s="76"/>
    </row>
    <row r="16" spans="1:23" hidden="1">
      <c r="A16" s="32">
        <v>353</v>
      </c>
      <c r="B16" s="32" t="s">
        <v>40</v>
      </c>
      <c r="C16" s="33" t="s">
        <v>58</v>
      </c>
      <c r="D16" s="33" t="s">
        <v>59</v>
      </c>
      <c r="E16" s="33" t="s">
        <v>70</v>
      </c>
      <c r="F16" s="33" t="s">
        <v>71</v>
      </c>
      <c r="G16" s="33" t="s">
        <v>45</v>
      </c>
      <c r="H16" s="34">
        <v>139341931.71000001</v>
      </c>
      <c r="I16" s="34">
        <v>49588860.259999998</v>
      </c>
      <c r="J16" s="44">
        <f t="shared" si="0"/>
        <v>49.539999998341642</v>
      </c>
      <c r="K16" s="34">
        <v>26616227.260000002</v>
      </c>
      <c r="L16" s="34">
        <v>9469330.1999999993</v>
      </c>
      <c r="M16" s="44">
        <f t="shared" si="1"/>
        <v>9.460000000659349</v>
      </c>
      <c r="N16" s="34">
        <v>144376162.88999999</v>
      </c>
      <c r="O16" s="34">
        <v>41040437.439999998</v>
      </c>
      <c r="P16" s="44">
        <f t="shared" si="2"/>
        <v>41.000000000999016</v>
      </c>
      <c r="Q16" s="34">
        <f t="shared" si="3"/>
        <v>310334321.86000001</v>
      </c>
      <c r="R16" s="41">
        <f t="shared" si="3"/>
        <v>100098627.89999999</v>
      </c>
      <c r="T16" s="37"/>
      <c r="U16" s="76"/>
      <c r="V16" s="76"/>
      <c r="W16" s="76"/>
    </row>
    <row r="17" spans="1:23" hidden="1">
      <c r="A17" s="32">
        <v>354</v>
      </c>
      <c r="B17" s="32" t="s">
        <v>40</v>
      </c>
      <c r="C17" s="33" t="s">
        <v>58</v>
      </c>
      <c r="D17" s="33" t="s">
        <v>59</v>
      </c>
      <c r="E17" s="33" t="s">
        <v>72</v>
      </c>
      <c r="F17" s="33" t="s">
        <v>73</v>
      </c>
      <c r="G17" s="33" t="s">
        <v>45</v>
      </c>
      <c r="H17" s="34">
        <v>28235217.379999999</v>
      </c>
      <c r="I17" s="34">
        <v>13760063.76</v>
      </c>
      <c r="J17" s="44">
        <f t="shared" si="0"/>
        <v>67.770000002940293</v>
      </c>
      <c r="K17" s="34">
        <v>5413499.6600000001</v>
      </c>
      <c r="L17" s="34">
        <v>2637497.83</v>
      </c>
      <c r="M17" s="44">
        <f t="shared" si="1"/>
        <v>12.98999997852154</v>
      </c>
      <c r="N17" s="34">
        <v>9399102.8599999994</v>
      </c>
      <c r="O17" s="34">
        <v>3906501.8</v>
      </c>
      <c r="P17" s="44">
        <f t="shared" si="2"/>
        <v>19.240000018538161</v>
      </c>
      <c r="Q17" s="34">
        <f t="shared" si="3"/>
        <v>43047819.899999999</v>
      </c>
      <c r="R17" s="41">
        <f t="shared" si="3"/>
        <v>20304063.390000001</v>
      </c>
      <c r="T17" s="37"/>
      <c r="U17" s="76"/>
      <c r="V17" s="76"/>
      <c r="W17" s="76"/>
    </row>
    <row r="18" spans="1:23" hidden="1">
      <c r="A18" s="32">
        <v>355</v>
      </c>
      <c r="B18" s="32" t="s">
        <v>40</v>
      </c>
      <c r="C18" s="33" t="s">
        <v>58</v>
      </c>
      <c r="D18" s="33" t="s">
        <v>59</v>
      </c>
      <c r="E18" s="33" t="s">
        <v>74</v>
      </c>
      <c r="F18" s="33" t="s">
        <v>75</v>
      </c>
      <c r="G18" s="33" t="s">
        <v>45</v>
      </c>
      <c r="H18" s="34">
        <v>56672402.270000003</v>
      </c>
      <c r="I18" s="34">
        <v>27322470.82</v>
      </c>
      <c r="J18" s="44">
        <f t="shared" si="0"/>
        <v>62.359999998621447</v>
      </c>
      <c r="K18" s="34">
        <v>10870866.48</v>
      </c>
      <c r="L18" s="34">
        <v>5240165.99</v>
      </c>
      <c r="M18" s="44">
        <f t="shared" si="1"/>
        <v>11.960000004464316</v>
      </c>
      <c r="N18" s="34">
        <v>27198393.670000002</v>
      </c>
      <c r="O18" s="34">
        <v>11251460.08</v>
      </c>
      <c r="P18" s="44">
        <f t="shared" si="2"/>
        <v>25.679999996914233</v>
      </c>
      <c r="Q18" s="34">
        <f t="shared" si="3"/>
        <v>94741662.420000002</v>
      </c>
      <c r="R18" s="41">
        <f t="shared" si="3"/>
        <v>43814096.890000001</v>
      </c>
      <c r="T18" s="37"/>
      <c r="U18" s="76"/>
      <c r="V18" s="76"/>
      <c r="W18" s="76"/>
    </row>
    <row r="19" spans="1:23" hidden="1">
      <c r="A19" s="32">
        <v>356</v>
      </c>
      <c r="B19" s="32" t="s">
        <v>40</v>
      </c>
      <c r="C19" s="33" t="s">
        <v>58</v>
      </c>
      <c r="D19" s="33" t="s">
        <v>59</v>
      </c>
      <c r="E19" s="33" t="s">
        <v>76</v>
      </c>
      <c r="F19" s="33" t="s">
        <v>77</v>
      </c>
      <c r="G19" s="33" t="s">
        <v>45</v>
      </c>
      <c r="H19" s="34">
        <v>83740817.920000002</v>
      </c>
      <c r="I19" s="34">
        <v>40315316.609999999</v>
      </c>
      <c r="J19" s="44">
        <f t="shared" si="0"/>
        <v>49.519999997789029</v>
      </c>
      <c r="K19" s="34">
        <v>16063113.859999999</v>
      </c>
      <c r="L19" s="34">
        <v>7734158.0700000003</v>
      </c>
      <c r="M19" s="44">
        <f t="shared" si="1"/>
        <v>9.4999999953938108</v>
      </c>
      <c r="N19" s="34">
        <v>73958765.280000001</v>
      </c>
      <c r="O19" s="34">
        <v>33362715.57</v>
      </c>
      <c r="P19" s="44">
        <f t="shared" si="2"/>
        <v>40.980000006817164</v>
      </c>
      <c r="Q19" s="34">
        <f t="shared" si="3"/>
        <v>173762697.06</v>
      </c>
      <c r="R19" s="41">
        <f t="shared" si="3"/>
        <v>81412190.25</v>
      </c>
      <c r="T19" s="37"/>
      <c r="U19" s="76"/>
      <c r="V19" s="76"/>
      <c r="W19" s="76"/>
    </row>
    <row r="20" spans="1:23" hidden="1">
      <c r="A20" s="32">
        <v>357</v>
      </c>
      <c r="B20" s="32" t="s">
        <v>40</v>
      </c>
      <c r="C20" s="33" t="s">
        <v>58</v>
      </c>
      <c r="D20" s="33" t="s">
        <v>59</v>
      </c>
      <c r="E20" s="33" t="s">
        <v>78</v>
      </c>
      <c r="F20" s="33" t="s">
        <v>79</v>
      </c>
      <c r="G20" s="33" t="s">
        <v>45</v>
      </c>
      <c r="H20" s="34">
        <v>120314965.84</v>
      </c>
      <c r="I20" s="34">
        <v>44859648.670000002</v>
      </c>
      <c r="J20" s="44">
        <f t="shared" si="0"/>
        <v>61.710000004190157</v>
      </c>
      <c r="K20" s="34">
        <v>23003778.57</v>
      </c>
      <c r="L20" s="34">
        <v>8577926.6600000001</v>
      </c>
      <c r="M20" s="44">
        <f t="shared" si="1"/>
        <v>11.799999998184177</v>
      </c>
      <c r="N20" s="34">
        <v>60569849.289999999</v>
      </c>
      <c r="O20" s="34">
        <v>19256718.41</v>
      </c>
      <c r="P20" s="44">
        <f t="shared" si="2"/>
        <v>26.489999997625674</v>
      </c>
      <c r="Q20" s="34">
        <f t="shared" si="3"/>
        <v>203888593.69999999</v>
      </c>
      <c r="R20" s="41">
        <f t="shared" si="3"/>
        <v>72694293.739999995</v>
      </c>
      <c r="T20" s="37"/>
      <c r="U20" s="76"/>
      <c r="V20" s="76"/>
      <c r="W20" s="76"/>
    </row>
    <row r="21" spans="1:23" hidden="1">
      <c r="A21" s="32">
        <v>358</v>
      </c>
      <c r="B21" s="32" t="s">
        <v>40</v>
      </c>
      <c r="C21" s="33" t="s">
        <v>58</v>
      </c>
      <c r="D21" s="33" t="s">
        <v>59</v>
      </c>
      <c r="E21" s="33" t="s">
        <v>80</v>
      </c>
      <c r="F21" s="33" t="s">
        <v>81</v>
      </c>
      <c r="G21" s="33" t="s">
        <v>45</v>
      </c>
      <c r="H21" s="34">
        <v>15703173.050000001</v>
      </c>
      <c r="I21" s="34">
        <v>5448261.0700000003</v>
      </c>
      <c r="J21" s="44">
        <f t="shared" si="0"/>
        <v>65.520000027611374</v>
      </c>
      <c r="K21" s="34">
        <v>2913435.99</v>
      </c>
      <c r="L21" s="34">
        <v>1011154.68</v>
      </c>
      <c r="M21" s="44">
        <f t="shared" si="1"/>
        <v>12.160000009235858</v>
      </c>
      <c r="N21" s="34">
        <v>5422457.7599999998</v>
      </c>
      <c r="O21" s="34">
        <v>1856001.02</v>
      </c>
      <c r="P21" s="44">
        <f t="shared" si="2"/>
        <v>22.319999963152782</v>
      </c>
      <c r="Q21" s="34">
        <f t="shared" si="3"/>
        <v>24039066.799999997</v>
      </c>
      <c r="R21" s="41">
        <f t="shared" si="3"/>
        <v>8315416.7699999996</v>
      </c>
      <c r="T21" s="37"/>
      <c r="U21" s="76"/>
      <c r="V21" s="76"/>
      <c r="W21" s="76"/>
    </row>
    <row r="22" spans="1:23" hidden="1">
      <c r="A22" s="32">
        <v>359</v>
      </c>
      <c r="B22" s="32" t="s">
        <v>40</v>
      </c>
      <c r="C22" s="33" t="s">
        <v>58</v>
      </c>
      <c r="D22" s="33" t="s">
        <v>59</v>
      </c>
      <c r="E22" s="33" t="s">
        <v>82</v>
      </c>
      <c r="F22" s="33" t="s">
        <v>83</v>
      </c>
      <c r="G22" s="33" t="s">
        <v>45</v>
      </c>
      <c r="H22" s="34">
        <v>73080319.840000004</v>
      </c>
      <c r="I22" s="34">
        <v>33151510.739999998</v>
      </c>
      <c r="J22" s="44">
        <f t="shared" si="0"/>
        <v>71.949999989994737</v>
      </c>
      <c r="K22" s="34">
        <v>14018223.449999999</v>
      </c>
      <c r="L22" s="34">
        <v>6358455.1500000004</v>
      </c>
      <c r="M22" s="44">
        <f t="shared" si="1"/>
        <v>13.799999992968102</v>
      </c>
      <c r="N22" s="34">
        <v>15674734.960000001</v>
      </c>
      <c r="O22" s="34">
        <v>6565796.0899999999</v>
      </c>
      <c r="P22" s="44">
        <f t="shared" si="2"/>
        <v>14.250000017037156</v>
      </c>
      <c r="Q22" s="34">
        <f t="shared" si="3"/>
        <v>102773278.25</v>
      </c>
      <c r="R22" s="41">
        <f t="shared" si="3"/>
        <v>46075761.980000004</v>
      </c>
      <c r="T22" s="37"/>
      <c r="U22" s="76"/>
      <c r="V22" s="76"/>
      <c r="W22" s="76"/>
    </row>
    <row r="23" spans="1:23" hidden="1">
      <c r="A23" s="32">
        <v>360</v>
      </c>
      <c r="B23" s="32" t="s">
        <v>40</v>
      </c>
      <c r="C23" s="33" t="s">
        <v>58</v>
      </c>
      <c r="D23" s="33" t="s">
        <v>59</v>
      </c>
      <c r="E23" s="33" t="s">
        <v>84</v>
      </c>
      <c r="F23" s="33" t="s">
        <v>85</v>
      </c>
      <c r="G23" s="33" t="s">
        <v>45</v>
      </c>
      <c r="H23" s="34">
        <v>47038816.030000001</v>
      </c>
      <c r="I23" s="34">
        <v>20931879.329999998</v>
      </c>
      <c r="J23" s="44">
        <f t="shared" si="0"/>
        <v>65.350000011770064</v>
      </c>
      <c r="K23" s="34">
        <v>9022957.6899999995</v>
      </c>
      <c r="L23" s="34">
        <v>4016614.64</v>
      </c>
      <c r="M23" s="44">
        <f t="shared" si="1"/>
        <v>12.539999998713723</v>
      </c>
      <c r="N23" s="34">
        <v>16361340.289999999</v>
      </c>
      <c r="O23" s="34">
        <v>7081925.8099999996</v>
      </c>
      <c r="P23" s="44">
        <f t="shared" si="2"/>
        <v>22.109999989516218</v>
      </c>
      <c r="Q23" s="34">
        <f t="shared" si="3"/>
        <v>72423114.00999999</v>
      </c>
      <c r="R23" s="41">
        <f t="shared" si="3"/>
        <v>32030419.779999997</v>
      </c>
      <c r="T23" s="37"/>
      <c r="U23" s="76"/>
      <c r="V23" s="76"/>
      <c r="W23" s="76"/>
    </row>
    <row r="24" spans="1:23" hidden="1">
      <c r="A24" s="32">
        <v>361</v>
      </c>
      <c r="B24" s="32" t="s">
        <v>40</v>
      </c>
      <c r="C24" s="33" t="s">
        <v>58</v>
      </c>
      <c r="D24" s="33" t="s">
        <v>59</v>
      </c>
      <c r="E24" s="33" t="s">
        <v>86</v>
      </c>
      <c r="F24" s="33" t="s">
        <v>87</v>
      </c>
      <c r="G24" s="33" t="s">
        <v>45</v>
      </c>
      <c r="H24" s="34">
        <v>179072402.74000001</v>
      </c>
      <c r="I24" s="34">
        <v>20126541.57</v>
      </c>
      <c r="J24" s="44">
        <f t="shared" si="0"/>
        <v>83.999999984975062</v>
      </c>
      <c r="K24" s="34">
        <v>34102371.840000004</v>
      </c>
      <c r="L24" s="34">
        <v>3833626.97</v>
      </c>
      <c r="M24" s="44">
        <f t="shared" si="1"/>
        <v>16.000000015024938</v>
      </c>
      <c r="N24" s="34">
        <v>0</v>
      </c>
      <c r="O24" s="34">
        <v>0</v>
      </c>
      <c r="P24" s="44">
        <f t="shared" si="2"/>
        <v>0</v>
      </c>
      <c r="Q24" s="34">
        <f t="shared" si="3"/>
        <v>213174774.58000001</v>
      </c>
      <c r="R24" s="41">
        <f t="shared" si="3"/>
        <v>23960168.539999999</v>
      </c>
      <c r="T24" s="37"/>
      <c r="U24" s="76"/>
      <c r="V24" s="76"/>
      <c r="W24" s="76"/>
    </row>
    <row r="25" spans="1:23" hidden="1">
      <c r="A25" s="32">
        <v>362</v>
      </c>
      <c r="B25" s="32" t="s">
        <v>40</v>
      </c>
      <c r="C25" s="33" t="s">
        <v>58</v>
      </c>
      <c r="D25" s="33" t="s">
        <v>59</v>
      </c>
      <c r="E25" s="33" t="s">
        <v>88</v>
      </c>
      <c r="F25" s="33" t="s">
        <v>89</v>
      </c>
      <c r="G25" s="33" t="s">
        <v>45</v>
      </c>
      <c r="H25" s="34">
        <v>34768015.259999998</v>
      </c>
      <c r="I25" s="34">
        <v>8553013.0299999993</v>
      </c>
      <c r="J25" s="44">
        <f t="shared" si="0"/>
        <v>70.560000034978827</v>
      </c>
      <c r="K25" s="34">
        <v>6669179.9900000002</v>
      </c>
      <c r="L25" s="34">
        <v>1640054.79</v>
      </c>
      <c r="M25" s="44">
        <f t="shared" si="1"/>
        <v>13.529999970053501</v>
      </c>
      <c r="N25" s="34">
        <v>8314478.8799999999</v>
      </c>
      <c r="O25" s="34">
        <v>1928549.28</v>
      </c>
      <c r="P25" s="44">
        <f t="shared" si="2"/>
        <v>15.909999994967668</v>
      </c>
      <c r="Q25" s="34">
        <f t="shared" si="3"/>
        <v>49751674.130000003</v>
      </c>
      <c r="R25" s="41">
        <f t="shared" si="3"/>
        <v>12121617.1</v>
      </c>
      <c r="T25" s="37"/>
      <c r="U25" s="76"/>
      <c r="V25" s="76"/>
      <c r="W25" s="76"/>
    </row>
    <row r="26" spans="1:23" hidden="1">
      <c r="A26" s="32">
        <v>363</v>
      </c>
      <c r="B26" s="32" t="s">
        <v>40</v>
      </c>
      <c r="C26" s="33" t="s">
        <v>90</v>
      </c>
      <c r="D26" s="33" t="s">
        <v>91</v>
      </c>
      <c r="E26" s="33" t="s">
        <v>92</v>
      </c>
      <c r="F26" s="33" t="s">
        <v>93</v>
      </c>
      <c r="G26" s="33" t="s">
        <v>45</v>
      </c>
      <c r="H26" s="34">
        <v>155122073.03999999</v>
      </c>
      <c r="I26" s="34">
        <v>91758206.280000001</v>
      </c>
      <c r="J26" s="44">
        <f t="shared" si="0"/>
        <v>35.659999998394184</v>
      </c>
      <c r="K26" s="34">
        <v>29522257.449999999</v>
      </c>
      <c r="L26" s="34">
        <v>17471627.050000001</v>
      </c>
      <c r="M26" s="44">
        <f t="shared" si="1"/>
        <v>6.7899999992779261</v>
      </c>
      <c r="N26" s="34">
        <v>302958044.68000001</v>
      </c>
      <c r="O26" s="34">
        <v>148084261.69</v>
      </c>
      <c r="P26" s="44">
        <f t="shared" si="2"/>
        <v>57.550000002327899</v>
      </c>
      <c r="Q26" s="34">
        <f t="shared" si="3"/>
        <v>487602375.16999996</v>
      </c>
      <c r="R26" s="41">
        <f t="shared" si="3"/>
        <v>257314095.01999998</v>
      </c>
      <c r="T26" s="37"/>
      <c r="U26" s="76"/>
      <c r="V26" s="76"/>
      <c r="W26" s="76"/>
    </row>
    <row r="27" spans="1:23" hidden="1">
      <c r="A27" s="32">
        <v>364</v>
      </c>
      <c r="B27" s="32" t="s">
        <v>40</v>
      </c>
      <c r="C27" s="33" t="s">
        <v>90</v>
      </c>
      <c r="D27" s="33" t="s">
        <v>91</v>
      </c>
      <c r="E27" s="33" t="s">
        <v>94</v>
      </c>
      <c r="F27" s="33" t="s">
        <v>95</v>
      </c>
      <c r="G27" s="33" t="s">
        <v>45</v>
      </c>
      <c r="H27" s="34">
        <v>55848668.600000001</v>
      </c>
      <c r="I27" s="34">
        <v>38325530.259999998</v>
      </c>
      <c r="J27" s="44">
        <f t="shared" si="0"/>
        <v>55.890000000224575</v>
      </c>
      <c r="K27" s="34">
        <v>10704970.66</v>
      </c>
      <c r="L27" s="34">
        <v>7344183.7400000002</v>
      </c>
      <c r="M27" s="44">
        <f t="shared" si="1"/>
        <v>10.710000003800321</v>
      </c>
      <c r="N27" s="34">
        <v>40374275.18</v>
      </c>
      <c r="O27" s="34">
        <v>22903430.140000001</v>
      </c>
      <c r="P27" s="44">
        <f t="shared" si="2"/>
        <v>33.399999995975101</v>
      </c>
      <c r="Q27" s="34">
        <f t="shared" si="3"/>
        <v>106927914.44</v>
      </c>
      <c r="R27" s="41">
        <f t="shared" si="3"/>
        <v>68573144.140000001</v>
      </c>
      <c r="T27" s="37"/>
      <c r="U27" s="76"/>
      <c r="V27" s="76"/>
      <c r="W27" s="76"/>
    </row>
    <row r="28" spans="1:23" hidden="1">
      <c r="A28" s="32">
        <v>365</v>
      </c>
      <c r="B28" s="32" t="s">
        <v>40</v>
      </c>
      <c r="C28" s="33" t="s">
        <v>90</v>
      </c>
      <c r="D28" s="33" t="s">
        <v>91</v>
      </c>
      <c r="E28" s="33" t="s">
        <v>96</v>
      </c>
      <c r="F28" s="33" t="s">
        <v>97</v>
      </c>
      <c r="G28" s="33" t="s">
        <v>45</v>
      </c>
      <c r="H28" s="34">
        <v>54174758.68</v>
      </c>
      <c r="I28" s="34">
        <v>28995685.59</v>
      </c>
      <c r="J28" s="44">
        <f t="shared" si="0"/>
        <v>64.1199999953473</v>
      </c>
      <c r="K28" s="34">
        <v>10384118.66</v>
      </c>
      <c r="L28" s="34">
        <v>5557657.1399999997</v>
      </c>
      <c r="M28" s="44">
        <f t="shared" si="1"/>
        <v>12.28999999620088</v>
      </c>
      <c r="N28" s="34">
        <v>21844340.449999999</v>
      </c>
      <c r="O28" s="34">
        <v>10667626.689999999</v>
      </c>
      <c r="P28" s="44">
        <f t="shared" si="2"/>
        <v>23.590000008451835</v>
      </c>
      <c r="Q28" s="34">
        <f t="shared" si="3"/>
        <v>86403217.790000007</v>
      </c>
      <c r="R28" s="41">
        <f t="shared" si="3"/>
        <v>45220969.419999994</v>
      </c>
      <c r="T28" s="37"/>
      <c r="U28" s="76"/>
      <c r="V28" s="76"/>
      <c r="W28" s="76"/>
    </row>
    <row r="29" spans="1:23" hidden="1">
      <c r="A29" s="32">
        <v>366</v>
      </c>
      <c r="B29" s="32" t="s">
        <v>40</v>
      </c>
      <c r="C29" s="33" t="s">
        <v>90</v>
      </c>
      <c r="D29" s="33" t="s">
        <v>91</v>
      </c>
      <c r="E29" s="33" t="s">
        <v>98</v>
      </c>
      <c r="F29" s="33" t="s">
        <v>99</v>
      </c>
      <c r="G29" s="33" t="s">
        <v>45</v>
      </c>
      <c r="H29" s="34">
        <v>108877695.18000001</v>
      </c>
      <c r="I29" s="34">
        <v>47271166.229999997</v>
      </c>
      <c r="J29" s="44">
        <f t="shared" si="0"/>
        <v>54.340000003285382</v>
      </c>
      <c r="K29" s="34">
        <v>20706378.41</v>
      </c>
      <c r="L29" s="34">
        <v>8994918.2699999996</v>
      </c>
      <c r="M29" s="44">
        <f t="shared" si="1"/>
        <v>10.340000000066674</v>
      </c>
      <c r="N29" s="34">
        <v>74340281.769999996</v>
      </c>
      <c r="O29" s="34">
        <v>30725388.129999999</v>
      </c>
      <c r="P29" s="44">
        <f t="shared" si="2"/>
        <v>35.319999996647951</v>
      </c>
      <c r="Q29" s="34">
        <f t="shared" si="3"/>
        <v>203924355.36000001</v>
      </c>
      <c r="R29" s="41">
        <f t="shared" si="3"/>
        <v>86991472.629999995</v>
      </c>
      <c r="T29" s="37"/>
      <c r="U29" s="76"/>
      <c r="V29" s="76"/>
      <c r="W29" s="76"/>
    </row>
    <row r="30" spans="1:23" hidden="1">
      <c r="A30" s="32">
        <v>367</v>
      </c>
      <c r="B30" s="32" t="s">
        <v>40</v>
      </c>
      <c r="C30" s="33" t="s">
        <v>90</v>
      </c>
      <c r="D30" s="33" t="s">
        <v>91</v>
      </c>
      <c r="E30" s="33" t="s">
        <v>100</v>
      </c>
      <c r="F30" s="33" t="s">
        <v>101</v>
      </c>
      <c r="G30" s="33" t="s">
        <v>45</v>
      </c>
      <c r="H30" s="34">
        <v>40240106.219999999</v>
      </c>
      <c r="I30" s="34">
        <v>19967644.48</v>
      </c>
      <c r="J30" s="44">
        <f t="shared" si="0"/>
        <v>69.420000011465902</v>
      </c>
      <c r="K30" s="34">
        <v>7644586.6299999999</v>
      </c>
      <c r="L30" s="34">
        <v>3793909.98</v>
      </c>
      <c r="M30" s="44">
        <f t="shared" si="1"/>
        <v>13.19000000820831</v>
      </c>
      <c r="N30" s="34">
        <v>10307817.880000001</v>
      </c>
      <c r="O30" s="34">
        <v>5001978.3499999996</v>
      </c>
      <c r="P30" s="44">
        <f t="shared" si="2"/>
        <v>17.389999980325779</v>
      </c>
      <c r="Q30" s="34">
        <f t="shared" si="3"/>
        <v>58192510.730000004</v>
      </c>
      <c r="R30" s="41">
        <f t="shared" si="3"/>
        <v>28763532.810000002</v>
      </c>
      <c r="T30" s="37"/>
      <c r="U30" s="76"/>
      <c r="V30" s="76"/>
      <c r="W30" s="76"/>
    </row>
    <row r="31" spans="1:23" hidden="1">
      <c r="A31" s="32">
        <v>368</v>
      </c>
      <c r="B31" s="32" t="s">
        <v>40</v>
      </c>
      <c r="C31" s="33" t="s">
        <v>90</v>
      </c>
      <c r="D31" s="33" t="s">
        <v>91</v>
      </c>
      <c r="E31" s="33" t="s">
        <v>102</v>
      </c>
      <c r="F31" s="33" t="s">
        <v>103</v>
      </c>
      <c r="G31" s="33" t="s">
        <v>45</v>
      </c>
      <c r="H31" s="34">
        <v>61193678.579999998</v>
      </c>
      <c r="I31" s="34">
        <v>29841929.98</v>
      </c>
      <c r="J31" s="44">
        <f t="shared" si="0"/>
        <v>70.3000000033216</v>
      </c>
      <c r="K31" s="34">
        <v>11729492.390000001</v>
      </c>
      <c r="L31" s="34">
        <v>5717934.5199999996</v>
      </c>
      <c r="M31" s="44">
        <f t="shared" si="1"/>
        <v>13.469999998136604</v>
      </c>
      <c r="N31" s="34">
        <v>14834636.789999999</v>
      </c>
      <c r="O31" s="34">
        <v>6889538.0300000003</v>
      </c>
      <c r="P31" s="44">
        <f t="shared" si="2"/>
        <v>16.229999998541793</v>
      </c>
      <c r="Q31" s="34">
        <f t="shared" si="3"/>
        <v>87757807.75999999</v>
      </c>
      <c r="R31" s="41">
        <f t="shared" si="3"/>
        <v>42449402.530000001</v>
      </c>
      <c r="T31" s="37"/>
      <c r="U31" s="76"/>
      <c r="V31" s="76"/>
      <c r="W31" s="76"/>
    </row>
    <row r="32" spans="1:23" hidden="1">
      <c r="A32" s="32">
        <v>369</v>
      </c>
      <c r="B32" s="32" t="s">
        <v>40</v>
      </c>
      <c r="C32" s="33" t="s">
        <v>90</v>
      </c>
      <c r="D32" s="33" t="s">
        <v>91</v>
      </c>
      <c r="E32" s="33" t="s">
        <v>104</v>
      </c>
      <c r="F32" s="33" t="s">
        <v>105</v>
      </c>
      <c r="G32" s="33" t="s">
        <v>45</v>
      </c>
      <c r="H32" s="34">
        <v>52868779.189999998</v>
      </c>
      <c r="I32" s="34">
        <v>19310049.420000002</v>
      </c>
      <c r="J32" s="44">
        <f t="shared" si="0"/>
        <v>71.619999981648135</v>
      </c>
      <c r="K32" s="34">
        <v>10133790.9</v>
      </c>
      <c r="L32" s="34">
        <v>3701856.72</v>
      </c>
      <c r="M32" s="44">
        <f t="shared" si="1"/>
        <v>13.729999983524847</v>
      </c>
      <c r="N32" s="34">
        <v>13804642.32</v>
      </c>
      <c r="O32" s="34">
        <v>3949905.4</v>
      </c>
      <c r="P32" s="44">
        <f t="shared" si="2"/>
        <v>14.650000034827038</v>
      </c>
      <c r="Q32" s="34">
        <f t="shared" si="3"/>
        <v>76807212.409999996</v>
      </c>
      <c r="R32" s="41">
        <f t="shared" si="3"/>
        <v>26961811.539999999</v>
      </c>
      <c r="T32" s="37"/>
      <c r="U32" s="76"/>
      <c r="V32" s="76"/>
      <c r="W32" s="76"/>
    </row>
    <row r="33" spans="1:23" hidden="1">
      <c r="A33" s="32">
        <v>370</v>
      </c>
      <c r="B33" s="32" t="s">
        <v>40</v>
      </c>
      <c r="C33" s="33" t="s">
        <v>90</v>
      </c>
      <c r="D33" s="33" t="s">
        <v>91</v>
      </c>
      <c r="E33" s="33" t="s">
        <v>106</v>
      </c>
      <c r="F33" s="33" t="s">
        <v>107</v>
      </c>
      <c r="G33" s="33" t="s">
        <v>45</v>
      </c>
      <c r="H33" s="34">
        <v>27443251.420000002</v>
      </c>
      <c r="I33" s="34">
        <v>10898801.25</v>
      </c>
      <c r="J33" s="44">
        <f t="shared" si="0"/>
        <v>67.87000000550492</v>
      </c>
      <c r="K33" s="34">
        <v>5240520.3099999996</v>
      </c>
      <c r="L33" s="34">
        <v>2081161.99</v>
      </c>
      <c r="M33" s="44">
        <f t="shared" si="1"/>
        <v>12.960000006675655</v>
      </c>
      <c r="N33" s="34">
        <v>7948148.9299999997</v>
      </c>
      <c r="O33" s="34">
        <v>3078385.44</v>
      </c>
      <c r="P33" s="44">
        <f t="shared" si="2"/>
        <v>19.16999998781942</v>
      </c>
      <c r="Q33" s="34">
        <f t="shared" si="3"/>
        <v>40631920.659999996</v>
      </c>
      <c r="R33" s="41">
        <f t="shared" si="3"/>
        <v>16058348.68</v>
      </c>
      <c r="T33" s="37"/>
      <c r="U33" s="76"/>
      <c r="V33" s="76"/>
      <c r="W33" s="76"/>
    </row>
    <row r="34" spans="1:23" hidden="1">
      <c r="A34" s="32">
        <v>371</v>
      </c>
      <c r="B34" s="32" t="s">
        <v>40</v>
      </c>
      <c r="C34" s="33" t="s">
        <v>90</v>
      </c>
      <c r="D34" s="33" t="s">
        <v>91</v>
      </c>
      <c r="E34" s="33" t="s">
        <v>108</v>
      </c>
      <c r="F34" s="33" t="s">
        <v>109</v>
      </c>
      <c r="G34" s="33" t="s">
        <v>45</v>
      </c>
      <c r="H34" s="34">
        <v>37191424.329999998</v>
      </c>
      <c r="I34" s="34">
        <v>10681314.060000001</v>
      </c>
      <c r="J34" s="44">
        <f t="shared" si="0"/>
        <v>76.559999997247616</v>
      </c>
      <c r="K34" s="34">
        <v>7128784.1900000004</v>
      </c>
      <c r="L34" s="34">
        <v>2048088.96</v>
      </c>
      <c r="M34" s="44">
        <f t="shared" si="1"/>
        <v>14.680000034748803</v>
      </c>
      <c r="N34" s="34">
        <v>4454433.53</v>
      </c>
      <c r="O34" s="34">
        <v>1222156.6200000001</v>
      </c>
      <c r="P34" s="44">
        <f t="shared" si="2"/>
        <v>8.7599999680035783</v>
      </c>
      <c r="Q34" s="34">
        <f t="shared" si="3"/>
        <v>48774642.049999997</v>
      </c>
      <c r="R34" s="41">
        <f t="shared" si="3"/>
        <v>13951559.640000001</v>
      </c>
      <c r="T34" s="37"/>
      <c r="U34" s="76"/>
      <c r="V34" s="76"/>
      <c r="W34" s="76"/>
    </row>
    <row r="35" spans="1:23" hidden="1">
      <c r="A35" s="32">
        <v>372</v>
      </c>
      <c r="B35" s="32" t="s">
        <v>40</v>
      </c>
      <c r="C35" s="33" t="s">
        <v>110</v>
      </c>
      <c r="D35" s="33" t="s">
        <v>111</v>
      </c>
      <c r="E35" s="33" t="s">
        <v>112</v>
      </c>
      <c r="F35" s="33" t="s">
        <v>113</v>
      </c>
      <c r="G35" s="33" t="s">
        <v>45</v>
      </c>
      <c r="H35" s="34">
        <v>105798015.02</v>
      </c>
      <c r="I35" s="34">
        <v>61206867.009999998</v>
      </c>
      <c r="J35" s="44">
        <f t="shared" si="0"/>
        <v>18.600000000176255</v>
      </c>
      <c r="K35" s="34">
        <v>19376086.41</v>
      </c>
      <c r="L35" s="34">
        <v>11221258.949999999</v>
      </c>
      <c r="M35" s="44">
        <f t="shared" si="1"/>
        <v>3.4099999994751866</v>
      </c>
      <c r="N35" s="34">
        <v>484746157.49000001</v>
      </c>
      <c r="O35" s="34">
        <v>256641051.50999999</v>
      </c>
      <c r="P35" s="44">
        <f t="shared" si="2"/>
        <v>77.990000000348573</v>
      </c>
      <c r="Q35" s="34">
        <f t="shared" si="3"/>
        <v>609920258.91999996</v>
      </c>
      <c r="R35" s="41">
        <f t="shared" si="3"/>
        <v>329069177.46999997</v>
      </c>
      <c r="T35" s="37"/>
      <c r="U35" s="76"/>
      <c r="V35" s="76"/>
      <c r="W35" s="76"/>
    </row>
    <row r="36" spans="1:23" hidden="1">
      <c r="A36" s="32">
        <v>373</v>
      </c>
      <c r="B36" s="32" t="s">
        <v>40</v>
      </c>
      <c r="C36" s="33" t="s">
        <v>110</v>
      </c>
      <c r="D36" s="33" t="s">
        <v>111</v>
      </c>
      <c r="E36" s="33" t="s">
        <v>114</v>
      </c>
      <c r="F36" s="33" t="s">
        <v>115</v>
      </c>
      <c r="G36" s="33" t="s">
        <v>45</v>
      </c>
      <c r="H36" s="34">
        <v>56189431.159999996</v>
      </c>
      <c r="I36" s="34">
        <v>23315136.27</v>
      </c>
      <c r="J36" s="44">
        <f t="shared" si="0"/>
        <v>71.22000000428875</v>
      </c>
      <c r="K36" s="34">
        <v>10289086.68</v>
      </c>
      <c r="L36" s="34">
        <v>4268876.4000000004</v>
      </c>
      <c r="M36" s="44">
        <f t="shared" si="1"/>
        <v>13.040000011387804</v>
      </c>
      <c r="N36" s="34">
        <v>12760641.24</v>
      </c>
      <c r="O36" s="34">
        <v>5152769.51</v>
      </c>
      <c r="P36" s="44">
        <f t="shared" si="2"/>
        <v>15.739999984323443</v>
      </c>
      <c r="Q36" s="34">
        <f t="shared" si="3"/>
        <v>79239159.079999998</v>
      </c>
      <c r="R36" s="41">
        <f t="shared" si="3"/>
        <v>32736782.18</v>
      </c>
      <c r="T36" s="37"/>
      <c r="U36" s="76"/>
      <c r="V36" s="76"/>
      <c r="W36" s="76"/>
    </row>
    <row r="37" spans="1:23" hidden="1">
      <c r="A37" s="32">
        <v>374</v>
      </c>
      <c r="B37" s="32" t="s">
        <v>40</v>
      </c>
      <c r="C37" s="33" t="s">
        <v>110</v>
      </c>
      <c r="D37" s="33" t="s">
        <v>111</v>
      </c>
      <c r="E37" s="33" t="s">
        <v>116</v>
      </c>
      <c r="F37" s="33" t="s">
        <v>117</v>
      </c>
      <c r="G37" s="33" t="s">
        <v>45</v>
      </c>
      <c r="H37" s="34">
        <v>31725645.789999999</v>
      </c>
      <c r="I37" s="34">
        <v>13605614.439999999</v>
      </c>
      <c r="J37" s="44">
        <f t="shared" si="0"/>
        <v>71.529999992991904</v>
      </c>
      <c r="K37" s="34">
        <v>5810306.1200000001</v>
      </c>
      <c r="L37" s="34">
        <v>2491731.4300000002</v>
      </c>
      <c r="M37" s="44">
        <f t="shared" si="1"/>
        <v>13.100000000473168</v>
      </c>
      <c r="N37" s="34">
        <v>7162662.8200000003</v>
      </c>
      <c r="O37" s="34">
        <v>2923504.74</v>
      </c>
      <c r="P37" s="44">
        <f t="shared" si="2"/>
        <v>15.370000006534934</v>
      </c>
      <c r="Q37" s="34">
        <f t="shared" si="3"/>
        <v>44698614.729999997</v>
      </c>
      <c r="R37" s="41">
        <f t="shared" si="3"/>
        <v>19020850.609999999</v>
      </c>
      <c r="T37" s="37"/>
      <c r="U37" s="76"/>
      <c r="V37" s="76"/>
      <c r="W37" s="76"/>
    </row>
    <row r="38" spans="1:23" hidden="1">
      <c r="A38" s="32">
        <v>375</v>
      </c>
      <c r="B38" s="32" t="s">
        <v>40</v>
      </c>
      <c r="C38" s="33" t="s">
        <v>110</v>
      </c>
      <c r="D38" s="33" t="s">
        <v>111</v>
      </c>
      <c r="E38" s="33" t="s">
        <v>118</v>
      </c>
      <c r="F38" s="33" t="s">
        <v>119</v>
      </c>
      <c r="G38" s="33" t="s">
        <v>45</v>
      </c>
      <c r="H38" s="34">
        <v>30532453.289999999</v>
      </c>
      <c r="I38" s="34">
        <v>12217087.5</v>
      </c>
      <c r="J38" s="44">
        <f t="shared" si="0"/>
        <v>62.339999982946814</v>
      </c>
      <c r="K38" s="34">
        <v>5586225.8099999996</v>
      </c>
      <c r="L38" s="34">
        <v>2236075.85</v>
      </c>
      <c r="M38" s="44">
        <f t="shared" si="1"/>
        <v>11.410000006209973</v>
      </c>
      <c r="N38" s="34">
        <v>13178397.32</v>
      </c>
      <c r="O38" s="34">
        <v>5144346.28</v>
      </c>
      <c r="P38" s="44">
        <f t="shared" si="2"/>
        <v>26.250000010843216</v>
      </c>
      <c r="Q38" s="34">
        <f t="shared" si="3"/>
        <v>49297076.420000002</v>
      </c>
      <c r="R38" s="41">
        <f t="shared" si="3"/>
        <v>19597509.629999999</v>
      </c>
      <c r="T38" s="37"/>
      <c r="U38" s="76"/>
      <c r="V38" s="76"/>
      <c r="W38" s="76"/>
    </row>
    <row r="39" spans="1:23" hidden="1">
      <c r="A39" s="32">
        <v>376</v>
      </c>
      <c r="B39" s="32" t="s">
        <v>40</v>
      </c>
      <c r="C39" s="33" t="s">
        <v>110</v>
      </c>
      <c r="D39" s="33" t="s">
        <v>111</v>
      </c>
      <c r="E39" s="33" t="s">
        <v>120</v>
      </c>
      <c r="F39" s="33" t="s">
        <v>121</v>
      </c>
      <c r="G39" s="33" t="s">
        <v>45</v>
      </c>
      <c r="H39" s="34">
        <v>27476212.289999999</v>
      </c>
      <c r="I39" s="34">
        <v>11630131.890000001</v>
      </c>
      <c r="J39" s="44">
        <f t="shared" si="0"/>
        <v>68.629999972872866</v>
      </c>
      <c r="K39" s="34">
        <v>5031940.88</v>
      </c>
      <c r="L39" s="34">
        <v>2130129.0699999998</v>
      </c>
      <c r="M39" s="44">
        <f t="shared" si="1"/>
        <v>12.570000013672733</v>
      </c>
      <c r="N39" s="34">
        <v>7795561.5499999998</v>
      </c>
      <c r="O39" s="34">
        <v>3185873.23</v>
      </c>
      <c r="P39" s="44">
        <f t="shared" si="2"/>
        <v>18.800000013454394</v>
      </c>
      <c r="Q39" s="34">
        <f t="shared" si="3"/>
        <v>40303714.719999999</v>
      </c>
      <c r="R39" s="41">
        <f t="shared" si="3"/>
        <v>16946134.190000001</v>
      </c>
      <c r="T39" s="37"/>
      <c r="U39" s="76"/>
      <c r="V39" s="76"/>
      <c r="W39" s="76"/>
    </row>
    <row r="40" spans="1:23" hidden="1">
      <c r="A40" s="32">
        <v>377</v>
      </c>
      <c r="B40" s="32" t="s">
        <v>40</v>
      </c>
      <c r="C40" s="33" t="s">
        <v>110</v>
      </c>
      <c r="D40" s="33" t="s">
        <v>111</v>
      </c>
      <c r="E40" s="33" t="s">
        <v>122</v>
      </c>
      <c r="F40" s="33" t="s">
        <v>123</v>
      </c>
      <c r="G40" s="33" t="s">
        <v>45</v>
      </c>
      <c r="H40" s="34">
        <v>48527402.740000002</v>
      </c>
      <c r="I40" s="34">
        <v>19527332.239999998</v>
      </c>
      <c r="J40" s="44">
        <f t="shared" si="0"/>
        <v>67.629999998943674</v>
      </c>
      <c r="K40" s="34">
        <v>8887417.6699999999</v>
      </c>
      <c r="L40" s="34">
        <v>3577460.39</v>
      </c>
      <c r="M40" s="44">
        <f t="shared" si="1"/>
        <v>12.389999985575145</v>
      </c>
      <c r="N40" s="34">
        <v>14948763.34</v>
      </c>
      <c r="O40" s="34">
        <v>5768979.7199999997</v>
      </c>
      <c r="P40" s="44">
        <f t="shared" si="2"/>
        <v>19.980000015481178</v>
      </c>
      <c r="Q40" s="34">
        <f t="shared" si="3"/>
        <v>72363583.75</v>
      </c>
      <c r="R40" s="41">
        <f t="shared" si="3"/>
        <v>28873772.349999998</v>
      </c>
      <c r="T40" s="37"/>
      <c r="U40" s="76"/>
      <c r="V40" s="76"/>
      <c r="W40" s="76"/>
    </row>
    <row r="41" spans="1:23" hidden="1">
      <c r="A41" s="32">
        <v>378</v>
      </c>
      <c r="B41" s="32" t="s">
        <v>40</v>
      </c>
      <c r="C41" s="33" t="s">
        <v>110</v>
      </c>
      <c r="D41" s="33" t="s">
        <v>111</v>
      </c>
      <c r="E41" s="33" t="s">
        <v>124</v>
      </c>
      <c r="F41" s="33" t="s">
        <v>125</v>
      </c>
      <c r="G41" s="33" t="s">
        <v>45</v>
      </c>
      <c r="H41" s="34">
        <v>37183978.170000002</v>
      </c>
      <c r="I41" s="34">
        <v>18020407.780000001</v>
      </c>
      <c r="J41" s="44">
        <f t="shared" si="0"/>
        <v>69.080000007544186</v>
      </c>
      <c r="K41" s="34">
        <v>6808977.7599999998</v>
      </c>
      <c r="L41" s="34">
        <v>3299915.44</v>
      </c>
      <c r="M41" s="44">
        <f t="shared" si="1"/>
        <v>12.650000011270288</v>
      </c>
      <c r="N41" s="34">
        <v>10212894.01</v>
      </c>
      <c r="O41" s="34">
        <v>4765964.82</v>
      </c>
      <c r="P41" s="44">
        <f t="shared" si="2"/>
        <v>18.269999981185517</v>
      </c>
      <c r="Q41" s="34">
        <f t="shared" si="3"/>
        <v>54205849.939999998</v>
      </c>
      <c r="R41" s="41">
        <f t="shared" si="3"/>
        <v>26086288.040000003</v>
      </c>
      <c r="T41" s="37"/>
      <c r="U41" s="76"/>
      <c r="V41" s="76"/>
      <c r="W41" s="76"/>
    </row>
    <row r="42" spans="1:23" hidden="1">
      <c r="A42" s="32">
        <v>379</v>
      </c>
      <c r="B42" s="32" t="s">
        <v>40</v>
      </c>
      <c r="C42" s="33" t="s">
        <v>110</v>
      </c>
      <c r="D42" s="33" t="s">
        <v>111</v>
      </c>
      <c r="E42" s="33" t="s">
        <v>126</v>
      </c>
      <c r="F42" s="33" t="s">
        <v>127</v>
      </c>
      <c r="G42" s="33" t="s">
        <v>45</v>
      </c>
      <c r="H42" s="34">
        <v>35046998.899999999</v>
      </c>
      <c r="I42" s="34">
        <v>16106972.25</v>
      </c>
      <c r="J42" s="44">
        <f t="shared" si="0"/>
        <v>64.489999989686055</v>
      </c>
      <c r="K42" s="34">
        <v>6414613.7199999997</v>
      </c>
      <c r="L42" s="34">
        <v>2947158.82</v>
      </c>
      <c r="M42" s="44">
        <f t="shared" si="1"/>
        <v>11.799999982703341</v>
      </c>
      <c r="N42" s="34">
        <v>13056710.27</v>
      </c>
      <c r="O42" s="34">
        <v>5921791.1699999999</v>
      </c>
      <c r="P42" s="44">
        <f t="shared" si="2"/>
        <v>23.71000002761059</v>
      </c>
      <c r="Q42" s="34">
        <f t="shared" si="3"/>
        <v>54518322.890000001</v>
      </c>
      <c r="R42" s="41">
        <f t="shared" si="3"/>
        <v>24975922.240000002</v>
      </c>
      <c r="T42" s="37"/>
      <c r="U42" s="76"/>
      <c r="V42" s="76"/>
      <c r="W42" s="76"/>
    </row>
    <row r="43" spans="1:23" hidden="1">
      <c r="A43" s="32">
        <v>380</v>
      </c>
      <c r="B43" s="32" t="s">
        <v>40</v>
      </c>
      <c r="C43" s="33" t="s">
        <v>110</v>
      </c>
      <c r="D43" s="33" t="s">
        <v>111</v>
      </c>
      <c r="E43" s="33" t="s">
        <v>128</v>
      </c>
      <c r="F43" s="33" t="s">
        <v>129</v>
      </c>
      <c r="G43" s="33" t="s">
        <v>45</v>
      </c>
      <c r="H43" s="34">
        <v>63351396.039999999</v>
      </c>
      <c r="I43" s="34">
        <v>23342880.359999999</v>
      </c>
      <c r="J43" s="44">
        <f t="shared" si="0"/>
        <v>69.259999992778134</v>
      </c>
      <c r="K43" s="34">
        <v>11602317.140000001</v>
      </c>
      <c r="L43" s="34">
        <v>4273573.82</v>
      </c>
      <c r="M43" s="44">
        <f t="shared" si="1"/>
        <v>12.679999990469764</v>
      </c>
      <c r="N43" s="34">
        <v>17054338.16</v>
      </c>
      <c r="O43" s="34">
        <v>6086809.4100000001</v>
      </c>
      <c r="P43" s="44">
        <f t="shared" si="2"/>
        <v>18.060000016752085</v>
      </c>
      <c r="Q43" s="34">
        <f t="shared" si="3"/>
        <v>92008051.340000004</v>
      </c>
      <c r="R43" s="41">
        <f t="shared" si="3"/>
        <v>33703263.590000004</v>
      </c>
      <c r="T43" s="37"/>
      <c r="U43" s="76"/>
      <c r="V43" s="76"/>
      <c r="W43" s="76"/>
    </row>
    <row r="44" spans="1:23" hidden="1">
      <c r="A44" s="32">
        <v>381</v>
      </c>
      <c r="B44" s="32" t="s">
        <v>40</v>
      </c>
      <c r="C44" s="33" t="s">
        <v>110</v>
      </c>
      <c r="D44" s="33" t="s">
        <v>111</v>
      </c>
      <c r="E44" s="33" t="s">
        <v>130</v>
      </c>
      <c r="F44" s="33" t="s">
        <v>131</v>
      </c>
      <c r="G44" s="33" t="s">
        <v>45</v>
      </c>
      <c r="H44" s="34">
        <v>47007311.729999997</v>
      </c>
      <c r="I44" s="34">
        <v>13261331.640000001</v>
      </c>
      <c r="J44" s="44">
        <f t="shared" si="0"/>
        <v>68.920000014447837</v>
      </c>
      <c r="K44" s="34">
        <v>8609024.7899999991</v>
      </c>
      <c r="L44" s="34">
        <v>2428293.75</v>
      </c>
      <c r="M44" s="44">
        <f t="shared" si="1"/>
        <v>12.619999999116498</v>
      </c>
      <c r="N44" s="34">
        <v>12932326.699999999</v>
      </c>
      <c r="O44" s="34">
        <v>3552004.96</v>
      </c>
      <c r="P44" s="44">
        <f t="shared" si="2"/>
        <v>18.459999986435658</v>
      </c>
      <c r="Q44" s="34">
        <f t="shared" si="3"/>
        <v>68548663.219999999</v>
      </c>
      <c r="R44" s="41">
        <f t="shared" si="3"/>
        <v>19241630.350000001</v>
      </c>
      <c r="T44" s="37"/>
      <c r="U44" s="76"/>
      <c r="V44" s="76"/>
      <c r="W44" s="76"/>
    </row>
    <row r="45" spans="1:23" hidden="1">
      <c r="A45" s="32">
        <v>382</v>
      </c>
      <c r="B45" s="32" t="s">
        <v>40</v>
      </c>
      <c r="C45" s="33" t="s">
        <v>110</v>
      </c>
      <c r="D45" s="33" t="s">
        <v>111</v>
      </c>
      <c r="E45" s="33" t="s">
        <v>132</v>
      </c>
      <c r="F45" s="33" t="s">
        <v>133</v>
      </c>
      <c r="G45" s="33" t="s">
        <v>45</v>
      </c>
      <c r="H45" s="34">
        <v>40453142.649999999</v>
      </c>
      <c r="I45" s="34">
        <v>15466029.99</v>
      </c>
      <c r="J45" s="44">
        <f t="shared" si="0"/>
        <v>67.669999999549319</v>
      </c>
      <c r="K45" s="34">
        <v>7407181.4000000004</v>
      </c>
      <c r="L45" s="34">
        <v>2831743.93</v>
      </c>
      <c r="M45" s="44">
        <f t="shared" si="1"/>
        <v>12.390000010715342</v>
      </c>
      <c r="N45" s="34">
        <v>12306732.24</v>
      </c>
      <c r="O45" s="34">
        <v>4557302.17</v>
      </c>
      <c r="P45" s="44">
        <f t="shared" si="2"/>
        <v>19.93999998973532</v>
      </c>
      <c r="Q45" s="34">
        <f t="shared" si="3"/>
        <v>60167056.289999999</v>
      </c>
      <c r="R45" s="41">
        <f t="shared" si="3"/>
        <v>22855076.090000004</v>
      </c>
      <c r="T45" s="37"/>
      <c r="U45" s="76"/>
      <c r="V45" s="76"/>
      <c r="W45" s="76"/>
    </row>
    <row r="46" spans="1:23" hidden="1">
      <c r="A46" s="32">
        <v>383</v>
      </c>
      <c r="B46" s="32" t="s">
        <v>40</v>
      </c>
      <c r="C46" s="33" t="s">
        <v>110</v>
      </c>
      <c r="D46" s="33" t="s">
        <v>111</v>
      </c>
      <c r="E46" s="33" t="s">
        <v>134</v>
      </c>
      <c r="F46" s="33" t="s">
        <v>135</v>
      </c>
      <c r="G46" s="33" t="s">
        <v>45</v>
      </c>
      <c r="H46" s="34">
        <v>34604987.600000001</v>
      </c>
      <c r="I46" s="34">
        <v>14886923.16</v>
      </c>
      <c r="J46" s="44">
        <f t="shared" si="0"/>
        <v>72.130000015257508</v>
      </c>
      <c r="K46" s="34">
        <v>6337635.25</v>
      </c>
      <c r="L46" s="34">
        <v>2726414.18</v>
      </c>
      <c r="M46" s="44">
        <f t="shared" si="1"/>
        <v>13.209999993376623</v>
      </c>
      <c r="N46" s="34">
        <v>7419362.54</v>
      </c>
      <c r="O46" s="34">
        <v>3025679.93</v>
      </c>
      <c r="P46" s="44">
        <f t="shared" si="2"/>
        <v>14.659999991365869</v>
      </c>
      <c r="Q46" s="34">
        <f t="shared" si="3"/>
        <v>48361985.390000001</v>
      </c>
      <c r="R46" s="41">
        <f t="shared" si="3"/>
        <v>20639017.27</v>
      </c>
      <c r="T46" s="37"/>
      <c r="U46" s="76"/>
      <c r="V46" s="76"/>
      <c r="W46" s="76"/>
    </row>
    <row r="47" spans="1:23" hidden="1">
      <c r="A47" s="32">
        <v>384</v>
      </c>
      <c r="B47" s="32" t="s">
        <v>40</v>
      </c>
      <c r="C47" s="33" t="s">
        <v>136</v>
      </c>
      <c r="D47" s="33" t="s">
        <v>137</v>
      </c>
      <c r="E47" s="33" t="s">
        <v>138</v>
      </c>
      <c r="F47" s="33" t="s">
        <v>139</v>
      </c>
      <c r="G47" s="33" t="s">
        <v>45</v>
      </c>
      <c r="H47" s="34">
        <v>75111050.349999994</v>
      </c>
      <c r="I47" s="34">
        <v>59446218.93</v>
      </c>
      <c r="J47" s="44">
        <f t="shared" si="0"/>
        <v>34.579999999942991</v>
      </c>
      <c r="K47" s="34">
        <v>13705855.189999999</v>
      </c>
      <c r="L47" s="34">
        <v>10847473.73</v>
      </c>
      <c r="M47" s="44">
        <f t="shared" si="1"/>
        <v>6.3100000022622398</v>
      </c>
      <c r="N47" s="34">
        <v>136042575.11000001</v>
      </c>
      <c r="O47" s="34">
        <v>101615558.15000001</v>
      </c>
      <c r="P47" s="44">
        <f t="shared" si="2"/>
        <v>59.109999997794766</v>
      </c>
      <c r="Q47" s="34">
        <f t="shared" si="3"/>
        <v>224859480.65000001</v>
      </c>
      <c r="R47" s="41">
        <f t="shared" si="3"/>
        <v>171909250.81</v>
      </c>
      <c r="T47" s="37"/>
      <c r="U47" s="76"/>
      <c r="V47" s="76"/>
      <c r="W47" s="76"/>
    </row>
    <row r="48" spans="1:23" hidden="1">
      <c r="A48" s="32">
        <v>385</v>
      </c>
      <c r="B48" s="32" t="s">
        <v>40</v>
      </c>
      <c r="C48" s="33" t="s">
        <v>136</v>
      </c>
      <c r="D48" s="33" t="s">
        <v>137</v>
      </c>
      <c r="E48" s="33" t="s">
        <v>140</v>
      </c>
      <c r="F48" s="33" t="s">
        <v>141</v>
      </c>
      <c r="G48" s="33" t="s">
        <v>45</v>
      </c>
      <c r="H48" s="34">
        <v>30355373.02</v>
      </c>
      <c r="I48" s="34">
        <v>17406381.559999999</v>
      </c>
      <c r="J48" s="44">
        <f t="shared" si="0"/>
        <v>72.079999993175605</v>
      </c>
      <c r="K48" s="34">
        <v>5536653.8899999997</v>
      </c>
      <c r="L48" s="34">
        <v>3175553.79</v>
      </c>
      <c r="M48" s="44">
        <f t="shared" si="1"/>
        <v>13.149999979750461</v>
      </c>
      <c r="N48" s="34">
        <v>6399708.6299999999</v>
      </c>
      <c r="O48" s="34">
        <v>3566762.71</v>
      </c>
      <c r="P48" s="44">
        <f t="shared" si="2"/>
        <v>14.770000027073925</v>
      </c>
      <c r="Q48" s="34">
        <f t="shared" si="3"/>
        <v>42291735.539999999</v>
      </c>
      <c r="R48" s="41">
        <f t="shared" si="3"/>
        <v>24148698.059999999</v>
      </c>
      <c r="T48" s="37"/>
      <c r="U48" s="76"/>
      <c r="V48" s="76"/>
      <c r="W48" s="76"/>
    </row>
    <row r="49" spans="1:23" hidden="1">
      <c r="A49" s="32">
        <v>386</v>
      </c>
      <c r="B49" s="32" t="s">
        <v>40</v>
      </c>
      <c r="C49" s="33" t="s">
        <v>136</v>
      </c>
      <c r="D49" s="33" t="s">
        <v>137</v>
      </c>
      <c r="E49" s="33" t="s">
        <v>142</v>
      </c>
      <c r="F49" s="33" t="s">
        <v>143</v>
      </c>
      <c r="G49" s="33" t="s">
        <v>45</v>
      </c>
      <c r="H49" s="34">
        <v>46296087.759999998</v>
      </c>
      <c r="I49" s="34">
        <v>23600678.359999999</v>
      </c>
      <c r="J49" s="44">
        <f t="shared" si="0"/>
        <v>75.090000000674522</v>
      </c>
      <c r="K49" s="34">
        <v>8447857.8200000003</v>
      </c>
      <c r="L49" s="34">
        <v>4305890.18</v>
      </c>
      <c r="M49" s="44">
        <f t="shared" si="1"/>
        <v>13.700000003690759</v>
      </c>
      <c r="N49" s="34">
        <v>7074417.6900000004</v>
      </c>
      <c r="O49" s="34">
        <v>3523286.78</v>
      </c>
      <c r="P49" s="44">
        <f t="shared" si="2"/>
        <v>11.209999995634723</v>
      </c>
      <c r="Q49" s="34">
        <f t="shared" si="3"/>
        <v>61818363.269999996</v>
      </c>
      <c r="R49" s="41">
        <f t="shared" si="3"/>
        <v>31429855.32</v>
      </c>
      <c r="T49" s="37"/>
      <c r="U49" s="76"/>
      <c r="V49" s="76"/>
      <c r="W49" s="76"/>
    </row>
    <row r="50" spans="1:23" hidden="1">
      <c r="A50" s="32">
        <v>387</v>
      </c>
      <c r="B50" s="32" t="s">
        <v>40</v>
      </c>
      <c r="C50" s="33" t="s">
        <v>136</v>
      </c>
      <c r="D50" s="33" t="s">
        <v>137</v>
      </c>
      <c r="E50" s="33" t="s">
        <v>144</v>
      </c>
      <c r="F50" s="33" t="s">
        <v>145</v>
      </c>
      <c r="G50" s="33" t="s">
        <v>45</v>
      </c>
      <c r="H50" s="34">
        <v>37552565.899999999</v>
      </c>
      <c r="I50" s="34">
        <v>16966094.280000001</v>
      </c>
      <c r="J50" s="44">
        <f t="shared" si="0"/>
        <v>64.919999985076828</v>
      </c>
      <c r="K50" s="34">
        <v>6852387.5899999999</v>
      </c>
      <c r="L50" s="34">
        <v>3096861.02</v>
      </c>
      <c r="M50" s="44">
        <f t="shared" si="1"/>
        <v>11.850000009087831</v>
      </c>
      <c r="N50" s="34">
        <v>13961151.24</v>
      </c>
      <c r="O50" s="34">
        <v>6070892.9500000002</v>
      </c>
      <c r="P50" s="44">
        <f t="shared" si="2"/>
        <v>23.230000005835343</v>
      </c>
      <c r="Q50" s="34">
        <f t="shared" si="3"/>
        <v>58366104.729999997</v>
      </c>
      <c r="R50" s="41">
        <f t="shared" si="3"/>
        <v>26133848.25</v>
      </c>
      <c r="T50" s="37"/>
      <c r="U50" s="76"/>
      <c r="V50" s="76"/>
      <c r="W50" s="76"/>
    </row>
    <row r="51" spans="1:23" hidden="1">
      <c r="A51" s="32">
        <v>388</v>
      </c>
      <c r="B51" s="32" t="s">
        <v>40</v>
      </c>
      <c r="C51" s="33" t="s">
        <v>136</v>
      </c>
      <c r="D51" s="33" t="s">
        <v>137</v>
      </c>
      <c r="E51" s="33" t="s">
        <v>146</v>
      </c>
      <c r="F51" s="33" t="s">
        <v>147</v>
      </c>
      <c r="G51" s="33" t="s">
        <v>45</v>
      </c>
      <c r="H51" s="34">
        <v>26482267.280000001</v>
      </c>
      <c r="I51" s="34">
        <v>17171872.059999999</v>
      </c>
      <c r="J51" s="44">
        <f t="shared" si="0"/>
        <v>67.86999998134074</v>
      </c>
      <c r="K51" s="34">
        <v>4830802.1500000004</v>
      </c>
      <c r="L51" s="34">
        <v>3132279.01</v>
      </c>
      <c r="M51" s="44">
        <f t="shared" si="1"/>
        <v>12.380000014410429</v>
      </c>
      <c r="N51" s="34">
        <v>7800891.5899999999</v>
      </c>
      <c r="O51" s="34">
        <v>4996971.76</v>
      </c>
      <c r="P51" s="44">
        <f t="shared" si="2"/>
        <v>19.750000004248825</v>
      </c>
      <c r="Q51" s="34">
        <f t="shared" si="3"/>
        <v>39113961.019999996</v>
      </c>
      <c r="R51" s="41">
        <f t="shared" si="3"/>
        <v>25301122.829999998</v>
      </c>
      <c r="T51" s="37"/>
      <c r="U51" s="76"/>
      <c r="V51" s="76"/>
      <c r="W51" s="76"/>
    </row>
    <row r="52" spans="1:23" hidden="1">
      <c r="A52" s="32">
        <v>389</v>
      </c>
      <c r="B52" s="32" t="s">
        <v>40</v>
      </c>
      <c r="C52" s="33" t="s">
        <v>136</v>
      </c>
      <c r="D52" s="33" t="s">
        <v>137</v>
      </c>
      <c r="E52" s="33" t="s">
        <v>148</v>
      </c>
      <c r="F52" s="33" t="s">
        <v>149</v>
      </c>
      <c r="G52" s="33" t="s">
        <v>45</v>
      </c>
      <c r="H52" s="34">
        <v>11284271.32</v>
      </c>
      <c r="I52" s="34">
        <v>3710615.73</v>
      </c>
      <c r="J52" s="44">
        <f t="shared" si="0"/>
        <v>66.400000021473517</v>
      </c>
      <c r="K52" s="34">
        <v>2055607.71</v>
      </c>
      <c r="L52" s="34">
        <v>676181.48</v>
      </c>
      <c r="M52" s="44">
        <f t="shared" si="1"/>
        <v>12.099999987473776</v>
      </c>
      <c r="N52" s="34">
        <v>3684071.25</v>
      </c>
      <c r="O52" s="34">
        <v>1201479.49</v>
      </c>
      <c r="P52" s="44">
        <f t="shared" si="2"/>
        <v>21.499999991052697</v>
      </c>
      <c r="Q52" s="34">
        <f t="shared" si="3"/>
        <v>17023950.280000001</v>
      </c>
      <c r="R52" s="41">
        <f t="shared" si="3"/>
        <v>5588276.7000000002</v>
      </c>
      <c r="T52" s="37"/>
      <c r="U52" s="76"/>
      <c r="V52" s="76"/>
      <c r="W52" s="76"/>
    </row>
    <row r="53" spans="1:23" hidden="1">
      <c r="A53" s="32">
        <v>390</v>
      </c>
      <c r="B53" s="32" t="s">
        <v>40</v>
      </c>
      <c r="C53" s="33" t="s">
        <v>136</v>
      </c>
      <c r="D53" s="33" t="s">
        <v>137</v>
      </c>
      <c r="E53" s="33" t="s">
        <v>150</v>
      </c>
      <c r="F53" s="33" t="s">
        <v>151</v>
      </c>
      <c r="G53" s="33" t="s">
        <v>45</v>
      </c>
      <c r="H53" s="34">
        <v>16939784.170000002</v>
      </c>
      <c r="I53" s="34">
        <v>7413537.3399999999</v>
      </c>
      <c r="J53" s="44">
        <f t="shared" si="0"/>
        <v>68.490000015640788</v>
      </c>
      <c r="K53" s="34">
        <v>3088828.35</v>
      </c>
      <c r="L53" s="34">
        <v>1351950.38</v>
      </c>
      <c r="M53" s="44">
        <f t="shared" si="1"/>
        <v>12.490000023031593</v>
      </c>
      <c r="N53" s="34">
        <v>5023877.24</v>
      </c>
      <c r="O53" s="34">
        <v>2058774.71</v>
      </c>
      <c r="P53" s="44">
        <f t="shared" si="2"/>
        <v>19.01999996132762</v>
      </c>
      <c r="Q53" s="34">
        <f t="shared" si="3"/>
        <v>25052489.760000005</v>
      </c>
      <c r="R53" s="41">
        <f t="shared" si="3"/>
        <v>10824262.43</v>
      </c>
      <c r="T53" s="37"/>
      <c r="U53" s="76"/>
      <c r="V53" s="76"/>
      <c r="W53" s="76"/>
    </row>
    <row r="54" spans="1:23" hidden="1">
      <c r="A54" s="32">
        <v>391</v>
      </c>
      <c r="B54" s="32" t="s">
        <v>40</v>
      </c>
      <c r="C54" s="33" t="s">
        <v>152</v>
      </c>
      <c r="D54" s="33" t="s">
        <v>153</v>
      </c>
      <c r="E54" s="33" t="s">
        <v>154</v>
      </c>
      <c r="F54" s="33" t="s">
        <v>155</v>
      </c>
      <c r="G54" s="33" t="s">
        <v>45</v>
      </c>
      <c r="H54" s="34">
        <v>119934867.66</v>
      </c>
      <c r="I54" s="34">
        <v>76768231.060000002</v>
      </c>
      <c r="J54" s="44">
        <f t="shared" si="0"/>
        <v>29.900000001807204</v>
      </c>
      <c r="K54" s="34">
        <v>21439082.809999999</v>
      </c>
      <c r="L54" s="34">
        <v>13710446.619999999</v>
      </c>
      <c r="M54" s="44">
        <f t="shared" si="1"/>
        <v>5.3400000013335926</v>
      </c>
      <c r="N54" s="34">
        <v>295234919.54000002</v>
      </c>
      <c r="O54" s="34">
        <v>166271258.96000001</v>
      </c>
      <c r="P54" s="44">
        <f t="shared" si="2"/>
        <v>64.759999996859193</v>
      </c>
      <c r="Q54" s="34">
        <f t="shared" si="3"/>
        <v>436608870.00999999</v>
      </c>
      <c r="R54" s="41">
        <f t="shared" si="3"/>
        <v>256749936.64000002</v>
      </c>
      <c r="T54" s="37"/>
      <c r="U54" s="76"/>
      <c r="V54" s="76"/>
      <c r="W54" s="76"/>
    </row>
    <row r="55" spans="1:23" hidden="1">
      <c r="A55" s="32">
        <v>392</v>
      </c>
      <c r="B55" s="32" t="s">
        <v>40</v>
      </c>
      <c r="C55" s="33" t="s">
        <v>152</v>
      </c>
      <c r="D55" s="33" t="s">
        <v>153</v>
      </c>
      <c r="E55" s="33" t="s">
        <v>156</v>
      </c>
      <c r="F55" s="33" t="s">
        <v>157</v>
      </c>
      <c r="G55" s="33" t="s">
        <v>45</v>
      </c>
      <c r="H55" s="34">
        <v>47260747.740000002</v>
      </c>
      <c r="I55" s="34">
        <v>14174717.300000001</v>
      </c>
      <c r="J55" s="44">
        <f t="shared" si="0"/>
        <v>68.749999993937266</v>
      </c>
      <c r="K55" s="34">
        <v>8424639.1400000006</v>
      </c>
      <c r="L55" s="34">
        <v>2527738.6800000002</v>
      </c>
      <c r="M55" s="44">
        <f t="shared" si="1"/>
        <v>12.260000009642168</v>
      </c>
      <c r="N55" s="34">
        <v>13428008.84</v>
      </c>
      <c r="O55" s="34">
        <v>3915314.64</v>
      </c>
      <c r="P55" s="44">
        <f t="shared" si="2"/>
        <v>18.989999996420561</v>
      </c>
      <c r="Q55" s="34">
        <f t="shared" si="3"/>
        <v>69113395.719999999</v>
      </c>
      <c r="R55" s="41">
        <f t="shared" si="3"/>
        <v>20617770.620000001</v>
      </c>
      <c r="T55" s="37"/>
      <c r="U55" s="76"/>
      <c r="V55" s="76"/>
      <c r="W55" s="76"/>
    </row>
    <row r="56" spans="1:23" hidden="1">
      <c r="A56" s="32">
        <v>393</v>
      </c>
      <c r="B56" s="32" t="s">
        <v>40</v>
      </c>
      <c r="C56" s="33" t="s">
        <v>152</v>
      </c>
      <c r="D56" s="33" t="s">
        <v>153</v>
      </c>
      <c r="E56" s="33" t="s">
        <v>158</v>
      </c>
      <c r="F56" s="33" t="s">
        <v>159</v>
      </c>
      <c r="G56" s="33" t="s">
        <v>45</v>
      </c>
      <c r="H56" s="34">
        <v>41905186.060000002</v>
      </c>
      <c r="I56" s="34">
        <v>21862384.239999998</v>
      </c>
      <c r="J56" s="44">
        <f t="shared" si="0"/>
        <v>65.209999997097782</v>
      </c>
      <c r="K56" s="34">
        <v>7469963.71</v>
      </c>
      <c r="L56" s="34">
        <v>3895735.39</v>
      </c>
      <c r="M56" s="44">
        <f t="shared" si="1"/>
        <v>11.61999999550798</v>
      </c>
      <c r="N56" s="34">
        <v>15499214.689999999</v>
      </c>
      <c r="O56" s="34">
        <v>7768002.5</v>
      </c>
      <c r="P56" s="44">
        <f t="shared" si="2"/>
        <v>23.170000007394236</v>
      </c>
      <c r="Q56" s="34">
        <f t="shared" si="3"/>
        <v>64874364.460000001</v>
      </c>
      <c r="R56" s="41">
        <f t="shared" si="3"/>
        <v>33526122.129999999</v>
      </c>
      <c r="T56" s="37"/>
      <c r="U56" s="76"/>
      <c r="V56" s="76"/>
      <c r="W56" s="76"/>
    </row>
    <row r="57" spans="1:23" hidden="1">
      <c r="A57" s="32">
        <v>394</v>
      </c>
      <c r="B57" s="32" t="s">
        <v>40</v>
      </c>
      <c r="C57" s="33" t="s">
        <v>152</v>
      </c>
      <c r="D57" s="33" t="s">
        <v>153</v>
      </c>
      <c r="E57" s="33" t="s">
        <v>160</v>
      </c>
      <c r="F57" s="33" t="s">
        <v>161</v>
      </c>
      <c r="G57" s="33" t="s">
        <v>45</v>
      </c>
      <c r="H57" s="34">
        <v>77013185.709999993</v>
      </c>
      <c r="I57" s="34">
        <v>29053926.68</v>
      </c>
      <c r="J57" s="44">
        <f t="shared" si="0"/>
        <v>67.359999991987451</v>
      </c>
      <c r="K57" s="34">
        <v>13749747.57</v>
      </c>
      <c r="L57" s="34">
        <v>5188817.37</v>
      </c>
      <c r="M57" s="44">
        <f t="shared" si="1"/>
        <v>12.030000001418891</v>
      </c>
      <c r="N57" s="34">
        <v>24339268.600000001</v>
      </c>
      <c r="O57" s="34">
        <v>8889569.9100000001</v>
      </c>
      <c r="P57" s="44">
        <f t="shared" si="2"/>
        <v>20.610000006593669</v>
      </c>
      <c r="Q57" s="34">
        <f t="shared" si="3"/>
        <v>115102201.88</v>
      </c>
      <c r="R57" s="41">
        <f t="shared" si="3"/>
        <v>43132313.959999993</v>
      </c>
      <c r="T57" s="37"/>
      <c r="U57" s="76"/>
      <c r="V57" s="76"/>
      <c r="W57" s="76"/>
    </row>
    <row r="58" spans="1:23" hidden="1">
      <c r="A58" s="32">
        <v>395</v>
      </c>
      <c r="B58" s="32" t="s">
        <v>40</v>
      </c>
      <c r="C58" s="33" t="s">
        <v>152</v>
      </c>
      <c r="D58" s="33" t="s">
        <v>153</v>
      </c>
      <c r="E58" s="33" t="s">
        <v>162</v>
      </c>
      <c r="F58" s="33" t="s">
        <v>163</v>
      </c>
      <c r="G58" s="33" t="s">
        <v>45</v>
      </c>
      <c r="H58" s="34">
        <v>66579158.590000004</v>
      </c>
      <c r="I58" s="34">
        <v>29689161.879999999</v>
      </c>
      <c r="J58" s="44">
        <f t="shared" si="0"/>
        <v>64.47999999426635</v>
      </c>
      <c r="K58" s="34">
        <v>11868313.810000001</v>
      </c>
      <c r="L58" s="34">
        <v>5290453.9400000004</v>
      </c>
      <c r="M58" s="44">
        <f t="shared" si="1"/>
        <v>11.490000000662413</v>
      </c>
      <c r="N58" s="34">
        <v>27784008.780000001</v>
      </c>
      <c r="O58" s="34">
        <v>11064369.73</v>
      </c>
      <c r="P58" s="44">
        <f t="shared" si="2"/>
        <v>24.030000005071241</v>
      </c>
      <c r="Q58" s="34">
        <f t="shared" si="3"/>
        <v>106231481.18000001</v>
      </c>
      <c r="R58" s="41">
        <f t="shared" si="3"/>
        <v>46043985.549999997</v>
      </c>
      <c r="T58" s="37"/>
      <c r="U58" s="76"/>
      <c r="V58" s="76"/>
      <c r="W58" s="76"/>
    </row>
    <row r="59" spans="1:23" hidden="1">
      <c r="A59" s="32">
        <v>396</v>
      </c>
      <c r="B59" s="32" t="s">
        <v>40</v>
      </c>
      <c r="C59" s="33" t="s">
        <v>152</v>
      </c>
      <c r="D59" s="33" t="s">
        <v>153</v>
      </c>
      <c r="E59" s="33" t="s">
        <v>164</v>
      </c>
      <c r="F59" s="33" t="s">
        <v>165</v>
      </c>
      <c r="G59" s="33" t="s">
        <v>45</v>
      </c>
      <c r="H59" s="34">
        <v>43568014.030000001</v>
      </c>
      <c r="I59" s="34">
        <v>19812388.600000001</v>
      </c>
      <c r="J59" s="44">
        <f t="shared" si="0"/>
        <v>66.349999987776471</v>
      </c>
      <c r="K59" s="34">
        <v>7766377.25</v>
      </c>
      <c r="L59" s="34">
        <v>3532487.67</v>
      </c>
      <c r="M59" s="44">
        <f t="shared" si="1"/>
        <v>11.829999986035025</v>
      </c>
      <c r="N59" s="34">
        <v>15228908.970000001</v>
      </c>
      <c r="O59" s="34">
        <v>6515543.6299999999</v>
      </c>
      <c r="P59" s="44">
        <f t="shared" si="2"/>
        <v>21.820000026188513</v>
      </c>
      <c r="Q59" s="34">
        <f t="shared" si="3"/>
        <v>66563300.25</v>
      </c>
      <c r="R59" s="41">
        <f t="shared" si="3"/>
        <v>29860419.900000002</v>
      </c>
      <c r="T59" s="37"/>
      <c r="U59" s="76"/>
      <c r="V59" s="76"/>
      <c r="W59" s="76"/>
    </row>
    <row r="60" spans="1:23" hidden="1">
      <c r="A60" s="32">
        <v>397</v>
      </c>
      <c r="B60" s="32" t="s">
        <v>40</v>
      </c>
      <c r="C60" s="33" t="s">
        <v>152</v>
      </c>
      <c r="D60" s="33" t="s">
        <v>153</v>
      </c>
      <c r="E60" s="33" t="s">
        <v>166</v>
      </c>
      <c r="F60" s="33" t="s">
        <v>167</v>
      </c>
      <c r="G60" s="33" t="s">
        <v>45</v>
      </c>
      <c r="H60" s="34">
        <v>68626389.019999996</v>
      </c>
      <c r="I60" s="34">
        <v>32144543.829999998</v>
      </c>
      <c r="J60" s="44">
        <f t="shared" si="0"/>
        <v>55.200000006868976</v>
      </c>
      <c r="K60" s="34">
        <v>12233250.43</v>
      </c>
      <c r="L60" s="34">
        <v>5730114.3300000001</v>
      </c>
      <c r="M60" s="44">
        <f t="shared" si="1"/>
        <v>9.839999992787579</v>
      </c>
      <c r="N60" s="34">
        <v>45444054.289999999</v>
      </c>
      <c r="O60" s="34">
        <v>20358211.09</v>
      </c>
      <c r="P60" s="44">
        <f t="shared" si="2"/>
        <v>34.960000000343449</v>
      </c>
      <c r="Q60" s="34">
        <f t="shared" si="3"/>
        <v>126303693.73999998</v>
      </c>
      <c r="R60" s="41">
        <f t="shared" si="3"/>
        <v>58232869.25</v>
      </c>
      <c r="T60" s="37"/>
      <c r="U60" s="76"/>
      <c r="V60" s="76"/>
      <c r="W60" s="76"/>
    </row>
    <row r="61" spans="1:23" hidden="1">
      <c r="A61" s="32">
        <v>398</v>
      </c>
      <c r="B61" s="32" t="s">
        <v>40</v>
      </c>
      <c r="C61" s="33" t="s">
        <v>152</v>
      </c>
      <c r="D61" s="33" t="s">
        <v>153</v>
      </c>
      <c r="E61" s="33" t="s">
        <v>168</v>
      </c>
      <c r="F61" s="33" t="s">
        <v>169</v>
      </c>
      <c r="G61" s="33" t="s">
        <v>45</v>
      </c>
      <c r="H61" s="34">
        <v>69108198.120000005</v>
      </c>
      <c r="I61" s="34">
        <v>30832346.629999999</v>
      </c>
      <c r="J61" s="44">
        <f t="shared" si="0"/>
        <v>58.099999994233784</v>
      </c>
      <c r="K61" s="34">
        <v>12329938.310000001</v>
      </c>
      <c r="L61" s="34">
        <v>5503122.7999999998</v>
      </c>
      <c r="M61" s="44">
        <f t="shared" si="1"/>
        <v>10.370000003086622</v>
      </c>
      <c r="N61" s="34">
        <v>39337185.509999998</v>
      </c>
      <c r="O61" s="34">
        <v>16732252.83</v>
      </c>
      <c r="P61" s="44">
        <f t="shared" si="2"/>
        <v>31.530000002679596</v>
      </c>
      <c r="Q61" s="34">
        <f t="shared" si="3"/>
        <v>120775321.94</v>
      </c>
      <c r="R61" s="41">
        <f t="shared" si="3"/>
        <v>53067722.259999998</v>
      </c>
      <c r="T61" s="37"/>
      <c r="U61" s="76"/>
      <c r="V61" s="76"/>
      <c r="W61" s="76"/>
    </row>
    <row r="62" spans="1:23" hidden="1">
      <c r="A62" s="32">
        <v>399</v>
      </c>
      <c r="B62" s="32" t="s">
        <v>40</v>
      </c>
      <c r="C62" s="33" t="s">
        <v>152</v>
      </c>
      <c r="D62" s="33" t="s">
        <v>153</v>
      </c>
      <c r="E62" s="33" t="s">
        <v>170</v>
      </c>
      <c r="F62" s="33" t="s">
        <v>171</v>
      </c>
      <c r="G62" s="33" t="s">
        <v>45</v>
      </c>
      <c r="H62" s="34">
        <v>41226778.32</v>
      </c>
      <c r="I62" s="34">
        <v>17643571.710000001</v>
      </c>
      <c r="J62" s="44">
        <f t="shared" si="0"/>
        <v>64.500000009870448</v>
      </c>
      <c r="K62" s="34">
        <v>7349031.6299999999</v>
      </c>
      <c r="L62" s="34">
        <v>3145753.1</v>
      </c>
      <c r="M62" s="44">
        <f t="shared" si="1"/>
        <v>11.500000017913038</v>
      </c>
      <c r="N62" s="34">
        <v>16688068.130000001</v>
      </c>
      <c r="O62" s="34">
        <v>6565049.9299999997</v>
      </c>
      <c r="P62" s="44">
        <f t="shared" si="2"/>
        <v>23.999999972216507</v>
      </c>
      <c r="Q62" s="34">
        <f t="shared" si="3"/>
        <v>65263878.080000006</v>
      </c>
      <c r="R62" s="41">
        <f t="shared" si="3"/>
        <v>27354374.740000002</v>
      </c>
      <c r="T62" s="37"/>
      <c r="U62" s="76"/>
      <c r="V62" s="76"/>
      <c r="W62" s="76"/>
    </row>
    <row r="63" spans="1:23" hidden="1">
      <c r="A63" s="32">
        <v>400</v>
      </c>
      <c r="B63" s="32" t="s">
        <v>40</v>
      </c>
      <c r="C63" s="33" t="s">
        <v>152</v>
      </c>
      <c r="D63" s="33" t="s">
        <v>153</v>
      </c>
      <c r="E63" s="33" t="s">
        <v>172</v>
      </c>
      <c r="F63" s="33" t="s">
        <v>173</v>
      </c>
      <c r="G63" s="33" t="s">
        <v>45</v>
      </c>
      <c r="H63" s="34">
        <v>18276295.859999999</v>
      </c>
      <c r="I63" s="34">
        <v>8275878.9500000002</v>
      </c>
      <c r="J63" s="44">
        <f t="shared" si="0"/>
        <v>67.029999985809781</v>
      </c>
      <c r="K63" s="34">
        <v>3275750.24</v>
      </c>
      <c r="L63" s="34">
        <v>1482818.23</v>
      </c>
      <c r="M63" s="44">
        <f t="shared" si="1"/>
        <v>12.009999969351712</v>
      </c>
      <c r="N63" s="34">
        <v>5777011.21</v>
      </c>
      <c r="O63" s="34">
        <v>2587832.66</v>
      </c>
      <c r="P63" s="44">
        <f t="shared" si="2"/>
        <v>20.960000044838509</v>
      </c>
      <c r="Q63" s="34">
        <f t="shared" si="3"/>
        <v>27329057.310000002</v>
      </c>
      <c r="R63" s="41">
        <f t="shared" si="3"/>
        <v>12346529.84</v>
      </c>
      <c r="T63" s="37"/>
      <c r="U63" s="76"/>
      <c r="V63" s="76"/>
      <c r="W63" s="76"/>
    </row>
    <row r="64" spans="1:23" hidden="1">
      <c r="A64" s="32">
        <v>401</v>
      </c>
      <c r="B64" s="32" t="s">
        <v>40</v>
      </c>
      <c r="C64" s="33" t="s">
        <v>152</v>
      </c>
      <c r="D64" s="33" t="s">
        <v>153</v>
      </c>
      <c r="E64" s="33" t="s">
        <v>174</v>
      </c>
      <c r="F64" s="33" t="s">
        <v>175</v>
      </c>
      <c r="G64" s="33" t="s">
        <v>45</v>
      </c>
      <c r="H64" s="34">
        <v>14330277.33</v>
      </c>
      <c r="I64" s="34">
        <v>5870277.3300000001</v>
      </c>
      <c r="J64" s="44">
        <f t="shared" si="0"/>
        <v>55.752426212203318</v>
      </c>
      <c r="K64" s="34">
        <v>2555830.84</v>
      </c>
      <c r="L64" s="34">
        <v>1015830.84</v>
      </c>
      <c r="M64" s="44">
        <f t="shared" si="1"/>
        <v>9.6477612159390969</v>
      </c>
      <c r="N64" s="34">
        <v>3643079.04</v>
      </c>
      <c r="O64" s="34">
        <v>3643079.04</v>
      </c>
      <c r="P64" s="44">
        <f t="shared" si="2"/>
        <v>34.599812571857576</v>
      </c>
      <c r="Q64" s="34">
        <f t="shared" si="3"/>
        <v>20529187.210000001</v>
      </c>
      <c r="R64" s="41">
        <f t="shared" si="3"/>
        <v>10529187.210000001</v>
      </c>
      <c r="T64" s="37"/>
      <c r="U64" s="76"/>
      <c r="V64" s="76"/>
      <c r="W64" s="76"/>
    </row>
    <row r="65" spans="1:24" hidden="1">
      <c r="A65" s="32">
        <v>402</v>
      </c>
      <c r="B65" s="32" t="s">
        <v>40</v>
      </c>
      <c r="C65" s="33" t="s">
        <v>176</v>
      </c>
      <c r="D65" s="33" t="s">
        <v>177</v>
      </c>
      <c r="E65" s="33" t="s">
        <v>178</v>
      </c>
      <c r="F65" s="33" t="s">
        <v>179</v>
      </c>
      <c r="G65" s="33" t="s">
        <v>45</v>
      </c>
      <c r="H65" s="34">
        <v>79901490.819999993</v>
      </c>
      <c r="I65" s="34">
        <v>63018021.57</v>
      </c>
      <c r="J65" s="44">
        <f t="shared" si="0"/>
        <v>26.839999998848338</v>
      </c>
      <c r="K65" s="34">
        <v>14401212.84</v>
      </c>
      <c r="L65" s="34">
        <v>11363905.529999999</v>
      </c>
      <c r="M65" s="44">
        <f t="shared" si="1"/>
        <v>4.8400000002112513</v>
      </c>
      <c r="N65" s="34">
        <v>226228871.66</v>
      </c>
      <c r="O65" s="34">
        <v>160409509.46000001</v>
      </c>
      <c r="P65" s="44">
        <f t="shared" si="2"/>
        <v>68.320000000940411</v>
      </c>
      <c r="Q65" s="34">
        <f t="shared" si="3"/>
        <v>320531575.31999999</v>
      </c>
      <c r="R65" s="41">
        <f t="shared" si="3"/>
        <v>234791436.56</v>
      </c>
      <c r="T65" s="37"/>
      <c r="U65" s="76"/>
      <c r="V65" s="76"/>
      <c r="W65" s="76"/>
    </row>
    <row r="66" spans="1:24" hidden="1">
      <c r="A66" s="32">
        <v>403</v>
      </c>
      <c r="B66" s="32" t="s">
        <v>40</v>
      </c>
      <c r="C66" s="33" t="s">
        <v>176</v>
      </c>
      <c r="D66" s="33" t="s">
        <v>177</v>
      </c>
      <c r="E66" s="33" t="s">
        <v>180</v>
      </c>
      <c r="F66" s="33" t="s">
        <v>181</v>
      </c>
      <c r="G66" s="33" t="s">
        <v>45</v>
      </c>
      <c r="H66" s="34">
        <v>116013743.08</v>
      </c>
      <c r="I66" s="34">
        <v>47301344.5</v>
      </c>
      <c r="J66" s="44">
        <f t="shared" si="0"/>
        <v>51.740000005324795</v>
      </c>
      <c r="K66" s="34">
        <v>20932701.879999999</v>
      </c>
      <c r="L66" s="34">
        <v>8538742.9000000004</v>
      </c>
      <c r="M66" s="44">
        <f t="shared" si="1"/>
        <v>9.3400000012994795</v>
      </c>
      <c r="N66" s="34">
        <v>92815355.129999995</v>
      </c>
      <c r="O66" s="34">
        <v>35581142.780000001</v>
      </c>
      <c r="P66" s="44">
        <f t="shared" si="2"/>
        <v>38.919999993375718</v>
      </c>
      <c r="Q66" s="34">
        <f t="shared" si="3"/>
        <v>229761800.09</v>
      </c>
      <c r="R66" s="41">
        <f t="shared" si="3"/>
        <v>91421230.180000007</v>
      </c>
      <c r="T66" s="37"/>
      <c r="U66" s="76"/>
      <c r="V66" s="76"/>
      <c r="W66" s="76"/>
    </row>
    <row r="67" spans="1:24" hidden="1">
      <c r="A67" s="32">
        <v>404</v>
      </c>
      <c r="B67" s="32" t="s">
        <v>40</v>
      </c>
      <c r="C67" s="33" t="s">
        <v>176</v>
      </c>
      <c r="D67" s="33" t="s">
        <v>177</v>
      </c>
      <c r="E67" s="33" t="s">
        <v>182</v>
      </c>
      <c r="F67" s="33" t="s">
        <v>183</v>
      </c>
      <c r="G67" s="33" t="s">
        <v>45</v>
      </c>
      <c r="H67" s="34">
        <v>46538677.090000004</v>
      </c>
      <c r="I67" s="34">
        <v>20872090.239999998</v>
      </c>
      <c r="J67" s="44">
        <f t="shared" si="0"/>
        <v>67.999999984361892</v>
      </c>
      <c r="K67" s="34">
        <v>8387996.1100000003</v>
      </c>
      <c r="L67" s="34">
        <v>3763115.09</v>
      </c>
      <c r="M67" s="44">
        <f t="shared" si="1"/>
        <v>12.259999986525164</v>
      </c>
      <c r="N67" s="34">
        <v>14001961.640000001</v>
      </c>
      <c r="O67" s="34">
        <v>6059045.0300000003</v>
      </c>
      <c r="P67" s="44">
        <f t="shared" si="2"/>
        <v>19.740000029112945</v>
      </c>
      <c r="Q67" s="34">
        <f t="shared" si="3"/>
        <v>68928634.840000004</v>
      </c>
      <c r="R67" s="41">
        <f t="shared" si="3"/>
        <v>30694250.359999999</v>
      </c>
      <c r="T67" s="37"/>
      <c r="U67" s="76"/>
      <c r="V67" s="76"/>
      <c r="W67" s="76"/>
    </row>
    <row r="68" spans="1:24" hidden="1">
      <c r="A68" s="32">
        <v>405</v>
      </c>
      <c r="B68" s="32" t="s">
        <v>40</v>
      </c>
      <c r="C68" s="33" t="s">
        <v>176</v>
      </c>
      <c r="D68" s="33" t="s">
        <v>177</v>
      </c>
      <c r="E68" s="33" t="s">
        <v>184</v>
      </c>
      <c r="F68" s="33" t="s">
        <v>185</v>
      </c>
      <c r="G68" s="33" t="s">
        <v>45</v>
      </c>
      <c r="H68" s="34">
        <v>33748952.020000003</v>
      </c>
      <c r="I68" s="34">
        <v>16857506.25</v>
      </c>
      <c r="J68" s="44">
        <f t="shared" si="0"/>
        <v>70.499999979298536</v>
      </c>
      <c r="K68" s="34">
        <v>6090055</v>
      </c>
      <c r="L68" s="34">
        <v>3041524.53</v>
      </c>
      <c r="M68" s="44">
        <f t="shared" si="1"/>
        <v>12.719999988256626</v>
      </c>
      <c r="N68" s="34">
        <v>8228768.4100000001</v>
      </c>
      <c r="O68" s="34">
        <v>4012325.61</v>
      </c>
      <c r="P68" s="44">
        <f t="shared" si="2"/>
        <v>16.780000032444836</v>
      </c>
      <c r="Q68" s="34">
        <f t="shared" si="3"/>
        <v>48067775.430000007</v>
      </c>
      <c r="R68" s="41">
        <f t="shared" si="3"/>
        <v>23911356.390000001</v>
      </c>
      <c r="T68" s="37"/>
      <c r="U68" s="76"/>
      <c r="V68" s="76"/>
      <c r="W68" s="76"/>
    </row>
    <row r="69" spans="1:24" hidden="1">
      <c r="A69" s="32">
        <v>406</v>
      </c>
      <c r="B69" s="32" t="s">
        <v>40</v>
      </c>
      <c r="C69" s="33" t="s">
        <v>176</v>
      </c>
      <c r="D69" s="33" t="s">
        <v>177</v>
      </c>
      <c r="E69" s="33" t="s">
        <v>186</v>
      </c>
      <c r="F69" s="33" t="s">
        <v>187</v>
      </c>
      <c r="G69" s="33" t="s">
        <v>45</v>
      </c>
      <c r="H69" s="34">
        <v>45523357.850000001</v>
      </c>
      <c r="I69" s="34">
        <v>24033102.18</v>
      </c>
      <c r="J69" s="44">
        <f t="shared" ref="J69:J71" si="4">I69*100/R69</f>
        <v>74.730000006791059</v>
      </c>
      <c r="K69" s="34">
        <v>8204997.9100000001</v>
      </c>
      <c r="L69" s="34">
        <v>4331940.1399999997</v>
      </c>
      <c r="M69" s="44">
        <f t="shared" ref="M69:M71" si="5">L69*100/R69</f>
        <v>13.470000013607001</v>
      </c>
      <c r="N69" s="34">
        <v>7328748.2400000002</v>
      </c>
      <c r="O69" s="34">
        <v>3794869.6</v>
      </c>
      <c r="P69" s="44">
        <f t="shared" ref="P69:P71" si="6">O69*100/R69</f>
        <v>11.799999979601933</v>
      </c>
      <c r="Q69" s="34">
        <f t="shared" ref="Q69:R81" si="7">H69+K69+N69</f>
        <v>61057104.000000007</v>
      </c>
      <c r="R69" s="41">
        <f t="shared" si="7"/>
        <v>32159911.920000002</v>
      </c>
      <c r="T69" s="37"/>
      <c r="U69" s="76"/>
      <c r="V69" s="76"/>
      <c r="W69" s="76"/>
    </row>
    <row r="70" spans="1:24" hidden="1">
      <c r="A70" s="32">
        <v>407</v>
      </c>
      <c r="B70" s="32" t="s">
        <v>40</v>
      </c>
      <c r="C70" s="33" t="s">
        <v>176</v>
      </c>
      <c r="D70" s="33" t="s">
        <v>177</v>
      </c>
      <c r="E70" s="33" t="s">
        <v>188</v>
      </c>
      <c r="F70" s="33" t="s">
        <v>189</v>
      </c>
      <c r="G70" s="33" t="s">
        <v>45</v>
      </c>
      <c r="H70" s="34">
        <v>54542303.75</v>
      </c>
      <c r="I70" s="34">
        <v>28298375.370000001</v>
      </c>
      <c r="J70" s="44">
        <f t="shared" si="4"/>
        <v>70.530000003633873</v>
      </c>
      <c r="K70" s="34">
        <v>9830546.5500000007</v>
      </c>
      <c r="L70" s="34">
        <v>5099565.45</v>
      </c>
      <c r="M70" s="44">
        <f t="shared" si="5"/>
        <v>12.710000008987484</v>
      </c>
      <c r="N70" s="34">
        <v>13858844.439999999</v>
      </c>
      <c r="O70" s="34">
        <v>6724525.3200000003</v>
      </c>
      <c r="P70" s="44">
        <f t="shared" si="6"/>
        <v>16.759999987378642</v>
      </c>
      <c r="Q70" s="34">
        <f t="shared" si="7"/>
        <v>78231694.739999995</v>
      </c>
      <c r="R70" s="41">
        <f t="shared" si="7"/>
        <v>40122466.140000001</v>
      </c>
      <c r="T70" s="37"/>
      <c r="U70" s="76"/>
      <c r="V70" s="76"/>
      <c r="W70" s="76"/>
    </row>
    <row r="71" spans="1:24" hidden="1">
      <c r="A71" s="32">
        <v>408</v>
      </c>
      <c r="B71" s="32" t="s">
        <v>40</v>
      </c>
      <c r="C71" s="33" t="s">
        <v>176</v>
      </c>
      <c r="D71" s="33" t="s">
        <v>177</v>
      </c>
      <c r="E71" s="33" t="s">
        <v>190</v>
      </c>
      <c r="F71" s="33" t="s">
        <v>191</v>
      </c>
      <c r="G71" s="33" t="s">
        <v>45</v>
      </c>
      <c r="H71" s="34">
        <v>25659833.460000001</v>
      </c>
      <c r="I71" s="34">
        <v>13981829.43</v>
      </c>
      <c r="J71" s="44">
        <f t="shared" si="4"/>
        <v>67.82999997978466</v>
      </c>
      <c r="K71" s="34">
        <v>4632537.1100000003</v>
      </c>
      <c r="L71" s="34">
        <v>2525098.2000000002</v>
      </c>
      <c r="M71" s="44">
        <f t="shared" si="5"/>
        <v>12.250000024135202</v>
      </c>
      <c r="N71" s="34">
        <v>7608819.0499999998</v>
      </c>
      <c r="O71" s="34">
        <v>4106118.86</v>
      </c>
      <c r="P71" s="44">
        <f t="shared" si="6"/>
        <v>19.919999996080154</v>
      </c>
      <c r="Q71" s="34">
        <f t="shared" si="7"/>
        <v>37901189.619999997</v>
      </c>
      <c r="R71" s="41">
        <f t="shared" si="7"/>
        <v>20613046.489999998</v>
      </c>
      <c r="T71" s="37"/>
      <c r="U71" s="76"/>
      <c r="V71" s="76"/>
      <c r="W71" s="76"/>
    </row>
    <row r="72" spans="1:24" hidden="1">
      <c r="A72" s="32"/>
      <c r="B72" s="32"/>
      <c r="C72" s="33"/>
      <c r="D72" s="33"/>
      <c r="E72" s="33"/>
      <c r="F72" s="33"/>
      <c r="G72" s="33"/>
      <c r="H72" s="34"/>
      <c r="I72" s="34"/>
      <c r="J72" s="44"/>
      <c r="K72" s="34"/>
      <c r="L72" s="34"/>
      <c r="M72" s="44"/>
      <c r="N72" s="34"/>
      <c r="O72" s="34"/>
      <c r="P72" s="44"/>
      <c r="Q72" s="34"/>
      <c r="R72" s="41"/>
      <c r="T72" s="37"/>
      <c r="U72" s="76"/>
      <c r="V72" s="76"/>
      <c r="W72" s="76"/>
    </row>
    <row r="73" spans="1:24">
      <c r="A73" s="32">
        <v>409</v>
      </c>
      <c r="B73" s="32" t="s">
        <v>40</v>
      </c>
      <c r="C73" s="33" t="s">
        <v>192</v>
      </c>
      <c r="D73" s="33" t="s">
        <v>193</v>
      </c>
      <c r="E73" s="33" t="s">
        <v>194</v>
      </c>
      <c r="F73" s="33" t="s">
        <v>195</v>
      </c>
      <c r="G73" s="33" t="s">
        <v>45</v>
      </c>
      <c r="H73" s="34">
        <v>91748862.819999993</v>
      </c>
      <c r="I73" s="34">
        <f>R73*J73/100</f>
        <v>39724717.753152348</v>
      </c>
      <c r="J73" s="70">
        <v>25.135322007625202</v>
      </c>
      <c r="K73" s="34">
        <v>17941634.760000002</v>
      </c>
      <c r="L73" s="34">
        <f>M73*R73/100</f>
        <v>7768231.1798177697</v>
      </c>
      <c r="M73" s="70">
        <v>4.9152518426364225</v>
      </c>
      <c r="N73" s="34">
        <v>255329146.06</v>
      </c>
      <c r="O73" s="34">
        <f>P73*R73/100</f>
        <v>110550452.06702989</v>
      </c>
      <c r="P73" s="70">
        <v>69.949426149738386</v>
      </c>
      <c r="Q73" s="34">
        <f t="shared" si="7"/>
        <v>365019643.63999999</v>
      </c>
      <c r="R73" s="41">
        <v>158043401</v>
      </c>
      <c r="S73" s="64">
        <f>I73+L73+O73</f>
        <v>158043401</v>
      </c>
      <c r="T73" s="77">
        <f>R73*100/Q73</f>
        <v>43.297231739086911</v>
      </c>
      <c r="U73" s="78">
        <f t="shared" ref="U73:U81" si="8">H73*100/Q73</f>
        <v>25.135322007625202</v>
      </c>
      <c r="V73" s="78">
        <f>K73*100/Q73</f>
        <v>4.9152518426364225</v>
      </c>
      <c r="W73" s="78">
        <f>N73*100/Q73</f>
        <v>69.949426149738386</v>
      </c>
      <c r="X73" s="74">
        <f>SUM(U73:W73)</f>
        <v>100.00000000000001</v>
      </c>
    </row>
    <row r="74" spans="1:24">
      <c r="A74" s="32">
        <v>410</v>
      </c>
      <c r="B74" s="32" t="s">
        <v>40</v>
      </c>
      <c r="C74" s="33" t="s">
        <v>192</v>
      </c>
      <c r="D74" s="33" t="s">
        <v>193</v>
      </c>
      <c r="E74" s="33" t="s">
        <v>196</v>
      </c>
      <c r="F74" s="33" t="s">
        <v>197</v>
      </c>
      <c r="G74" s="33" t="s">
        <v>45</v>
      </c>
      <c r="H74" s="34">
        <v>41329643.93</v>
      </c>
      <c r="I74" s="34">
        <f t="shared" ref="I74:I81" si="9">R74*J74/100</f>
        <v>16441743.299493827</v>
      </c>
      <c r="J74" s="70">
        <v>66.337828789299294</v>
      </c>
      <c r="K74" s="34">
        <v>8082077.0199999996</v>
      </c>
      <c r="L74" s="34">
        <f t="shared" ref="L74:L81" si="10">M74*R74/100</f>
        <v>3215208.8199608652</v>
      </c>
      <c r="M74" s="70">
        <v>12.972466990588231</v>
      </c>
      <c r="N74" s="34">
        <v>12890052.689999999</v>
      </c>
      <c r="O74" s="34">
        <f t="shared" ref="O74:O81" si="11">P74*R74/100</f>
        <v>5127915.880545306</v>
      </c>
      <c r="P74" s="70">
        <v>20.689704220112471</v>
      </c>
      <c r="Q74" s="34">
        <f t="shared" si="7"/>
        <v>62301773.640000001</v>
      </c>
      <c r="R74" s="41">
        <v>24784868</v>
      </c>
      <c r="S74" s="64">
        <f t="shared" ref="S74:S81" si="12">I74+L74+O74</f>
        <v>24784868</v>
      </c>
      <c r="T74" s="77">
        <f t="shared" ref="T74:T81" si="13">R74*100/Q74</f>
        <v>39.78196213676847</v>
      </c>
      <c r="U74" s="78">
        <f t="shared" si="8"/>
        <v>66.337828789299294</v>
      </c>
      <c r="V74" s="78">
        <f t="shared" ref="V74:V81" si="14">K74*100/Q74</f>
        <v>12.972466990588231</v>
      </c>
      <c r="W74" s="78">
        <f t="shared" ref="W74:W81" si="15">N74*100/Q74</f>
        <v>20.689704220112471</v>
      </c>
      <c r="X74" s="74">
        <f t="shared" ref="X74:X81" si="16">SUM(U74:W74)</f>
        <v>100</v>
      </c>
    </row>
    <row r="75" spans="1:24">
      <c r="A75" s="32">
        <v>411</v>
      </c>
      <c r="B75" s="32" t="s">
        <v>40</v>
      </c>
      <c r="C75" s="33" t="s">
        <v>192</v>
      </c>
      <c r="D75" s="33" t="s">
        <v>193</v>
      </c>
      <c r="E75" s="33" t="s">
        <v>198</v>
      </c>
      <c r="F75" s="33" t="s">
        <v>199</v>
      </c>
      <c r="G75" s="33" t="s">
        <v>45</v>
      </c>
      <c r="H75" s="34">
        <v>53643574.920000002</v>
      </c>
      <c r="I75" s="34">
        <f t="shared" si="9"/>
        <v>19894160.185915161</v>
      </c>
      <c r="J75" s="70">
        <v>69.523165526723417</v>
      </c>
      <c r="K75" s="34">
        <v>10490085.630000001</v>
      </c>
      <c r="L75" s="34">
        <f t="shared" si="10"/>
        <v>3890334.3820469379</v>
      </c>
      <c r="M75" s="70">
        <v>13.595364602967308</v>
      </c>
      <c r="N75" s="34">
        <v>13025620.84</v>
      </c>
      <c r="O75" s="34">
        <f t="shared" si="11"/>
        <v>4830658.4320379011</v>
      </c>
      <c r="P75" s="70">
        <v>16.881469870309274</v>
      </c>
      <c r="Q75" s="34">
        <f t="shared" si="7"/>
        <v>77159281.390000001</v>
      </c>
      <c r="R75" s="41">
        <v>28615153</v>
      </c>
      <c r="S75" s="64">
        <f t="shared" si="12"/>
        <v>28615153</v>
      </c>
      <c r="T75" s="77">
        <f t="shared" si="13"/>
        <v>37.085821024388885</v>
      </c>
      <c r="U75" s="78">
        <f t="shared" si="8"/>
        <v>69.523165526723417</v>
      </c>
      <c r="V75" s="78">
        <f t="shared" si="14"/>
        <v>13.595364602967308</v>
      </c>
      <c r="W75" s="78">
        <f t="shared" si="15"/>
        <v>16.881469870309274</v>
      </c>
      <c r="X75" s="74">
        <f t="shared" si="16"/>
        <v>100</v>
      </c>
    </row>
    <row r="76" spans="1:24">
      <c r="A76" s="32">
        <v>412</v>
      </c>
      <c r="B76" s="32" t="s">
        <v>40</v>
      </c>
      <c r="C76" s="33" t="s">
        <v>192</v>
      </c>
      <c r="D76" s="33" t="s">
        <v>193</v>
      </c>
      <c r="E76" s="33" t="s">
        <v>200</v>
      </c>
      <c r="F76" s="33" t="s">
        <v>201</v>
      </c>
      <c r="G76" s="33" t="s">
        <v>45</v>
      </c>
      <c r="H76" s="34">
        <v>60453729.789999999</v>
      </c>
      <c r="I76" s="34">
        <f t="shared" si="9"/>
        <v>23009590.040425558</v>
      </c>
      <c r="J76" s="70">
        <v>67.908875350626943</v>
      </c>
      <c r="K76" s="34">
        <v>11821822.16</v>
      </c>
      <c r="L76" s="34">
        <f t="shared" si="10"/>
        <v>4499561.6048393724</v>
      </c>
      <c r="M76" s="70">
        <v>13.279687626709778</v>
      </c>
      <c r="N76" s="34">
        <v>16746287.210000001</v>
      </c>
      <c r="O76" s="34">
        <f t="shared" si="11"/>
        <v>6373886.354735069</v>
      </c>
      <c r="P76" s="70">
        <v>18.811437022663284</v>
      </c>
      <c r="Q76" s="34">
        <f t="shared" si="7"/>
        <v>89021839.159999996</v>
      </c>
      <c r="R76" s="41">
        <v>33883038</v>
      </c>
      <c r="S76" s="64">
        <f t="shared" si="12"/>
        <v>33883038</v>
      </c>
      <c r="T76" s="77">
        <f t="shared" si="13"/>
        <v>38.061489539776431</v>
      </c>
      <c r="U76" s="78">
        <f t="shared" si="8"/>
        <v>67.908875350626943</v>
      </c>
      <c r="V76" s="78">
        <f t="shared" si="14"/>
        <v>13.279687626709778</v>
      </c>
      <c r="W76" s="78">
        <f t="shared" si="15"/>
        <v>18.811437022663284</v>
      </c>
      <c r="X76" s="74">
        <f t="shared" si="16"/>
        <v>100</v>
      </c>
    </row>
    <row r="77" spans="1:24">
      <c r="A77" s="32">
        <v>413</v>
      </c>
      <c r="B77" s="32" t="s">
        <v>40</v>
      </c>
      <c r="C77" s="33" t="s">
        <v>192</v>
      </c>
      <c r="D77" s="33" t="s">
        <v>193</v>
      </c>
      <c r="E77" s="33" t="s">
        <v>202</v>
      </c>
      <c r="F77" s="33" t="s">
        <v>203</v>
      </c>
      <c r="G77" s="33" t="s">
        <v>45</v>
      </c>
      <c r="H77" s="34">
        <v>68307538.719999999</v>
      </c>
      <c r="I77" s="34">
        <f t="shared" si="9"/>
        <v>31888209.033508893</v>
      </c>
      <c r="J77" s="70">
        <v>65.87407795076129</v>
      </c>
      <c r="K77" s="34">
        <v>13357646.869999999</v>
      </c>
      <c r="L77" s="34">
        <f t="shared" si="10"/>
        <v>6235789.5419475855</v>
      </c>
      <c r="M77" s="70">
        <v>12.881779780706504</v>
      </c>
      <c r="N77" s="34">
        <v>22028924.209999997</v>
      </c>
      <c r="O77" s="34">
        <f t="shared" si="11"/>
        <v>10283827.424543522</v>
      </c>
      <c r="P77" s="70">
        <v>21.244142268532205</v>
      </c>
      <c r="Q77" s="34">
        <f t="shared" si="7"/>
        <v>103694109.8</v>
      </c>
      <c r="R77" s="41">
        <v>48407826</v>
      </c>
      <c r="S77" s="64">
        <f t="shared" si="12"/>
        <v>48407826</v>
      </c>
      <c r="T77" s="77">
        <f t="shared" si="13"/>
        <v>46.683293866321421</v>
      </c>
      <c r="U77" s="78">
        <f t="shared" si="8"/>
        <v>65.87407795076129</v>
      </c>
      <c r="V77" s="78">
        <f t="shared" si="14"/>
        <v>12.881779780706504</v>
      </c>
      <c r="W77" s="78">
        <f t="shared" si="15"/>
        <v>21.244142268532205</v>
      </c>
      <c r="X77" s="74">
        <f t="shared" si="16"/>
        <v>100</v>
      </c>
    </row>
    <row r="78" spans="1:24">
      <c r="A78" s="32">
        <v>414</v>
      </c>
      <c r="B78" s="32" t="s">
        <v>40</v>
      </c>
      <c r="C78" s="33" t="s">
        <v>192</v>
      </c>
      <c r="D78" s="33" t="s">
        <v>193</v>
      </c>
      <c r="E78" s="33" t="s">
        <v>204</v>
      </c>
      <c r="F78" s="33" t="s">
        <v>205</v>
      </c>
      <c r="G78" s="33" t="s">
        <v>45</v>
      </c>
      <c r="H78" s="34">
        <v>73923605.640000001</v>
      </c>
      <c r="I78" s="34">
        <f t="shared" si="9"/>
        <v>38913481.525631674</v>
      </c>
      <c r="J78" s="70">
        <v>51.236093513043713</v>
      </c>
      <c r="K78" s="34">
        <v>14455877.619999999</v>
      </c>
      <c r="L78" s="34">
        <f t="shared" si="10"/>
        <v>7609592.6576162372</v>
      </c>
      <c r="M78" s="70">
        <v>10.01929885777465</v>
      </c>
      <c r="N78" s="34">
        <v>55900848.380000003</v>
      </c>
      <c r="O78" s="34">
        <f t="shared" si="11"/>
        <v>29426278.816752087</v>
      </c>
      <c r="P78" s="70">
        <v>38.74460762918163</v>
      </c>
      <c r="Q78" s="34">
        <f t="shared" si="7"/>
        <v>144280331.64000002</v>
      </c>
      <c r="R78" s="41">
        <v>75949353</v>
      </c>
      <c r="S78" s="64">
        <f t="shared" si="12"/>
        <v>75949353</v>
      </c>
      <c r="T78" s="77">
        <f t="shared" si="13"/>
        <v>52.640129210060628</v>
      </c>
      <c r="U78" s="78">
        <f t="shared" si="8"/>
        <v>51.236093513043713</v>
      </c>
      <c r="V78" s="78">
        <f t="shared" si="14"/>
        <v>10.01929885777465</v>
      </c>
      <c r="W78" s="78">
        <f t="shared" si="15"/>
        <v>38.74460762918163</v>
      </c>
      <c r="X78" s="74">
        <f t="shared" si="16"/>
        <v>100</v>
      </c>
    </row>
    <row r="79" spans="1:24">
      <c r="A79" s="32">
        <v>415</v>
      </c>
      <c r="B79" s="32" t="s">
        <v>40</v>
      </c>
      <c r="C79" s="33" t="s">
        <v>192</v>
      </c>
      <c r="D79" s="33" t="s">
        <v>193</v>
      </c>
      <c r="E79" s="33" t="s">
        <v>206</v>
      </c>
      <c r="F79" s="33" t="s">
        <v>207</v>
      </c>
      <c r="G79" s="33" t="s">
        <v>45</v>
      </c>
      <c r="H79" s="34">
        <v>56753414.43</v>
      </c>
      <c r="I79" s="34">
        <f t="shared" si="9"/>
        <v>20854114.127272986</v>
      </c>
      <c r="J79" s="70">
        <v>70.910164166206698</v>
      </c>
      <c r="K79" s="34">
        <v>11098219.65</v>
      </c>
      <c r="L79" s="34">
        <f t="shared" si="10"/>
        <v>4078054.8891222654</v>
      </c>
      <c r="M79" s="70">
        <v>13.866594375652634</v>
      </c>
      <c r="N79" s="34">
        <v>12184021.029999999</v>
      </c>
      <c r="O79" s="34">
        <f t="shared" si="11"/>
        <v>4477033.9836047497</v>
      </c>
      <c r="P79" s="70">
        <v>15.223241458140668</v>
      </c>
      <c r="Q79" s="34">
        <f t="shared" si="7"/>
        <v>80035655.109999999</v>
      </c>
      <c r="R79" s="41">
        <v>29409203</v>
      </c>
      <c r="S79" s="64">
        <f t="shared" si="12"/>
        <v>29409203</v>
      </c>
      <c r="T79" s="77">
        <f t="shared" si="13"/>
        <v>36.74512685574993</v>
      </c>
      <c r="U79" s="78">
        <f t="shared" si="8"/>
        <v>70.910164166206698</v>
      </c>
      <c r="V79" s="78">
        <f t="shared" si="14"/>
        <v>13.866594375652634</v>
      </c>
      <c r="W79" s="78">
        <f t="shared" si="15"/>
        <v>15.223241458140668</v>
      </c>
      <c r="X79" s="74">
        <f t="shared" si="16"/>
        <v>100</v>
      </c>
    </row>
    <row r="80" spans="1:24">
      <c r="A80" s="32">
        <v>416</v>
      </c>
      <c r="B80" s="32" t="s">
        <v>40</v>
      </c>
      <c r="C80" s="33" t="s">
        <v>192</v>
      </c>
      <c r="D80" s="33" t="s">
        <v>193</v>
      </c>
      <c r="E80" s="33" t="s">
        <v>208</v>
      </c>
      <c r="F80" s="33" t="s">
        <v>209</v>
      </c>
      <c r="G80" s="33" t="s">
        <v>45</v>
      </c>
      <c r="H80" s="34">
        <v>39229068.630000003</v>
      </c>
      <c r="I80" s="34">
        <f t="shared" si="9"/>
        <v>11900614.021650802</v>
      </c>
      <c r="J80" s="70">
        <v>71.093767911200246</v>
      </c>
      <c r="K80" s="34">
        <v>7671306.21</v>
      </c>
      <c r="L80" s="34">
        <f t="shared" si="10"/>
        <v>2327183.8316672998</v>
      </c>
      <c r="M80" s="70">
        <v>13.902498384894464</v>
      </c>
      <c r="N80" s="34">
        <v>8278960.54</v>
      </c>
      <c r="O80" s="34">
        <f t="shared" si="11"/>
        <v>2511523.1466818973</v>
      </c>
      <c r="P80" s="70">
        <v>15.003733703905297</v>
      </c>
      <c r="Q80" s="34">
        <f t="shared" si="7"/>
        <v>55179335.380000003</v>
      </c>
      <c r="R80" s="41">
        <v>16739321</v>
      </c>
      <c r="S80" s="64">
        <f t="shared" si="12"/>
        <v>16739321</v>
      </c>
      <c r="T80" s="77">
        <f t="shared" si="13"/>
        <v>30.336213520373864</v>
      </c>
      <c r="U80" s="78">
        <f t="shared" si="8"/>
        <v>71.093767911200246</v>
      </c>
      <c r="V80" s="78">
        <f t="shared" si="14"/>
        <v>13.902498384894464</v>
      </c>
      <c r="W80" s="78">
        <f t="shared" si="15"/>
        <v>15.003733703905297</v>
      </c>
      <c r="X80" s="74">
        <f t="shared" si="16"/>
        <v>100.00000000000001</v>
      </c>
    </row>
    <row r="81" spans="1:24">
      <c r="A81" s="32">
        <v>417</v>
      </c>
      <c r="B81" s="32" t="s">
        <v>40</v>
      </c>
      <c r="C81" s="33" t="s">
        <v>192</v>
      </c>
      <c r="D81" s="33" t="s">
        <v>193</v>
      </c>
      <c r="E81" s="33" t="s">
        <v>210</v>
      </c>
      <c r="F81" s="33" t="s">
        <v>211</v>
      </c>
      <c r="G81" s="33" t="s">
        <v>45</v>
      </c>
      <c r="H81" s="34">
        <v>30066175.16</v>
      </c>
      <c r="I81" s="34">
        <f t="shared" si="9"/>
        <v>10218294.262374908</v>
      </c>
      <c r="J81" s="70">
        <v>69.408499181052932</v>
      </c>
      <c r="K81" s="34">
        <v>5879487.9500000002</v>
      </c>
      <c r="L81" s="34">
        <f t="shared" si="10"/>
        <v>1998203.5515151108</v>
      </c>
      <c r="M81" s="70">
        <v>13.572941433052755</v>
      </c>
      <c r="N81" s="34">
        <v>7372050.8799999999</v>
      </c>
      <c r="O81" s="34">
        <f t="shared" si="11"/>
        <v>2505466.186109982</v>
      </c>
      <c r="P81" s="70">
        <v>17.018559385894314</v>
      </c>
      <c r="Q81" s="34">
        <f t="shared" si="7"/>
        <v>43317713.990000002</v>
      </c>
      <c r="R81" s="41">
        <v>14721964</v>
      </c>
      <c r="S81" s="64">
        <f t="shared" si="12"/>
        <v>14721964</v>
      </c>
      <c r="T81" s="77">
        <f t="shared" si="13"/>
        <v>33.986013212513015</v>
      </c>
      <c r="U81" s="78">
        <f t="shared" si="8"/>
        <v>69.408499181052932</v>
      </c>
      <c r="V81" s="78">
        <f t="shared" si="14"/>
        <v>13.572941433052755</v>
      </c>
      <c r="W81" s="78">
        <f t="shared" si="15"/>
        <v>17.018559385894314</v>
      </c>
      <c r="X81" s="74">
        <f t="shared" si="16"/>
        <v>100</v>
      </c>
    </row>
    <row r="82" spans="1:24" s="61" customFormat="1">
      <c r="D82" s="95" t="s">
        <v>243</v>
      </c>
      <c r="E82" s="95"/>
      <c r="F82" s="95"/>
      <c r="G82" s="62"/>
      <c r="H82" s="63">
        <f>SUM(H73:H81)</f>
        <v>515455614.04000002</v>
      </c>
      <c r="I82" s="63">
        <f t="shared" ref="I82:R82" si="17">SUM(I73:I81)</f>
        <v>212844924.24942616</v>
      </c>
      <c r="J82" s="63"/>
      <c r="K82" s="63">
        <f t="shared" si="17"/>
        <v>100798157.87</v>
      </c>
      <c r="L82" s="63">
        <f t="shared" si="17"/>
        <v>41622160.458533436</v>
      </c>
      <c r="M82" s="63"/>
      <c r="N82" s="63">
        <f t="shared" si="17"/>
        <v>403755911.83999991</v>
      </c>
      <c r="O82" s="63">
        <f t="shared" si="17"/>
        <v>176087042.29204044</v>
      </c>
      <c r="P82" s="63"/>
      <c r="Q82" s="63">
        <f t="shared" si="17"/>
        <v>1020009683.7499999</v>
      </c>
      <c r="R82" s="63">
        <f t="shared" si="17"/>
        <v>430554127</v>
      </c>
      <c r="S82" s="69">
        <f>SUM(S73:S81)</f>
        <v>430554127</v>
      </c>
      <c r="U82" s="73"/>
      <c r="V82" s="73"/>
      <c r="W82" s="73"/>
    </row>
  </sheetData>
  <mergeCells count="2">
    <mergeCell ref="H1:O1"/>
    <mergeCell ref="D82:F8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2"/>
  <sheetViews>
    <sheetView topLeftCell="D1" zoomScale="60" zoomScaleNormal="60" workbookViewId="0">
      <pane xSplit="7" ySplit="72" topLeftCell="K73" activePane="bottomRight" state="frozen"/>
      <selection activeCell="D1" sqref="D1"/>
      <selection pane="topRight" activeCell="K1" sqref="K1"/>
      <selection pane="bottomLeft" activeCell="D73" sqref="D73"/>
      <selection pane="bottomRight" activeCell="T74" sqref="T74"/>
    </sheetView>
  </sheetViews>
  <sheetFormatPr defaultColWidth="8.5703125" defaultRowHeight="15"/>
  <cols>
    <col min="1" max="1" width="4.42578125" style="30" bestFit="1" customWidth="1"/>
    <col min="2" max="2" width="3.42578125" style="30" bestFit="1" customWidth="1"/>
    <col min="3" max="3" width="8" style="30" hidden="1" customWidth="1"/>
    <col min="4" max="4" width="12.42578125" style="30" bestFit="1" customWidth="1"/>
    <col min="5" max="5" width="5.140625" style="30" bestFit="1" customWidth="1"/>
    <col min="6" max="6" width="19.42578125" style="30" customWidth="1"/>
    <col min="7" max="7" width="8.42578125" style="30" hidden="1" customWidth="1"/>
    <col min="8" max="8" width="17.42578125" style="30" bestFit="1" customWidth="1"/>
    <col min="9" max="9" width="20.85546875" style="30" bestFit="1" customWidth="1"/>
    <col min="10" max="10" width="14.42578125" style="30" bestFit="1" customWidth="1"/>
    <col min="11" max="11" width="17.42578125" style="30" bestFit="1" customWidth="1"/>
    <col min="12" max="12" width="16.140625" style="30" bestFit="1" customWidth="1"/>
    <col min="13" max="13" width="14.42578125" style="30" bestFit="1" customWidth="1"/>
    <col min="14" max="15" width="17.42578125" style="30" bestFit="1" customWidth="1"/>
    <col min="16" max="16" width="14.42578125" style="30" bestFit="1" customWidth="1"/>
    <col min="17" max="17" width="19.42578125" style="30" bestFit="1" customWidth="1"/>
    <col min="18" max="19" width="17.42578125" style="30" bestFit="1" customWidth="1"/>
    <col min="20" max="20" width="7.85546875" style="30" customWidth="1"/>
    <col min="21" max="21" width="12.42578125" style="30" customWidth="1"/>
    <col min="22" max="16384" width="8.5703125" style="30"/>
  </cols>
  <sheetData>
    <row r="1" spans="1:18" ht="21">
      <c r="A1" s="35"/>
      <c r="B1" s="35"/>
      <c r="C1" s="35"/>
      <c r="D1" s="35"/>
      <c r="E1" s="35"/>
      <c r="F1" s="35"/>
      <c r="G1" s="35"/>
      <c r="H1" s="94" t="s">
        <v>242</v>
      </c>
      <c r="I1" s="94"/>
      <c r="J1" s="94"/>
      <c r="K1" s="94"/>
      <c r="L1" s="94"/>
      <c r="M1" s="94"/>
      <c r="N1" s="94"/>
      <c r="O1" s="94"/>
      <c r="P1" s="36"/>
      <c r="Q1" s="36"/>
      <c r="R1" s="37"/>
    </row>
    <row r="2" spans="1:18">
      <c r="A2" s="38"/>
      <c r="B2" s="38"/>
      <c r="C2" s="38"/>
      <c r="D2" s="38"/>
      <c r="E2" s="38"/>
      <c r="F2" s="38"/>
      <c r="G2" s="38"/>
      <c r="H2" s="68" t="s">
        <v>3</v>
      </c>
      <c r="I2" s="31" t="s">
        <v>4</v>
      </c>
      <c r="J2" s="42" t="s">
        <v>219</v>
      </c>
      <c r="K2" s="68" t="s">
        <v>6</v>
      </c>
      <c r="L2" s="31" t="s">
        <v>217</v>
      </c>
      <c r="M2" s="42" t="s">
        <v>220</v>
      </c>
      <c r="N2" s="68" t="s">
        <v>9</v>
      </c>
      <c r="O2" s="31" t="s">
        <v>218</v>
      </c>
      <c r="P2" s="42" t="s">
        <v>221</v>
      </c>
      <c r="Q2" s="68" t="s">
        <v>222</v>
      </c>
      <c r="R2" s="68" t="s">
        <v>223</v>
      </c>
    </row>
    <row r="3" spans="1:18" ht="25.5">
      <c r="A3" s="39" t="s">
        <v>18</v>
      </c>
      <c r="B3" s="39" t="s">
        <v>19</v>
      </c>
      <c r="C3" s="39" t="s">
        <v>20</v>
      </c>
      <c r="D3" s="39" t="s">
        <v>21</v>
      </c>
      <c r="E3" s="39" t="s">
        <v>22</v>
      </c>
      <c r="F3" s="39" t="s">
        <v>23</v>
      </c>
      <c r="G3" s="39" t="s">
        <v>24</v>
      </c>
      <c r="H3" s="40" t="s">
        <v>25</v>
      </c>
      <c r="I3" s="40" t="s">
        <v>26</v>
      </c>
      <c r="J3" s="43" t="s">
        <v>214</v>
      </c>
      <c r="K3" s="40" t="s">
        <v>30</v>
      </c>
      <c r="L3" s="40" t="s">
        <v>31</v>
      </c>
      <c r="M3" s="43" t="s">
        <v>215</v>
      </c>
      <c r="N3" s="40" t="s">
        <v>33</v>
      </c>
      <c r="O3" s="40" t="s">
        <v>34</v>
      </c>
      <c r="P3" s="43" t="s">
        <v>216</v>
      </c>
      <c r="Q3" s="40" t="s">
        <v>213</v>
      </c>
      <c r="R3" s="40" t="s">
        <v>212</v>
      </c>
    </row>
    <row r="4" spans="1:18" hidden="1">
      <c r="A4" s="32">
        <v>341</v>
      </c>
      <c r="B4" s="32" t="s">
        <v>40</v>
      </c>
      <c r="C4" s="33" t="s">
        <v>41</v>
      </c>
      <c r="D4" s="33" t="s">
        <v>42</v>
      </c>
      <c r="E4" s="33" t="s">
        <v>43</v>
      </c>
      <c r="F4" s="33" t="s">
        <v>44</v>
      </c>
      <c r="G4" s="33" t="s">
        <v>45</v>
      </c>
      <c r="H4" s="34">
        <v>13765505.220000001</v>
      </c>
      <c r="I4" s="34">
        <v>1423598.51</v>
      </c>
      <c r="J4" s="44">
        <f>I4*100/R4</f>
        <v>84.480000101594484</v>
      </c>
      <c r="K4" s="34">
        <v>2529558.2400000002</v>
      </c>
      <c r="L4" s="34">
        <v>261532.3</v>
      </c>
      <c r="M4" s="44">
        <f>L4*100/R4</f>
        <v>15.519999898405512</v>
      </c>
      <c r="N4" s="34">
        <v>0</v>
      </c>
      <c r="O4" s="34">
        <v>0</v>
      </c>
      <c r="P4" s="44">
        <f>O4*100/R4</f>
        <v>0</v>
      </c>
      <c r="Q4" s="34">
        <f>H4+K4+N4</f>
        <v>16295063.460000001</v>
      </c>
      <c r="R4" s="41">
        <f>I4+L4+O4</f>
        <v>1685130.81</v>
      </c>
    </row>
    <row r="5" spans="1:18" hidden="1">
      <c r="A5" s="32">
        <v>342</v>
      </c>
      <c r="B5" s="32" t="s">
        <v>40</v>
      </c>
      <c r="C5" s="33" t="s">
        <v>41</v>
      </c>
      <c r="D5" s="33" t="s">
        <v>42</v>
      </c>
      <c r="E5" s="33" t="s">
        <v>46</v>
      </c>
      <c r="F5" s="33" t="s">
        <v>47</v>
      </c>
      <c r="G5" s="33" t="s">
        <v>45</v>
      </c>
      <c r="H5" s="34">
        <v>241042609.44</v>
      </c>
      <c r="I5" s="34">
        <v>95297482.709999993</v>
      </c>
      <c r="J5" s="44">
        <f t="shared" ref="J5:J68" si="0">I5*100/R5</f>
        <v>42.319999997939455</v>
      </c>
      <c r="K5" s="34">
        <v>44375317.740000002</v>
      </c>
      <c r="L5" s="34">
        <v>17541762.530000001</v>
      </c>
      <c r="M5" s="44">
        <f t="shared" ref="M5:M68" si="1">L5*100/R5</f>
        <v>7.7899999991873283</v>
      </c>
      <c r="N5" s="34">
        <v>345450446.93000001</v>
      </c>
      <c r="O5" s="34">
        <v>112343842.45999999</v>
      </c>
      <c r="P5" s="44">
        <f t="shared" ref="P5:P68" si="2">O5*100/R5</f>
        <v>49.890000002873222</v>
      </c>
      <c r="Q5" s="34">
        <f t="shared" ref="Q5:R68" si="3">H5+K5+N5</f>
        <v>630868374.11000001</v>
      </c>
      <c r="R5" s="41">
        <f t="shared" si="3"/>
        <v>225183087.69999999</v>
      </c>
    </row>
    <row r="6" spans="1:18" hidden="1">
      <c r="A6" s="32">
        <v>343</v>
      </c>
      <c r="B6" s="32" t="s">
        <v>40</v>
      </c>
      <c r="C6" s="33" t="s">
        <v>41</v>
      </c>
      <c r="D6" s="33" t="s">
        <v>42</v>
      </c>
      <c r="E6" s="33" t="s">
        <v>48</v>
      </c>
      <c r="F6" s="33" t="s">
        <v>49</v>
      </c>
      <c r="G6" s="33" t="s">
        <v>45</v>
      </c>
      <c r="H6" s="34">
        <v>76142694.629999995</v>
      </c>
      <c r="I6" s="34">
        <v>34097603.579999998</v>
      </c>
      <c r="J6" s="44">
        <f t="shared" si="0"/>
        <v>55.530000002564989</v>
      </c>
      <c r="K6" s="34">
        <v>14027341.779999999</v>
      </c>
      <c r="L6" s="34">
        <v>6281622.2699999996</v>
      </c>
      <c r="M6" s="44">
        <f t="shared" si="1"/>
        <v>10.230000001343564</v>
      </c>
      <c r="N6" s="34">
        <v>53190874.450000003</v>
      </c>
      <c r="O6" s="34">
        <v>21024706.399999999</v>
      </c>
      <c r="P6" s="44">
        <f t="shared" si="2"/>
        <v>34.239999996091456</v>
      </c>
      <c r="Q6" s="34">
        <f t="shared" si="3"/>
        <v>143360910.86000001</v>
      </c>
      <c r="R6" s="41">
        <f t="shared" si="3"/>
        <v>61403932.249999993</v>
      </c>
    </row>
    <row r="7" spans="1:18" hidden="1">
      <c r="A7" s="32">
        <v>344</v>
      </c>
      <c r="B7" s="32" t="s">
        <v>40</v>
      </c>
      <c r="C7" s="33" t="s">
        <v>41</v>
      </c>
      <c r="D7" s="33" t="s">
        <v>42</v>
      </c>
      <c r="E7" s="33" t="s">
        <v>50</v>
      </c>
      <c r="F7" s="33" t="s">
        <v>51</v>
      </c>
      <c r="G7" s="33" t="s">
        <v>45</v>
      </c>
      <c r="H7" s="34">
        <v>97691869.739999995</v>
      </c>
      <c r="I7" s="34">
        <v>26984491.239999998</v>
      </c>
      <c r="J7" s="44">
        <f t="shared" si="0"/>
        <v>42.409999996620968</v>
      </c>
      <c r="K7" s="34">
        <v>17997225.489999998</v>
      </c>
      <c r="L7" s="34">
        <v>4969320.3600000003</v>
      </c>
      <c r="M7" s="44">
        <f t="shared" si="1"/>
        <v>7.8099999950493242</v>
      </c>
      <c r="N7" s="34">
        <v>139255737.52000001</v>
      </c>
      <c r="O7" s="34">
        <v>31673849.899999999</v>
      </c>
      <c r="P7" s="44">
        <f t="shared" si="2"/>
        <v>49.780000008329708</v>
      </c>
      <c r="Q7" s="34">
        <f t="shared" si="3"/>
        <v>254944832.75</v>
      </c>
      <c r="R7" s="41">
        <f t="shared" si="3"/>
        <v>63627661.5</v>
      </c>
    </row>
    <row r="8" spans="1:18" hidden="1">
      <c r="A8" s="32">
        <v>345</v>
      </c>
      <c r="B8" s="32" t="s">
        <v>40</v>
      </c>
      <c r="C8" s="33" t="s">
        <v>41</v>
      </c>
      <c r="D8" s="33" t="s">
        <v>42</v>
      </c>
      <c r="E8" s="33" t="s">
        <v>52</v>
      </c>
      <c r="F8" s="33" t="s">
        <v>53</v>
      </c>
      <c r="G8" s="33" t="s">
        <v>45</v>
      </c>
      <c r="H8" s="34">
        <v>66707965.960000001</v>
      </c>
      <c r="I8" s="34">
        <v>25847568.359999999</v>
      </c>
      <c r="J8" s="44">
        <f t="shared" si="0"/>
        <v>64.479999997365681</v>
      </c>
      <c r="K8" s="34">
        <v>12289234.6</v>
      </c>
      <c r="L8" s="34">
        <v>4762238.09</v>
      </c>
      <c r="M8" s="44">
        <f t="shared" si="1"/>
        <v>11.879999996667181</v>
      </c>
      <c r="N8" s="34">
        <v>26831310.41</v>
      </c>
      <c r="O8" s="34">
        <v>9476372.7699999996</v>
      </c>
      <c r="P8" s="44">
        <f t="shared" si="2"/>
        <v>23.640000005967146</v>
      </c>
      <c r="Q8" s="34">
        <f t="shared" si="3"/>
        <v>105828510.97</v>
      </c>
      <c r="R8" s="41">
        <f t="shared" si="3"/>
        <v>40086179.219999999</v>
      </c>
    </row>
    <row r="9" spans="1:18" hidden="1">
      <c r="A9" s="32">
        <v>346</v>
      </c>
      <c r="B9" s="32" t="s">
        <v>40</v>
      </c>
      <c r="C9" s="33" t="s">
        <v>41</v>
      </c>
      <c r="D9" s="33" t="s">
        <v>42</v>
      </c>
      <c r="E9" s="33" t="s">
        <v>54</v>
      </c>
      <c r="F9" s="33" t="s">
        <v>55</v>
      </c>
      <c r="G9" s="33" t="s">
        <v>45</v>
      </c>
      <c r="H9" s="34">
        <v>71017364.810000002</v>
      </c>
      <c r="I9" s="34">
        <v>23075653.460000001</v>
      </c>
      <c r="J9" s="44">
        <f t="shared" si="0"/>
        <v>70.230000002379995</v>
      </c>
      <c r="K9" s="34">
        <v>13083131</v>
      </c>
      <c r="L9" s="34">
        <v>4251729.4000000004</v>
      </c>
      <c r="M9" s="44">
        <f t="shared" si="1"/>
        <v>12.939999999987828</v>
      </c>
      <c r="N9" s="34">
        <v>17806350.890000001</v>
      </c>
      <c r="O9" s="34">
        <v>5529876.7999999998</v>
      </c>
      <c r="P9" s="44">
        <f t="shared" si="2"/>
        <v>16.829999997632182</v>
      </c>
      <c r="Q9" s="34">
        <f t="shared" si="3"/>
        <v>101906846.7</v>
      </c>
      <c r="R9" s="41">
        <f t="shared" si="3"/>
        <v>32857259.66</v>
      </c>
    </row>
    <row r="10" spans="1:18" hidden="1">
      <c r="A10" s="32">
        <v>347</v>
      </c>
      <c r="B10" s="32" t="s">
        <v>40</v>
      </c>
      <c r="C10" s="33" t="s">
        <v>41</v>
      </c>
      <c r="D10" s="33" t="s">
        <v>42</v>
      </c>
      <c r="E10" s="33" t="s">
        <v>56</v>
      </c>
      <c r="F10" s="33" t="s">
        <v>57</v>
      </c>
      <c r="G10" s="33" t="s">
        <v>45</v>
      </c>
      <c r="H10" s="34">
        <v>47915928.740000002</v>
      </c>
      <c r="I10" s="34">
        <v>11878604.67</v>
      </c>
      <c r="J10" s="44">
        <f t="shared" si="0"/>
        <v>81.680000024424359</v>
      </c>
      <c r="K10" s="34">
        <v>8827282.9299999997</v>
      </c>
      <c r="L10" s="34">
        <v>2188699.81</v>
      </c>
      <c r="M10" s="44">
        <f t="shared" si="1"/>
        <v>15.050000021110019</v>
      </c>
      <c r="N10" s="34">
        <v>1962439.84</v>
      </c>
      <c r="O10" s="34">
        <v>475551.38</v>
      </c>
      <c r="P10" s="44">
        <f t="shared" si="2"/>
        <v>3.2699999544656144</v>
      </c>
      <c r="Q10" s="34">
        <f t="shared" si="3"/>
        <v>58705651.510000005</v>
      </c>
      <c r="R10" s="41">
        <f t="shared" si="3"/>
        <v>14542855.860000001</v>
      </c>
    </row>
    <row r="11" spans="1:18" hidden="1">
      <c r="A11" s="32">
        <v>348</v>
      </c>
      <c r="B11" s="32" t="s">
        <v>40</v>
      </c>
      <c r="C11" s="33" t="s">
        <v>58</v>
      </c>
      <c r="D11" s="33" t="s">
        <v>59</v>
      </c>
      <c r="E11" s="33" t="s">
        <v>60</v>
      </c>
      <c r="F11" s="33" t="s">
        <v>61</v>
      </c>
      <c r="G11" s="33" t="s">
        <v>45</v>
      </c>
      <c r="H11" s="34">
        <v>8223510.9199999999</v>
      </c>
      <c r="I11" s="34">
        <v>878140.24</v>
      </c>
      <c r="J11" s="44">
        <f t="shared" si="0"/>
        <v>83.910000467068997</v>
      </c>
      <c r="K11" s="34">
        <v>1577428.97</v>
      </c>
      <c r="L11" s="34">
        <v>168386.08</v>
      </c>
      <c r="M11" s="44">
        <f t="shared" si="1"/>
        <v>16.089999532931003</v>
      </c>
      <c r="N11" s="34">
        <v>0</v>
      </c>
      <c r="O11" s="34">
        <v>0</v>
      </c>
      <c r="P11" s="44">
        <f t="shared" si="2"/>
        <v>0</v>
      </c>
      <c r="Q11" s="34">
        <f t="shared" si="3"/>
        <v>9800939.8900000006</v>
      </c>
      <c r="R11" s="41">
        <f t="shared" si="3"/>
        <v>1046526.32</v>
      </c>
    </row>
    <row r="12" spans="1:18" hidden="1">
      <c r="A12" s="32">
        <v>349</v>
      </c>
      <c r="B12" s="32" t="s">
        <v>40</v>
      </c>
      <c r="C12" s="33" t="s">
        <v>58</v>
      </c>
      <c r="D12" s="33" t="s">
        <v>59</v>
      </c>
      <c r="E12" s="33" t="s">
        <v>62</v>
      </c>
      <c r="F12" s="33" t="s">
        <v>63</v>
      </c>
      <c r="G12" s="33" t="s">
        <v>45</v>
      </c>
      <c r="H12" s="34">
        <v>5703561.3200000003</v>
      </c>
      <c r="I12" s="34">
        <v>590835.72</v>
      </c>
      <c r="J12" s="44">
        <f t="shared" si="0"/>
        <v>83.910000291423344</v>
      </c>
      <c r="K12" s="34">
        <v>1094053.74</v>
      </c>
      <c r="L12" s="34">
        <v>113294.56</v>
      </c>
      <c r="M12" s="44">
        <f t="shared" si="1"/>
        <v>16.089999708576656</v>
      </c>
      <c r="N12" s="34">
        <v>0</v>
      </c>
      <c r="O12" s="34">
        <v>0</v>
      </c>
      <c r="P12" s="44">
        <f t="shared" si="2"/>
        <v>0</v>
      </c>
      <c r="Q12" s="34">
        <f t="shared" si="3"/>
        <v>6797615.0600000005</v>
      </c>
      <c r="R12" s="41">
        <f t="shared" si="3"/>
        <v>704130.28</v>
      </c>
    </row>
    <row r="13" spans="1:18" hidden="1">
      <c r="A13" s="32">
        <v>350</v>
      </c>
      <c r="B13" s="32" t="s">
        <v>40</v>
      </c>
      <c r="C13" s="33" t="s">
        <v>58</v>
      </c>
      <c r="D13" s="33" t="s">
        <v>59</v>
      </c>
      <c r="E13" s="33" t="s">
        <v>64</v>
      </c>
      <c r="F13" s="33" t="s">
        <v>65</v>
      </c>
      <c r="G13" s="33" t="s">
        <v>45</v>
      </c>
      <c r="H13" s="34">
        <v>0</v>
      </c>
      <c r="I13" s="34">
        <v>0</v>
      </c>
      <c r="J13" s="44">
        <f t="shared" si="0"/>
        <v>0</v>
      </c>
      <c r="K13" s="34">
        <v>0</v>
      </c>
      <c r="L13" s="34">
        <v>0</v>
      </c>
      <c r="M13" s="44">
        <f t="shared" si="1"/>
        <v>0</v>
      </c>
      <c r="N13" s="34">
        <v>536786362.67000002</v>
      </c>
      <c r="O13" s="34">
        <v>353115767.5</v>
      </c>
      <c r="P13" s="44">
        <f t="shared" si="2"/>
        <v>100</v>
      </c>
      <c r="Q13" s="34">
        <f t="shared" si="3"/>
        <v>536786362.67000002</v>
      </c>
      <c r="R13" s="41">
        <f t="shared" si="3"/>
        <v>353115767.5</v>
      </c>
    </row>
    <row r="14" spans="1:18" hidden="1">
      <c r="A14" s="32">
        <v>351</v>
      </c>
      <c r="B14" s="32" t="s">
        <v>40</v>
      </c>
      <c r="C14" s="33" t="s">
        <v>58</v>
      </c>
      <c r="D14" s="33" t="s">
        <v>59</v>
      </c>
      <c r="E14" s="33" t="s">
        <v>66</v>
      </c>
      <c r="F14" s="33" t="s">
        <v>67</v>
      </c>
      <c r="G14" s="33" t="s">
        <v>45</v>
      </c>
      <c r="H14" s="34">
        <v>81000480.370000005</v>
      </c>
      <c r="I14" s="34">
        <v>32031644.25</v>
      </c>
      <c r="J14" s="44">
        <f t="shared" si="0"/>
        <v>56.149999992681416</v>
      </c>
      <c r="K14" s="34">
        <v>15537463.939999999</v>
      </c>
      <c r="L14" s="34">
        <v>6143914.6699999999</v>
      </c>
      <c r="M14" s="44">
        <f t="shared" si="1"/>
        <v>10.770000003216671</v>
      </c>
      <c r="N14" s="34">
        <v>52865917.439999998</v>
      </c>
      <c r="O14" s="34">
        <v>18871002.530000001</v>
      </c>
      <c r="P14" s="44">
        <f t="shared" si="2"/>
        <v>33.080000004101912</v>
      </c>
      <c r="Q14" s="34">
        <f t="shared" si="3"/>
        <v>149403861.75</v>
      </c>
      <c r="R14" s="41">
        <f t="shared" si="3"/>
        <v>57046561.450000003</v>
      </c>
    </row>
    <row r="15" spans="1:18" hidden="1">
      <c r="A15" s="32">
        <v>352</v>
      </c>
      <c r="B15" s="32" t="s">
        <v>40</v>
      </c>
      <c r="C15" s="33" t="s">
        <v>58</v>
      </c>
      <c r="D15" s="33" t="s">
        <v>59</v>
      </c>
      <c r="E15" s="33" t="s">
        <v>68</v>
      </c>
      <c r="F15" s="33" t="s">
        <v>69</v>
      </c>
      <c r="G15" s="33" t="s">
        <v>45</v>
      </c>
      <c r="H15" s="34">
        <v>28805884.84</v>
      </c>
      <c r="I15" s="34">
        <v>14061014.59</v>
      </c>
      <c r="J15" s="44">
        <f t="shared" si="0"/>
        <v>66.829999996269009</v>
      </c>
      <c r="K15" s="34">
        <v>5487802.6699999999</v>
      </c>
      <c r="L15" s="34">
        <v>2678388.6800000002</v>
      </c>
      <c r="M15" s="44">
        <f t="shared" si="1"/>
        <v>12.729999981772792</v>
      </c>
      <c r="N15" s="34">
        <v>9371724.5199999996</v>
      </c>
      <c r="O15" s="34">
        <v>4300570.68</v>
      </c>
      <c r="P15" s="44">
        <f t="shared" si="2"/>
        <v>20.440000021958202</v>
      </c>
      <c r="Q15" s="34">
        <f t="shared" si="3"/>
        <v>43665412.030000001</v>
      </c>
      <c r="R15" s="41">
        <f t="shared" si="3"/>
        <v>21039973.949999999</v>
      </c>
    </row>
    <row r="16" spans="1:18" hidden="1">
      <c r="A16" s="32">
        <v>353</v>
      </c>
      <c r="B16" s="32" t="s">
        <v>40</v>
      </c>
      <c r="C16" s="33" t="s">
        <v>58</v>
      </c>
      <c r="D16" s="33" t="s">
        <v>59</v>
      </c>
      <c r="E16" s="33" t="s">
        <v>70</v>
      </c>
      <c r="F16" s="33" t="s">
        <v>71</v>
      </c>
      <c r="G16" s="33" t="s">
        <v>45</v>
      </c>
      <c r="H16" s="34">
        <v>139341931.71000001</v>
      </c>
      <c r="I16" s="34">
        <v>49588860.259999998</v>
      </c>
      <c r="J16" s="44">
        <f t="shared" si="0"/>
        <v>49.539999998341642</v>
      </c>
      <c r="K16" s="34">
        <v>26616227.260000002</v>
      </c>
      <c r="L16" s="34">
        <v>9469330.1999999993</v>
      </c>
      <c r="M16" s="44">
        <f t="shared" si="1"/>
        <v>9.460000000659349</v>
      </c>
      <c r="N16" s="34">
        <v>144376162.88999999</v>
      </c>
      <c r="O16" s="34">
        <v>41040437.439999998</v>
      </c>
      <c r="P16" s="44">
        <f t="shared" si="2"/>
        <v>41.000000000999016</v>
      </c>
      <c r="Q16" s="34">
        <f t="shared" si="3"/>
        <v>310334321.86000001</v>
      </c>
      <c r="R16" s="41">
        <f t="shared" si="3"/>
        <v>100098627.89999999</v>
      </c>
    </row>
    <row r="17" spans="1:18" hidden="1">
      <c r="A17" s="32">
        <v>354</v>
      </c>
      <c r="B17" s="32" t="s">
        <v>40</v>
      </c>
      <c r="C17" s="33" t="s">
        <v>58</v>
      </c>
      <c r="D17" s="33" t="s">
        <v>59</v>
      </c>
      <c r="E17" s="33" t="s">
        <v>72</v>
      </c>
      <c r="F17" s="33" t="s">
        <v>73</v>
      </c>
      <c r="G17" s="33" t="s">
        <v>45</v>
      </c>
      <c r="H17" s="34">
        <v>28235217.379999999</v>
      </c>
      <c r="I17" s="34">
        <v>13760063.76</v>
      </c>
      <c r="J17" s="44">
        <f t="shared" si="0"/>
        <v>67.770000002940293</v>
      </c>
      <c r="K17" s="34">
        <v>5413499.6600000001</v>
      </c>
      <c r="L17" s="34">
        <v>2637497.83</v>
      </c>
      <c r="M17" s="44">
        <f t="shared" si="1"/>
        <v>12.98999997852154</v>
      </c>
      <c r="N17" s="34">
        <v>9399102.8599999994</v>
      </c>
      <c r="O17" s="34">
        <v>3906501.8</v>
      </c>
      <c r="P17" s="44">
        <f t="shared" si="2"/>
        <v>19.240000018538161</v>
      </c>
      <c r="Q17" s="34">
        <f t="shared" si="3"/>
        <v>43047819.899999999</v>
      </c>
      <c r="R17" s="41">
        <f t="shared" si="3"/>
        <v>20304063.390000001</v>
      </c>
    </row>
    <row r="18" spans="1:18" hidden="1">
      <c r="A18" s="32">
        <v>355</v>
      </c>
      <c r="B18" s="32" t="s">
        <v>40</v>
      </c>
      <c r="C18" s="33" t="s">
        <v>58</v>
      </c>
      <c r="D18" s="33" t="s">
        <v>59</v>
      </c>
      <c r="E18" s="33" t="s">
        <v>74</v>
      </c>
      <c r="F18" s="33" t="s">
        <v>75</v>
      </c>
      <c r="G18" s="33" t="s">
        <v>45</v>
      </c>
      <c r="H18" s="34">
        <v>56672402.270000003</v>
      </c>
      <c r="I18" s="34">
        <v>27322470.82</v>
      </c>
      <c r="J18" s="44">
        <f t="shared" si="0"/>
        <v>62.359999998621447</v>
      </c>
      <c r="K18" s="34">
        <v>10870866.48</v>
      </c>
      <c r="L18" s="34">
        <v>5240165.99</v>
      </c>
      <c r="M18" s="44">
        <f t="shared" si="1"/>
        <v>11.960000004464316</v>
      </c>
      <c r="N18" s="34">
        <v>27198393.670000002</v>
      </c>
      <c r="O18" s="34">
        <v>11251460.08</v>
      </c>
      <c r="P18" s="44">
        <f t="shared" si="2"/>
        <v>25.679999996914233</v>
      </c>
      <c r="Q18" s="34">
        <f t="shared" si="3"/>
        <v>94741662.420000002</v>
      </c>
      <c r="R18" s="41">
        <f t="shared" si="3"/>
        <v>43814096.890000001</v>
      </c>
    </row>
    <row r="19" spans="1:18" hidden="1">
      <c r="A19" s="32">
        <v>356</v>
      </c>
      <c r="B19" s="32" t="s">
        <v>40</v>
      </c>
      <c r="C19" s="33" t="s">
        <v>58</v>
      </c>
      <c r="D19" s="33" t="s">
        <v>59</v>
      </c>
      <c r="E19" s="33" t="s">
        <v>76</v>
      </c>
      <c r="F19" s="33" t="s">
        <v>77</v>
      </c>
      <c r="G19" s="33" t="s">
        <v>45</v>
      </c>
      <c r="H19" s="34">
        <v>83740817.920000002</v>
      </c>
      <c r="I19" s="34">
        <v>40315316.609999999</v>
      </c>
      <c r="J19" s="44">
        <f t="shared" si="0"/>
        <v>49.519999997789029</v>
      </c>
      <c r="K19" s="34">
        <v>16063113.859999999</v>
      </c>
      <c r="L19" s="34">
        <v>7734158.0700000003</v>
      </c>
      <c r="M19" s="44">
        <f t="shared" si="1"/>
        <v>9.4999999953938108</v>
      </c>
      <c r="N19" s="34">
        <v>73958765.280000001</v>
      </c>
      <c r="O19" s="34">
        <v>33362715.57</v>
      </c>
      <c r="P19" s="44">
        <f t="shared" si="2"/>
        <v>40.980000006817164</v>
      </c>
      <c r="Q19" s="34">
        <f t="shared" si="3"/>
        <v>173762697.06</v>
      </c>
      <c r="R19" s="41">
        <f t="shared" si="3"/>
        <v>81412190.25</v>
      </c>
    </row>
    <row r="20" spans="1:18" hidden="1">
      <c r="A20" s="32">
        <v>357</v>
      </c>
      <c r="B20" s="32" t="s">
        <v>40</v>
      </c>
      <c r="C20" s="33" t="s">
        <v>58</v>
      </c>
      <c r="D20" s="33" t="s">
        <v>59</v>
      </c>
      <c r="E20" s="33" t="s">
        <v>78</v>
      </c>
      <c r="F20" s="33" t="s">
        <v>79</v>
      </c>
      <c r="G20" s="33" t="s">
        <v>45</v>
      </c>
      <c r="H20" s="34">
        <v>120314965.84</v>
      </c>
      <c r="I20" s="34">
        <v>44859648.670000002</v>
      </c>
      <c r="J20" s="44">
        <f t="shared" si="0"/>
        <v>61.710000004190157</v>
      </c>
      <c r="K20" s="34">
        <v>23003778.57</v>
      </c>
      <c r="L20" s="34">
        <v>8577926.6600000001</v>
      </c>
      <c r="M20" s="44">
        <f t="shared" si="1"/>
        <v>11.799999998184177</v>
      </c>
      <c r="N20" s="34">
        <v>60569849.289999999</v>
      </c>
      <c r="O20" s="34">
        <v>19256718.41</v>
      </c>
      <c r="P20" s="44">
        <f t="shared" si="2"/>
        <v>26.489999997625674</v>
      </c>
      <c r="Q20" s="34">
        <f t="shared" si="3"/>
        <v>203888593.69999999</v>
      </c>
      <c r="R20" s="41">
        <f t="shared" si="3"/>
        <v>72694293.739999995</v>
      </c>
    </row>
    <row r="21" spans="1:18" hidden="1">
      <c r="A21" s="32">
        <v>358</v>
      </c>
      <c r="B21" s="32" t="s">
        <v>40</v>
      </c>
      <c r="C21" s="33" t="s">
        <v>58</v>
      </c>
      <c r="D21" s="33" t="s">
        <v>59</v>
      </c>
      <c r="E21" s="33" t="s">
        <v>80</v>
      </c>
      <c r="F21" s="33" t="s">
        <v>81</v>
      </c>
      <c r="G21" s="33" t="s">
        <v>45</v>
      </c>
      <c r="H21" s="34">
        <v>15703173.050000001</v>
      </c>
      <c r="I21" s="34">
        <v>5448261.0700000003</v>
      </c>
      <c r="J21" s="44">
        <f t="shared" si="0"/>
        <v>65.520000027611374</v>
      </c>
      <c r="K21" s="34">
        <v>2913435.99</v>
      </c>
      <c r="L21" s="34">
        <v>1011154.68</v>
      </c>
      <c r="M21" s="44">
        <f t="shared" si="1"/>
        <v>12.160000009235858</v>
      </c>
      <c r="N21" s="34">
        <v>5422457.7599999998</v>
      </c>
      <c r="O21" s="34">
        <v>1856001.02</v>
      </c>
      <c r="P21" s="44">
        <f t="shared" si="2"/>
        <v>22.319999963152782</v>
      </c>
      <c r="Q21" s="34">
        <f t="shared" si="3"/>
        <v>24039066.799999997</v>
      </c>
      <c r="R21" s="41">
        <f t="shared" si="3"/>
        <v>8315416.7699999996</v>
      </c>
    </row>
    <row r="22" spans="1:18" hidden="1">
      <c r="A22" s="32">
        <v>359</v>
      </c>
      <c r="B22" s="32" t="s">
        <v>40</v>
      </c>
      <c r="C22" s="33" t="s">
        <v>58</v>
      </c>
      <c r="D22" s="33" t="s">
        <v>59</v>
      </c>
      <c r="E22" s="33" t="s">
        <v>82</v>
      </c>
      <c r="F22" s="33" t="s">
        <v>83</v>
      </c>
      <c r="G22" s="33" t="s">
        <v>45</v>
      </c>
      <c r="H22" s="34">
        <v>73080319.840000004</v>
      </c>
      <c r="I22" s="34">
        <v>33151510.739999998</v>
      </c>
      <c r="J22" s="44">
        <f t="shared" si="0"/>
        <v>71.949999989994737</v>
      </c>
      <c r="K22" s="34">
        <v>14018223.449999999</v>
      </c>
      <c r="L22" s="34">
        <v>6358455.1500000004</v>
      </c>
      <c r="M22" s="44">
        <f t="shared" si="1"/>
        <v>13.799999992968102</v>
      </c>
      <c r="N22" s="34">
        <v>15674734.960000001</v>
      </c>
      <c r="O22" s="34">
        <v>6565796.0899999999</v>
      </c>
      <c r="P22" s="44">
        <f t="shared" si="2"/>
        <v>14.250000017037156</v>
      </c>
      <c r="Q22" s="34">
        <f t="shared" si="3"/>
        <v>102773278.25</v>
      </c>
      <c r="R22" s="41">
        <f t="shared" si="3"/>
        <v>46075761.980000004</v>
      </c>
    </row>
    <row r="23" spans="1:18" hidden="1">
      <c r="A23" s="32">
        <v>360</v>
      </c>
      <c r="B23" s="32" t="s">
        <v>40</v>
      </c>
      <c r="C23" s="33" t="s">
        <v>58</v>
      </c>
      <c r="D23" s="33" t="s">
        <v>59</v>
      </c>
      <c r="E23" s="33" t="s">
        <v>84</v>
      </c>
      <c r="F23" s="33" t="s">
        <v>85</v>
      </c>
      <c r="G23" s="33" t="s">
        <v>45</v>
      </c>
      <c r="H23" s="34">
        <v>47038816.030000001</v>
      </c>
      <c r="I23" s="34">
        <v>20931879.329999998</v>
      </c>
      <c r="J23" s="44">
        <f t="shared" si="0"/>
        <v>65.350000011770064</v>
      </c>
      <c r="K23" s="34">
        <v>9022957.6899999995</v>
      </c>
      <c r="L23" s="34">
        <v>4016614.64</v>
      </c>
      <c r="M23" s="44">
        <f t="shared" si="1"/>
        <v>12.539999998713723</v>
      </c>
      <c r="N23" s="34">
        <v>16361340.289999999</v>
      </c>
      <c r="O23" s="34">
        <v>7081925.8099999996</v>
      </c>
      <c r="P23" s="44">
        <f t="shared" si="2"/>
        <v>22.109999989516218</v>
      </c>
      <c r="Q23" s="34">
        <f t="shared" si="3"/>
        <v>72423114.00999999</v>
      </c>
      <c r="R23" s="41">
        <f t="shared" si="3"/>
        <v>32030419.779999997</v>
      </c>
    </row>
    <row r="24" spans="1:18" hidden="1">
      <c r="A24" s="32">
        <v>361</v>
      </c>
      <c r="B24" s="32" t="s">
        <v>40</v>
      </c>
      <c r="C24" s="33" t="s">
        <v>58</v>
      </c>
      <c r="D24" s="33" t="s">
        <v>59</v>
      </c>
      <c r="E24" s="33" t="s">
        <v>86</v>
      </c>
      <c r="F24" s="33" t="s">
        <v>87</v>
      </c>
      <c r="G24" s="33" t="s">
        <v>45</v>
      </c>
      <c r="H24" s="34">
        <v>179072402.74000001</v>
      </c>
      <c r="I24" s="34">
        <v>20126541.57</v>
      </c>
      <c r="J24" s="44">
        <f t="shared" si="0"/>
        <v>83.999999984975062</v>
      </c>
      <c r="K24" s="34">
        <v>34102371.840000004</v>
      </c>
      <c r="L24" s="34">
        <v>3833626.97</v>
      </c>
      <c r="M24" s="44">
        <f t="shared" si="1"/>
        <v>16.000000015024938</v>
      </c>
      <c r="N24" s="34">
        <v>0</v>
      </c>
      <c r="O24" s="34">
        <v>0</v>
      </c>
      <c r="P24" s="44">
        <f t="shared" si="2"/>
        <v>0</v>
      </c>
      <c r="Q24" s="34">
        <f t="shared" si="3"/>
        <v>213174774.58000001</v>
      </c>
      <c r="R24" s="41">
        <f t="shared" si="3"/>
        <v>23960168.539999999</v>
      </c>
    </row>
    <row r="25" spans="1:18" hidden="1">
      <c r="A25" s="32">
        <v>362</v>
      </c>
      <c r="B25" s="32" t="s">
        <v>40</v>
      </c>
      <c r="C25" s="33" t="s">
        <v>58</v>
      </c>
      <c r="D25" s="33" t="s">
        <v>59</v>
      </c>
      <c r="E25" s="33" t="s">
        <v>88</v>
      </c>
      <c r="F25" s="33" t="s">
        <v>89</v>
      </c>
      <c r="G25" s="33" t="s">
        <v>45</v>
      </c>
      <c r="H25" s="34">
        <v>34768015.259999998</v>
      </c>
      <c r="I25" s="34">
        <v>8553013.0299999993</v>
      </c>
      <c r="J25" s="44">
        <f t="shared" si="0"/>
        <v>70.560000034978827</v>
      </c>
      <c r="K25" s="34">
        <v>6669179.9900000002</v>
      </c>
      <c r="L25" s="34">
        <v>1640054.79</v>
      </c>
      <c r="M25" s="44">
        <f t="shared" si="1"/>
        <v>13.529999970053501</v>
      </c>
      <c r="N25" s="34">
        <v>8314478.8799999999</v>
      </c>
      <c r="O25" s="34">
        <v>1928549.28</v>
      </c>
      <c r="P25" s="44">
        <f t="shared" si="2"/>
        <v>15.909999994967668</v>
      </c>
      <c r="Q25" s="34">
        <f t="shared" si="3"/>
        <v>49751674.130000003</v>
      </c>
      <c r="R25" s="41">
        <f t="shared" si="3"/>
        <v>12121617.1</v>
      </c>
    </row>
    <row r="26" spans="1:18" hidden="1">
      <c r="A26" s="32">
        <v>363</v>
      </c>
      <c r="B26" s="32" t="s">
        <v>40</v>
      </c>
      <c r="C26" s="33" t="s">
        <v>90</v>
      </c>
      <c r="D26" s="33" t="s">
        <v>91</v>
      </c>
      <c r="E26" s="33" t="s">
        <v>92</v>
      </c>
      <c r="F26" s="33" t="s">
        <v>93</v>
      </c>
      <c r="G26" s="33" t="s">
        <v>45</v>
      </c>
      <c r="H26" s="34">
        <v>155122073.03999999</v>
      </c>
      <c r="I26" s="34">
        <v>91758206.280000001</v>
      </c>
      <c r="J26" s="44">
        <f t="shared" si="0"/>
        <v>35.659999998394184</v>
      </c>
      <c r="K26" s="34">
        <v>29522257.449999999</v>
      </c>
      <c r="L26" s="34">
        <v>17471627.050000001</v>
      </c>
      <c r="M26" s="44">
        <f t="shared" si="1"/>
        <v>6.7899999992779261</v>
      </c>
      <c r="N26" s="34">
        <v>302958044.68000001</v>
      </c>
      <c r="O26" s="34">
        <v>148084261.69</v>
      </c>
      <c r="P26" s="44">
        <f t="shared" si="2"/>
        <v>57.550000002327899</v>
      </c>
      <c r="Q26" s="34">
        <f t="shared" si="3"/>
        <v>487602375.16999996</v>
      </c>
      <c r="R26" s="41">
        <f t="shared" si="3"/>
        <v>257314095.01999998</v>
      </c>
    </row>
    <row r="27" spans="1:18" hidden="1">
      <c r="A27" s="32">
        <v>364</v>
      </c>
      <c r="B27" s="32" t="s">
        <v>40</v>
      </c>
      <c r="C27" s="33" t="s">
        <v>90</v>
      </c>
      <c r="D27" s="33" t="s">
        <v>91</v>
      </c>
      <c r="E27" s="33" t="s">
        <v>94</v>
      </c>
      <c r="F27" s="33" t="s">
        <v>95</v>
      </c>
      <c r="G27" s="33" t="s">
        <v>45</v>
      </c>
      <c r="H27" s="34">
        <v>55848668.600000001</v>
      </c>
      <c r="I27" s="34">
        <v>38325530.259999998</v>
      </c>
      <c r="J27" s="44">
        <f t="shared" si="0"/>
        <v>55.890000000224575</v>
      </c>
      <c r="K27" s="34">
        <v>10704970.66</v>
      </c>
      <c r="L27" s="34">
        <v>7344183.7400000002</v>
      </c>
      <c r="M27" s="44">
        <f t="shared" si="1"/>
        <v>10.710000003800321</v>
      </c>
      <c r="N27" s="34">
        <v>40374275.18</v>
      </c>
      <c r="O27" s="34">
        <v>22903430.140000001</v>
      </c>
      <c r="P27" s="44">
        <f t="shared" si="2"/>
        <v>33.399999995975101</v>
      </c>
      <c r="Q27" s="34">
        <f t="shared" si="3"/>
        <v>106927914.44</v>
      </c>
      <c r="R27" s="41">
        <f t="shared" si="3"/>
        <v>68573144.140000001</v>
      </c>
    </row>
    <row r="28" spans="1:18" hidden="1">
      <c r="A28" s="32">
        <v>365</v>
      </c>
      <c r="B28" s="32" t="s">
        <v>40</v>
      </c>
      <c r="C28" s="33" t="s">
        <v>90</v>
      </c>
      <c r="D28" s="33" t="s">
        <v>91</v>
      </c>
      <c r="E28" s="33" t="s">
        <v>96</v>
      </c>
      <c r="F28" s="33" t="s">
        <v>97</v>
      </c>
      <c r="G28" s="33" t="s">
        <v>45</v>
      </c>
      <c r="H28" s="34">
        <v>54174758.68</v>
      </c>
      <c r="I28" s="34">
        <v>28995685.59</v>
      </c>
      <c r="J28" s="44">
        <f t="shared" si="0"/>
        <v>64.1199999953473</v>
      </c>
      <c r="K28" s="34">
        <v>10384118.66</v>
      </c>
      <c r="L28" s="34">
        <v>5557657.1399999997</v>
      </c>
      <c r="M28" s="44">
        <f t="shared" si="1"/>
        <v>12.28999999620088</v>
      </c>
      <c r="N28" s="34">
        <v>21844340.449999999</v>
      </c>
      <c r="O28" s="34">
        <v>10667626.689999999</v>
      </c>
      <c r="P28" s="44">
        <f t="shared" si="2"/>
        <v>23.590000008451835</v>
      </c>
      <c r="Q28" s="34">
        <f t="shared" si="3"/>
        <v>86403217.790000007</v>
      </c>
      <c r="R28" s="41">
        <f t="shared" si="3"/>
        <v>45220969.419999994</v>
      </c>
    </row>
    <row r="29" spans="1:18" hidden="1">
      <c r="A29" s="32">
        <v>366</v>
      </c>
      <c r="B29" s="32" t="s">
        <v>40</v>
      </c>
      <c r="C29" s="33" t="s">
        <v>90</v>
      </c>
      <c r="D29" s="33" t="s">
        <v>91</v>
      </c>
      <c r="E29" s="33" t="s">
        <v>98</v>
      </c>
      <c r="F29" s="33" t="s">
        <v>99</v>
      </c>
      <c r="G29" s="33" t="s">
        <v>45</v>
      </c>
      <c r="H29" s="34">
        <v>108877695.18000001</v>
      </c>
      <c r="I29" s="34">
        <v>47271166.229999997</v>
      </c>
      <c r="J29" s="44">
        <f t="shared" si="0"/>
        <v>54.340000003285382</v>
      </c>
      <c r="K29" s="34">
        <v>20706378.41</v>
      </c>
      <c r="L29" s="34">
        <v>8994918.2699999996</v>
      </c>
      <c r="M29" s="44">
        <f t="shared" si="1"/>
        <v>10.340000000066674</v>
      </c>
      <c r="N29" s="34">
        <v>74340281.769999996</v>
      </c>
      <c r="O29" s="34">
        <v>30725388.129999999</v>
      </c>
      <c r="P29" s="44">
        <f t="shared" si="2"/>
        <v>35.319999996647951</v>
      </c>
      <c r="Q29" s="34">
        <f t="shared" si="3"/>
        <v>203924355.36000001</v>
      </c>
      <c r="R29" s="41">
        <f t="shared" si="3"/>
        <v>86991472.629999995</v>
      </c>
    </row>
    <row r="30" spans="1:18" hidden="1">
      <c r="A30" s="32">
        <v>367</v>
      </c>
      <c r="B30" s="32" t="s">
        <v>40</v>
      </c>
      <c r="C30" s="33" t="s">
        <v>90</v>
      </c>
      <c r="D30" s="33" t="s">
        <v>91</v>
      </c>
      <c r="E30" s="33" t="s">
        <v>100</v>
      </c>
      <c r="F30" s="33" t="s">
        <v>101</v>
      </c>
      <c r="G30" s="33" t="s">
        <v>45</v>
      </c>
      <c r="H30" s="34">
        <v>40240106.219999999</v>
      </c>
      <c r="I30" s="34">
        <v>19967644.48</v>
      </c>
      <c r="J30" s="44">
        <f t="shared" si="0"/>
        <v>69.420000011465902</v>
      </c>
      <c r="K30" s="34">
        <v>7644586.6299999999</v>
      </c>
      <c r="L30" s="34">
        <v>3793909.98</v>
      </c>
      <c r="M30" s="44">
        <f t="shared" si="1"/>
        <v>13.19000000820831</v>
      </c>
      <c r="N30" s="34">
        <v>10307817.880000001</v>
      </c>
      <c r="O30" s="34">
        <v>5001978.3499999996</v>
      </c>
      <c r="P30" s="44">
        <f t="shared" si="2"/>
        <v>17.389999980325779</v>
      </c>
      <c r="Q30" s="34">
        <f t="shared" si="3"/>
        <v>58192510.730000004</v>
      </c>
      <c r="R30" s="41">
        <f t="shared" si="3"/>
        <v>28763532.810000002</v>
      </c>
    </row>
    <row r="31" spans="1:18" hidden="1">
      <c r="A31" s="32">
        <v>368</v>
      </c>
      <c r="B31" s="32" t="s">
        <v>40</v>
      </c>
      <c r="C31" s="33" t="s">
        <v>90</v>
      </c>
      <c r="D31" s="33" t="s">
        <v>91</v>
      </c>
      <c r="E31" s="33" t="s">
        <v>102</v>
      </c>
      <c r="F31" s="33" t="s">
        <v>103</v>
      </c>
      <c r="G31" s="33" t="s">
        <v>45</v>
      </c>
      <c r="H31" s="34">
        <v>61193678.579999998</v>
      </c>
      <c r="I31" s="34">
        <v>29841929.98</v>
      </c>
      <c r="J31" s="44">
        <f t="shared" si="0"/>
        <v>70.3000000033216</v>
      </c>
      <c r="K31" s="34">
        <v>11729492.390000001</v>
      </c>
      <c r="L31" s="34">
        <v>5717934.5199999996</v>
      </c>
      <c r="M31" s="44">
        <f t="shared" si="1"/>
        <v>13.469999998136604</v>
      </c>
      <c r="N31" s="34">
        <v>14834636.789999999</v>
      </c>
      <c r="O31" s="34">
        <v>6889538.0300000003</v>
      </c>
      <c r="P31" s="44">
        <f t="shared" si="2"/>
        <v>16.229999998541793</v>
      </c>
      <c r="Q31" s="34">
        <f t="shared" si="3"/>
        <v>87757807.75999999</v>
      </c>
      <c r="R31" s="41">
        <f t="shared" si="3"/>
        <v>42449402.530000001</v>
      </c>
    </row>
    <row r="32" spans="1:18" hidden="1">
      <c r="A32" s="32">
        <v>369</v>
      </c>
      <c r="B32" s="32" t="s">
        <v>40</v>
      </c>
      <c r="C32" s="33" t="s">
        <v>90</v>
      </c>
      <c r="D32" s="33" t="s">
        <v>91</v>
      </c>
      <c r="E32" s="33" t="s">
        <v>104</v>
      </c>
      <c r="F32" s="33" t="s">
        <v>105</v>
      </c>
      <c r="G32" s="33" t="s">
        <v>45</v>
      </c>
      <c r="H32" s="34">
        <v>52868779.189999998</v>
      </c>
      <c r="I32" s="34">
        <v>19310049.420000002</v>
      </c>
      <c r="J32" s="44">
        <f t="shared" si="0"/>
        <v>71.619999981648135</v>
      </c>
      <c r="K32" s="34">
        <v>10133790.9</v>
      </c>
      <c r="L32" s="34">
        <v>3701856.72</v>
      </c>
      <c r="M32" s="44">
        <f t="shared" si="1"/>
        <v>13.729999983524847</v>
      </c>
      <c r="N32" s="34">
        <v>13804642.32</v>
      </c>
      <c r="O32" s="34">
        <v>3949905.4</v>
      </c>
      <c r="P32" s="44">
        <f t="shared" si="2"/>
        <v>14.650000034827038</v>
      </c>
      <c r="Q32" s="34">
        <f t="shared" si="3"/>
        <v>76807212.409999996</v>
      </c>
      <c r="R32" s="41">
        <f t="shared" si="3"/>
        <v>26961811.539999999</v>
      </c>
    </row>
    <row r="33" spans="1:18" hidden="1">
      <c r="A33" s="32">
        <v>370</v>
      </c>
      <c r="B33" s="32" t="s">
        <v>40</v>
      </c>
      <c r="C33" s="33" t="s">
        <v>90</v>
      </c>
      <c r="D33" s="33" t="s">
        <v>91</v>
      </c>
      <c r="E33" s="33" t="s">
        <v>106</v>
      </c>
      <c r="F33" s="33" t="s">
        <v>107</v>
      </c>
      <c r="G33" s="33" t="s">
        <v>45</v>
      </c>
      <c r="H33" s="34">
        <v>27443251.420000002</v>
      </c>
      <c r="I33" s="34">
        <v>10898801.25</v>
      </c>
      <c r="J33" s="44">
        <f t="shared" si="0"/>
        <v>67.87000000550492</v>
      </c>
      <c r="K33" s="34">
        <v>5240520.3099999996</v>
      </c>
      <c r="L33" s="34">
        <v>2081161.99</v>
      </c>
      <c r="M33" s="44">
        <f t="shared" si="1"/>
        <v>12.960000006675655</v>
      </c>
      <c r="N33" s="34">
        <v>7948148.9299999997</v>
      </c>
      <c r="O33" s="34">
        <v>3078385.44</v>
      </c>
      <c r="P33" s="44">
        <f t="shared" si="2"/>
        <v>19.16999998781942</v>
      </c>
      <c r="Q33" s="34">
        <f t="shared" si="3"/>
        <v>40631920.659999996</v>
      </c>
      <c r="R33" s="41">
        <f t="shared" si="3"/>
        <v>16058348.68</v>
      </c>
    </row>
    <row r="34" spans="1:18" hidden="1">
      <c r="A34" s="32">
        <v>371</v>
      </c>
      <c r="B34" s="32" t="s">
        <v>40</v>
      </c>
      <c r="C34" s="33" t="s">
        <v>90</v>
      </c>
      <c r="D34" s="33" t="s">
        <v>91</v>
      </c>
      <c r="E34" s="33" t="s">
        <v>108</v>
      </c>
      <c r="F34" s="33" t="s">
        <v>109</v>
      </c>
      <c r="G34" s="33" t="s">
        <v>45</v>
      </c>
      <c r="H34" s="34">
        <v>37191424.329999998</v>
      </c>
      <c r="I34" s="34">
        <v>10681314.060000001</v>
      </c>
      <c r="J34" s="44">
        <f t="shared" si="0"/>
        <v>76.559999997247616</v>
      </c>
      <c r="K34" s="34">
        <v>7128784.1900000004</v>
      </c>
      <c r="L34" s="34">
        <v>2048088.96</v>
      </c>
      <c r="M34" s="44">
        <f t="shared" si="1"/>
        <v>14.680000034748803</v>
      </c>
      <c r="N34" s="34">
        <v>4454433.53</v>
      </c>
      <c r="O34" s="34">
        <v>1222156.6200000001</v>
      </c>
      <c r="P34" s="44">
        <f t="shared" si="2"/>
        <v>8.7599999680035783</v>
      </c>
      <c r="Q34" s="34">
        <f t="shared" si="3"/>
        <v>48774642.049999997</v>
      </c>
      <c r="R34" s="41">
        <f t="shared" si="3"/>
        <v>13951559.640000001</v>
      </c>
    </row>
    <row r="35" spans="1:18" hidden="1">
      <c r="A35" s="32">
        <v>372</v>
      </c>
      <c r="B35" s="32" t="s">
        <v>40</v>
      </c>
      <c r="C35" s="33" t="s">
        <v>110</v>
      </c>
      <c r="D35" s="33" t="s">
        <v>111</v>
      </c>
      <c r="E35" s="33" t="s">
        <v>112</v>
      </c>
      <c r="F35" s="33" t="s">
        <v>113</v>
      </c>
      <c r="G35" s="33" t="s">
        <v>45</v>
      </c>
      <c r="H35" s="34">
        <v>105798015.02</v>
      </c>
      <c r="I35" s="34">
        <v>61206867.009999998</v>
      </c>
      <c r="J35" s="44">
        <f t="shared" si="0"/>
        <v>18.600000000176255</v>
      </c>
      <c r="K35" s="34">
        <v>19376086.41</v>
      </c>
      <c r="L35" s="34">
        <v>11221258.949999999</v>
      </c>
      <c r="M35" s="44">
        <f t="shared" si="1"/>
        <v>3.4099999994751866</v>
      </c>
      <c r="N35" s="34">
        <v>484746157.49000001</v>
      </c>
      <c r="O35" s="34">
        <v>256641051.50999999</v>
      </c>
      <c r="P35" s="44">
        <f t="shared" si="2"/>
        <v>77.990000000348573</v>
      </c>
      <c r="Q35" s="34">
        <f t="shared" si="3"/>
        <v>609920258.91999996</v>
      </c>
      <c r="R35" s="41">
        <f t="shared" si="3"/>
        <v>329069177.46999997</v>
      </c>
    </row>
    <row r="36" spans="1:18" hidden="1">
      <c r="A36" s="32">
        <v>373</v>
      </c>
      <c r="B36" s="32" t="s">
        <v>40</v>
      </c>
      <c r="C36" s="33" t="s">
        <v>110</v>
      </c>
      <c r="D36" s="33" t="s">
        <v>111</v>
      </c>
      <c r="E36" s="33" t="s">
        <v>114</v>
      </c>
      <c r="F36" s="33" t="s">
        <v>115</v>
      </c>
      <c r="G36" s="33" t="s">
        <v>45</v>
      </c>
      <c r="H36" s="34">
        <v>56189431.159999996</v>
      </c>
      <c r="I36" s="34">
        <v>23315136.27</v>
      </c>
      <c r="J36" s="44">
        <f t="shared" si="0"/>
        <v>71.22000000428875</v>
      </c>
      <c r="K36" s="34">
        <v>10289086.68</v>
      </c>
      <c r="L36" s="34">
        <v>4268876.4000000004</v>
      </c>
      <c r="M36" s="44">
        <f t="shared" si="1"/>
        <v>13.040000011387804</v>
      </c>
      <c r="N36" s="34">
        <v>12760641.24</v>
      </c>
      <c r="O36" s="34">
        <v>5152769.51</v>
      </c>
      <c r="P36" s="44">
        <f t="shared" si="2"/>
        <v>15.739999984323443</v>
      </c>
      <c r="Q36" s="34">
        <f t="shared" si="3"/>
        <v>79239159.079999998</v>
      </c>
      <c r="R36" s="41">
        <f t="shared" si="3"/>
        <v>32736782.18</v>
      </c>
    </row>
    <row r="37" spans="1:18" hidden="1">
      <c r="A37" s="32">
        <v>374</v>
      </c>
      <c r="B37" s="32" t="s">
        <v>40</v>
      </c>
      <c r="C37" s="33" t="s">
        <v>110</v>
      </c>
      <c r="D37" s="33" t="s">
        <v>111</v>
      </c>
      <c r="E37" s="33" t="s">
        <v>116</v>
      </c>
      <c r="F37" s="33" t="s">
        <v>117</v>
      </c>
      <c r="G37" s="33" t="s">
        <v>45</v>
      </c>
      <c r="H37" s="34">
        <v>31725645.789999999</v>
      </c>
      <c r="I37" s="34">
        <v>13605614.439999999</v>
      </c>
      <c r="J37" s="44">
        <f t="shared" si="0"/>
        <v>71.529999992991904</v>
      </c>
      <c r="K37" s="34">
        <v>5810306.1200000001</v>
      </c>
      <c r="L37" s="34">
        <v>2491731.4300000002</v>
      </c>
      <c r="M37" s="44">
        <f t="shared" si="1"/>
        <v>13.100000000473168</v>
      </c>
      <c r="N37" s="34">
        <v>7162662.8200000003</v>
      </c>
      <c r="O37" s="34">
        <v>2923504.74</v>
      </c>
      <c r="P37" s="44">
        <f t="shared" si="2"/>
        <v>15.370000006534934</v>
      </c>
      <c r="Q37" s="34">
        <f t="shared" si="3"/>
        <v>44698614.729999997</v>
      </c>
      <c r="R37" s="41">
        <f t="shared" si="3"/>
        <v>19020850.609999999</v>
      </c>
    </row>
    <row r="38" spans="1:18" hidden="1">
      <c r="A38" s="32">
        <v>375</v>
      </c>
      <c r="B38" s="32" t="s">
        <v>40</v>
      </c>
      <c r="C38" s="33" t="s">
        <v>110</v>
      </c>
      <c r="D38" s="33" t="s">
        <v>111</v>
      </c>
      <c r="E38" s="33" t="s">
        <v>118</v>
      </c>
      <c r="F38" s="33" t="s">
        <v>119</v>
      </c>
      <c r="G38" s="33" t="s">
        <v>45</v>
      </c>
      <c r="H38" s="34">
        <v>30532453.289999999</v>
      </c>
      <c r="I38" s="34">
        <v>12217087.5</v>
      </c>
      <c r="J38" s="44">
        <f t="shared" si="0"/>
        <v>62.339999982946814</v>
      </c>
      <c r="K38" s="34">
        <v>5586225.8099999996</v>
      </c>
      <c r="L38" s="34">
        <v>2236075.85</v>
      </c>
      <c r="M38" s="44">
        <f t="shared" si="1"/>
        <v>11.410000006209973</v>
      </c>
      <c r="N38" s="34">
        <v>13178397.32</v>
      </c>
      <c r="O38" s="34">
        <v>5144346.28</v>
      </c>
      <c r="P38" s="44">
        <f t="shared" si="2"/>
        <v>26.250000010843216</v>
      </c>
      <c r="Q38" s="34">
        <f t="shared" si="3"/>
        <v>49297076.420000002</v>
      </c>
      <c r="R38" s="41">
        <f t="shared" si="3"/>
        <v>19597509.629999999</v>
      </c>
    </row>
    <row r="39" spans="1:18" hidden="1">
      <c r="A39" s="32">
        <v>376</v>
      </c>
      <c r="B39" s="32" t="s">
        <v>40</v>
      </c>
      <c r="C39" s="33" t="s">
        <v>110</v>
      </c>
      <c r="D39" s="33" t="s">
        <v>111</v>
      </c>
      <c r="E39" s="33" t="s">
        <v>120</v>
      </c>
      <c r="F39" s="33" t="s">
        <v>121</v>
      </c>
      <c r="G39" s="33" t="s">
        <v>45</v>
      </c>
      <c r="H39" s="34">
        <v>27476212.289999999</v>
      </c>
      <c r="I39" s="34">
        <v>11630131.890000001</v>
      </c>
      <c r="J39" s="44">
        <f t="shared" si="0"/>
        <v>68.629999972872866</v>
      </c>
      <c r="K39" s="34">
        <v>5031940.88</v>
      </c>
      <c r="L39" s="34">
        <v>2130129.0699999998</v>
      </c>
      <c r="M39" s="44">
        <f t="shared" si="1"/>
        <v>12.570000013672733</v>
      </c>
      <c r="N39" s="34">
        <v>7795561.5499999998</v>
      </c>
      <c r="O39" s="34">
        <v>3185873.23</v>
      </c>
      <c r="P39" s="44">
        <f t="shared" si="2"/>
        <v>18.800000013454394</v>
      </c>
      <c r="Q39" s="34">
        <f t="shared" si="3"/>
        <v>40303714.719999999</v>
      </c>
      <c r="R39" s="41">
        <f t="shared" si="3"/>
        <v>16946134.190000001</v>
      </c>
    </row>
    <row r="40" spans="1:18" hidden="1">
      <c r="A40" s="32">
        <v>377</v>
      </c>
      <c r="B40" s="32" t="s">
        <v>40</v>
      </c>
      <c r="C40" s="33" t="s">
        <v>110</v>
      </c>
      <c r="D40" s="33" t="s">
        <v>111</v>
      </c>
      <c r="E40" s="33" t="s">
        <v>122</v>
      </c>
      <c r="F40" s="33" t="s">
        <v>123</v>
      </c>
      <c r="G40" s="33" t="s">
        <v>45</v>
      </c>
      <c r="H40" s="34">
        <v>48527402.740000002</v>
      </c>
      <c r="I40" s="34">
        <v>19527332.239999998</v>
      </c>
      <c r="J40" s="44">
        <f t="shared" si="0"/>
        <v>67.629999998943674</v>
      </c>
      <c r="K40" s="34">
        <v>8887417.6699999999</v>
      </c>
      <c r="L40" s="34">
        <v>3577460.39</v>
      </c>
      <c r="M40" s="44">
        <f t="shared" si="1"/>
        <v>12.389999985575145</v>
      </c>
      <c r="N40" s="34">
        <v>14948763.34</v>
      </c>
      <c r="O40" s="34">
        <v>5768979.7199999997</v>
      </c>
      <c r="P40" s="44">
        <f t="shared" si="2"/>
        <v>19.980000015481178</v>
      </c>
      <c r="Q40" s="34">
        <f t="shared" si="3"/>
        <v>72363583.75</v>
      </c>
      <c r="R40" s="41">
        <f t="shared" si="3"/>
        <v>28873772.349999998</v>
      </c>
    </row>
    <row r="41" spans="1:18" hidden="1">
      <c r="A41" s="32">
        <v>378</v>
      </c>
      <c r="B41" s="32" t="s">
        <v>40</v>
      </c>
      <c r="C41" s="33" t="s">
        <v>110</v>
      </c>
      <c r="D41" s="33" t="s">
        <v>111</v>
      </c>
      <c r="E41" s="33" t="s">
        <v>124</v>
      </c>
      <c r="F41" s="33" t="s">
        <v>125</v>
      </c>
      <c r="G41" s="33" t="s">
        <v>45</v>
      </c>
      <c r="H41" s="34">
        <v>37183978.170000002</v>
      </c>
      <c r="I41" s="34">
        <v>18020407.780000001</v>
      </c>
      <c r="J41" s="44">
        <f t="shared" si="0"/>
        <v>69.080000007544186</v>
      </c>
      <c r="K41" s="34">
        <v>6808977.7599999998</v>
      </c>
      <c r="L41" s="34">
        <v>3299915.44</v>
      </c>
      <c r="M41" s="44">
        <f t="shared" si="1"/>
        <v>12.650000011270288</v>
      </c>
      <c r="N41" s="34">
        <v>10212894.01</v>
      </c>
      <c r="O41" s="34">
        <v>4765964.82</v>
      </c>
      <c r="P41" s="44">
        <f t="shared" si="2"/>
        <v>18.269999981185517</v>
      </c>
      <c r="Q41" s="34">
        <f t="shared" si="3"/>
        <v>54205849.939999998</v>
      </c>
      <c r="R41" s="41">
        <f t="shared" si="3"/>
        <v>26086288.040000003</v>
      </c>
    </row>
    <row r="42" spans="1:18" hidden="1">
      <c r="A42" s="32">
        <v>379</v>
      </c>
      <c r="B42" s="32" t="s">
        <v>40</v>
      </c>
      <c r="C42" s="33" t="s">
        <v>110</v>
      </c>
      <c r="D42" s="33" t="s">
        <v>111</v>
      </c>
      <c r="E42" s="33" t="s">
        <v>126</v>
      </c>
      <c r="F42" s="33" t="s">
        <v>127</v>
      </c>
      <c r="G42" s="33" t="s">
        <v>45</v>
      </c>
      <c r="H42" s="34">
        <v>35046998.899999999</v>
      </c>
      <c r="I42" s="34">
        <v>16106972.25</v>
      </c>
      <c r="J42" s="44">
        <f t="shared" si="0"/>
        <v>64.489999989686055</v>
      </c>
      <c r="K42" s="34">
        <v>6414613.7199999997</v>
      </c>
      <c r="L42" s="34">
        <v>2947158.82</v>
      </c>
      <c r="M42" s="44">
        <f t="shared" si="1"/>
        <v>11.799999982703341</v>
      </c>
      <c r="N42" s="34">
        <v>13056710.27</v>
      </c>
      <c r="O42" s="34">
        <v>5921791.1699999999</v>
      </c>
      <c r="P42" s="44">
        <f t="shared" si="2"/>
        <v>23.71000002761059</v>
      </c>
      <c r="Q42" s="34">
        <f t="shared" si="3"/>
        <v>54518322.890000001</v>
      </c>
      <c r="R42" s="41">
        <f t="shared" si="3"/>
        <v>24975922.240000002</v>
      </c>
    </row>
    <row r="43" spans="1:18" hidden="1">
      <c r="A43" s="32">
        <v>380</v>
      </c>
      <c r="B43" s="32" t="s">
        <v>40</v>
      </c>
      <c r="C43" s="33" t="s">
        <v>110</v>
      </c>
      <c r="D43" s="33" t="s">
        <v>111</v>
      </c>
      <c r="E43" s="33" t="s">
        <v>128</v>
      </c>
      <c r="F43" s="33" t="s">
        <v>129</v>
      </c>
      <c r="G43" s="33" t="s">
        <v>45</v>
      </c>
      <c r="H43" s="34">
        <v>63351396.039999999</v>
      </c>
      <c r="I43" s="34">
        <v>23342880.359999999</v>
      </c>
      <c r="J43" s="44">
        <f t="shared" si="0"/>
        <v>69.259999992778134</v>
      </c>
      <c r="K43" s="34">
        <v>11602317.140000001</v>
      </c>
      <c r="L43" s="34">
        <v>4273573.82</v>
      </c>
      <c r="M43" s="44">
        <f t="shared" si="1"/>
        <v>12.679999990469764</v>
      </c>
      <c r="N43" s="34">
        <v>17054338.16</v>
      </c>
      <c r="O43" s="34">
        <v>6086809.4100000001</v>
      </c>
      <c r="P43" s="44">
        <f t="shared" si="2"/>
        <v>18.060000016752085</v>
      </c>
      <c r="Q43" s="34">
        <f t="shared" si="3"/>
        <v>92008051.340000004</v>
      </c>
      <c r="R43" s="41">
        <f t="shared" si="3"/>
        <v>33703263.590000004</v>
      </c>
    </row>
    <row r="44" spans="1:18" hidden="1">
      <c r="A44" s="32">
        <v>381</v>
      </c>
      <c r="B44" s="32" t="s">
        <v>40</v>
      </c>
      <c r="C44" s="33" t="s">
        <v>110</v>
      </c>
      <c r="D44" s="33" t="s">
        <v>111</v>
      </c>
      <c r="E44" s="33" t="s">
        <v>130</v>
      </c>
      <c r="F44" s="33" t="s">
        <v>131</v>
      </c>
      <c r="G44" s="33" t="s">
        <v>45</v>
      </c>
      <c r="H44" s="34">
        <v>47007311.729999997</v>
      </c>
      <c r="I44" s="34">
        <v>13261331.640000001</v>
      </c>
      <c r="J44" s="44">
        <f t="shared" si="0"/>
        <v>68.920000014447837</v>
      </c>
      <c r="K44" s="34">
        <v>8609024.7899999991</v>
      </c>
      <c r="L44" s="34">
        <v>2428293.75</v>
      </c>
      <c r="M44" s="44">
        <f t="shared" si="1"/>
        <v>12.619999999116498</v>
      </c>
      <c r="N44" s="34">
        <v>12932326.699999999</v>
      </c>
      <c r="O44" s="34">
        <v>3552004.96</v>
      </c>
      <c r="P44" s="44">
        <f t="shared" si="2"/>
        <v>18.459999986435658</v>
      </c>
      <c r="Q44" s="34">
        <f t="shared" si="3"/>
        <v>68548663.219999999</v>
      </c>
      <c r="R44" s="41">
        <f t="shared" si="3"/>
        <v>19241630.350000001</v>
      </c>
    </row>
    <row r="45" spans="1:18" hidden="1">
      <c r="A45" s="32">
        <v>382</v>
      </c>
      <c r="B45" s="32" t="s">
        <v>40</v>
      </c>
      <c r="C45" s="33" t="s">
        <v>110</v>
      </c>
      <c r="D45" s="33" t="s">
        <v>111</v>
      </c>
      <c r="E45" s="33" t="s">
        <v>132</v>
      </c>
      <c r="F45" s="33" t="s">
        <v>133</v>
      </c>
      <c r="G45" s="33" t="s">
        <v>45</v>
      </c>
      <c r="H45" s="34">
        <v>40453142.649999999</v>
      </c>
      <c r="I45" s="34">
        <v>15466029.99</v>
      </c>
      <c r="J45" s="44">
        <f t="shared" si="0"/>
        <v>67.669999999549319</v>
      </c>
      <c r="K45" s="34">
        <v>7407181.4000000004</v>
      </c>
      <c r="L45" s="34">
        <v>2831743.93</v>
      </c>
      <c r="M45" s="44">
        <f t="shared" si="1"/>
        <v>12.390000010715342</v>
      </c>
      <c r="N45" s="34">
        <v>12306732.24</v>
      </c>
      <c r="O45" s="34">
        <v>4557302.17</v>
      </c>
      <c r="P45" s="44">
        <f t="shared" si="2"/>
        <v>19.93999998973532</v>
      </c>
      <c r="Q45" s="34">
        <f t="shared" si="3"/>
        <v>60167056.289999999</v>
      </c>
      <c r="R45" s="41">
        <f t="shared" si="3"/>
        <v>22855076.090000004</v>
      </c>
    </row>
    <row r="46" spans="1:18" hidden="1">
      <c r="A46" s="32">
        <v>383</v>
      </c>
      <c r="B46" s="32" t="s">
        <v>40</v>
      </c>
      <c r="C46" s="33" t="s">
        <v>110</v>
      </c>
      <c r="D46" s="33" t="s">
        <v>111</v>
      </c>
      <c r="E46" s="33" t="s">
        <v>134</v>
      </c>
      <c r="F46" s="33" t="s">
        <v>135</v>
      </c>
      <c r="G46" s="33" t="s">
        <v>45</v>
      </c>
      <c r="H46" s="34">
        <v>34604987.600000001</v>
      </c>
      <c r="I46" s="34">
        <v>14886923.16</v>
      </c>
      <c r="J46" s="44">
        <f t="shared" si="0"/>
        <v>72.130000015257508</v>
      </c>
      <c r="K46" s="34">
        <v>6337635.25</v>
      </c>
      <c r="L46" s="34">
        <v>2726414.18</v>
      </c>
      <c r="M46" s="44">
        <f t="shared" si="1"/>
        <v>13.209999993376623</v>
      </c>
      <c r="N46" s="34">
        <v>7419362.54</v>
      </c>
      <c r="O46" s="34">
        <v>3025679.93</v>
      </c>
      <c r="P46" s="44">
        <f t="shared" si="2"/>
        <v>14.659999991365869</v>
      </c>
      <c r="Q46" s="34">
        <f t="shared" si="3"/>
        <v>48361985.390000001</v>
      </c>
      <c r="R46" s="41">
        <f t="shared" si="3"/>
        <v>20639017.27</v>
      </c>
    </row>
    <row r="47" spans="1:18" hidden="1">
      <c r="A47" s="32">
        <v>384</v>
      </c>
      <c r="B47" s="32" t="s">
        <v>40</v>
      </c>
      <c r="C47" s="33" t="s">
        <v>136</v>
      </c>
      <c r="D47" s="33" t="s">
        <v>137</v>
      </c>
      <c r="E47" s="33" t="s">
        <v>138</v>
      </c>
      <c r="F47" s="33" t="s">
        <v>139</v>
      </c>
      <c r="G47" s="33" t="s">
        <v>45</v>
      </c>
      <c r="H47" s="34">
        <v>75111050.349999994</v>
      </c>
      <c r="I47" s="34">
        <v>59446218.93</v>
      </c>
      <c r="J47" s="44">
        <f t="shared" si="0"/>
        <v>34.579999999942991</v>
      </c>
      <c r="K47" s="34">
        <v>13705855.189999999</v>
      </c>
      <c r="L47" s="34">
        <v>10847473.73</v>
      </c>
      <c r="M47" s="44">
        <f t="shared" si="1"/>
        <v>6.3100000022622398</v>
      </c>
      <c r="N47" s="34">
        <v>136042575.11000001</v>
      </c>
      <c r="O47" s="34">
        <v>101615558.15000001</v>
      </c>
      <c r="P47" s="44">
        <f t="shared" si="2"/>
        <v>59.109999997794766</v>
      </c>
      <c r="Q47" s="34">
        <f t="shared" si="3"/>
        <v>224859480.65000001</v>
      </c>
      <c r="R47" s="41">
        <f t="shared" si="3"/>
        <v>171909250.81</v>
      </c>
    </row>
    <row r="48" spans="1:18" hidden="1">
      <c r="A48" s="32">
        <v>385</v>
      </c>
      <c r="B48" s="32" t="s">
        <v>40</v>
      </c>
      <c r="C48" s="33" t="s">
        <v>136</v>
      </c>
      <c r="D48" s="33" t="s">
        <v>137</v>
      </c>
      <c r="E48" s="33" t="s">
        <v>140</v>
      </c>
      <c r="F48" s="33" t="s">
        <v>141</v>
      </c>
      <c r="G48" s="33" t="s">
        <v>45</v>
      </c>
      <c r="H48" s="34">
        <v>30355373.02</v>
      </c>
      <c r="I48" s="34">
        <v>17406381.559999999</v>
      </c>
      <c r="J48" s="44">
        <f t="shared" si="0"/>
        <v>72.079999993175605</v>
      </c>
      <c r="K48" s="34">
        <v>5536653.8899999997</v>
      </c>
      <c r="L48" s="34">
        <v>3175553.79</v>
      </c>
      <c r="M48" s="44">
        <f t="shared" si="1"/>
        <v>13.149999979750461</v>
      </c>
      <c r="N48" s="34">
        <v>6399708.6299999999</v>
      </c>
      <c r="O48" s="34">
        <v>3566762.71</v>
      </c>
      <c r="P48" s="44">
        <f t="shared" si="2"/>
        <v>14.770000027073925</v>
      </c>
      <c r="Q48" s="34">
        <f t="shared" si="3"/>
        <v>42291735.539999999</v>
      </c>
      <c r="R48" s="41">
        <f t="shared" si="3"/>
        <v>24148698.059999999</v>
      </c>
    </row>
    <row r="49" spans="1:18" hidden="1">
      <c r="A49" s="32">
        <v>386</v>
      </c>
      <c r="B49" s="32" t="s">
        <v>40</v>
      </c>
      <c r="C49" s="33" t="s">
        <v>136</v>
      </c>
      <c r="D49" s="33" t="s">
        <v>137</v>
      </c>
      <c r="E49" s="33" t="s">
        <v>142</v>
      </c>
      <c r="F49" s="33" t="s">
        <v>143</v>
      </c>
      <c r="G49" s="33" t="s">
        <v>45</v>
      </c>
      <c r="H49" s="34">
        <v>46296087.759999998</v>
      </c>
      <c r="I49" s="34">
        <v>23600678.359999999</v>
      </c>
      <c r="J49" s="44">
        <f t="shared" si="0"/>
        <v>75.090000000674522</v>
      </c>
      <c r="K49" s="34">
        <v>8447857.8200000003</v>
      </c>
      <c r="L49" s="34">
        <v>4305890.18</v>
      </c>
      <c r="M49" s="44">
        <f t="shared" si="1"/>
        <v>13.700000003690759</v>
      </c>
      <c r="N49" s="34">
        <v>7074417.6900000004</v>
      </c>
      <c r="O49" s="34">
        <v>3523286.78</v>
      </c>
      <c r="P49" s="44">
        <f t="shared" si="2"/>
        <v>11.209999995634723</v>
      </c>
      <c r="Q49" s="34">
        <f t="shared" si="3"/>
        <v>61818363.269999996</v>
      </c>
      <c r="R49" s="41">
        <f t="shared" si="3"/>
        <v>31429855.32</v>
      </c>
    </row>
    <row r="50" spans="1:18" hidden="1">
      <c r="A50" s="32">
        <v>387</v>
      </c>
      <c r="B50" s="32" t="s">
        <v>40</v>
      </c>
      <c r="C50" s="33" t="s">
        <v>136</v>
      </c>
      <c r="D50" s="33" t="s">
        <v>137</v>
      </c>
      <c r="E50" s="33" t="s">
        <v>144</v>
      </c>
      <c r="F50" s="33" t="s">
        <v>145</v>
      </c>
      <c r="G50" s="33" t="s">
        <v>45</v>
      </c>
      <c r="H50" s="34">
        <v>37552565.899999999</v>
      </c>
      <c r="I50" s="34">
        <v>16966094.280000001</v>
      </c>
      <c r="J50" s="44">
        <f t="shared" si="0"/>
        <v>64.919999985076828</v>
      </c>
      <c r="K50" s="34">
        <v>6852387.5899999999</v>
      </c>
      <c r="L50" s="34">
        <v>3096861.02</v>
      </c>
      <c r="M50" s="44">
        <f t="shared" si="1"/>
        <v>11.850000009087831</v>
      </c>
      <c r="N50" s="34">
        <v>13961151.24</v>
      </c>
      <c r="O50" s="34">
        <v>6070892.9500000002</v>
      </c>
      <c r="P50" s="44">
        <f t="shared" si="2"/>
        <v>23.230000005835343</v>
      </c>
      <c r="Q50" s="34">
        <f t="shared" si="3"/>
        <v>58366104.729999997</v>
      </c>
      <c r="R50" s="41">
        <f t="shared" si="3"/>
        <v>26133848.25</v>
      </c>
    </row>
    <row r="51" spans="1:18" hidden="1">
      <c r="A51" s="32">
        <v>388</v>
      </c>
      <c r="B51" s="32" t="s">
        <v>40</v>
      </c>
      <c r="C51" s="33" t="s">
        <v>136</v>
      </c>
      <c r="D51" s="33" t="s">
        <v>137</v>
      </c>
      <c r="E51" s="33" t="s">
        <v>146</v>
      </c>
      <c r="F51" s="33" t="s">
        <v>147</v>
      </c>
      <c r="G51" s="33" t="s">
        <v>45</v>
      </c>
      <c r="H51" s="34">
        <v>26482267.280000001</v>
      </c>
      <c r="I51" s="34">
        <v>17171872.059999999</v>
      </c>
      <c r="J51" s="44">
        <f t="shared" si="0"/>
        <v>67.86999998134074</v>
      </c>
      <c r="K51" s="34">
        <v>4830802.1500000004</v>
      </c>
      <c r="L51" s="34">
        <v>3132279.01</v>
      </c>
      <c r="M51" s="44">
        <f t="shared" si="1"/>
        <v>12.380000014410429</v>
      </c>
      <c r="N51" s="34">
        <v>7800891.5899999999</v>
      </c>
      <c r="O51" s="34">
        <v>4996971.76</v>
      </c>
      <c r="P51" s="44">
        <f t="shared" si="2"/>
        <v>19.750000004248825</v>
      </c>
      <c r="Q51" s="34">
        <f t="shared" si="3"/>
        <v>39113961.019999996</v>
      </c>
      <c r="R51" s="41">
        <f t="shared" si="3"/>
        <v>25301122.829999998</v>
      </c>
    </row>
    <row r="52" spans="1:18" hidden="1">
      <c r="A52" s="32">
        <v>389</v>
      </c>
      <c r="B52" s="32" t="s">
        <v>40</v>
      </c>
      <c r="C52" s="33" t="s">
        <v>136</v>
      </c>
      <c r="D52" s="33" t="s">
        <v>137</v>
      </c>
      <c r="E52" s="33" t="s">
        <v>148</v>
      </c>
      <c r="F52" s="33" t="s">
        <v>149</v>
      </c>
      <c r="G52" s="33" t="s">
        <v>45</v>
      </c>
      <c r="H52" s="34">
        <v>11284271.32</v>
      </c>
      <c r="I52" s="34">
        <v>3710615.73</v>
      </c>
      <c r="J52" s="44">
        <f t="shared" si="0"/>
        <v>66.400000021473517</v>
      </c>
      <c r="K52" s="34">
        <v>2055607.71</v>
      </c>
      <c r="L52" s="34">
        <v>676181.48</v>
      </c>
      <c r="M52" s="44">
        <f t="shared" si="1"/>
        <v>12.099999987473776</v>
      </c>
      <c r="N52" s="34">
        <v>3684071.25</v>
      </c>
      <c r="O52" s="34">
        <v>1201479.49</v>
      </c>
      <c r="P52" s="44">
        <f t="shared" si="2"/>
        <v>21.499999991052697</v>
      </c>
      <c r="Q52" s="34">
        <f t="shared" si="3"/>
        <v>17023950.280000001</v>
      </c>
      <c r="R52" s="41">
        <f t="shared" si="3"/>
        <v>5588276.7000000002</v>
      </c>
    </row>
    <row r="53" spans="1:18" hidden="1">
      <c r="A53" s="32">
        <v>390</v>
      </c>
      <c r="B53" s="32" t="s">
        <v>40</v>
      </c>
      <c r="C53" s="33" t="s">
        <v>136</v>
      </c>
      <c r="D53" s="33" t="s">
        <v>137</v>
      </c>
      <c r="E53" s="33" t="s">
        <v>150</v>
      </c>
      <c r="F53" s="33" t="s">
        <v>151</v>
      </c>
      <c r="G53" s="33" t="s">
        <v>45</v>
      </c>
      <c r="H53" s="34">
        <v>16939784.170000002</v>
      </c>
      <c r="I53" s="34">
        <v>7413537.3399999999</v>
      </c>
      <c r="J53" s="44">
        <f t="shared" si="0"/>
        <v>68.490000015640788</v>
      </c>
      <c r="K53" s="34">
        <v>3088828.35</v>
      </c>
      <c r="L53" s="34">
        <v>1351950.38</v>
      </c>
      <c r="M53" s="44">
        <f t="shared" si="1"/>
        <v>12.490000023031593</v>
      </c>
      <c r="N53" s="34">
        <v>5023877.24</v>
      </c>
      <c r="O53" s="34">
        <v>2058774.71</v>
      </c>
      <c r="P53" s="44">
        <f t="shared" si="2"/>
        <v>19.01999996132762</v>
      </c>
      <c r="Q53" s="34">
        <f t="shared" si="3"/>
        <v>25052489.760000005</v>
      </c>
      <c r="R53" s="41">
        <f t="shared" si="3"/>
        <v>10824262.43</v>
      </c>
    </row>
    <row r="54" spans="1:18" hidden="1">
      <c r="A54" s="32">
        <v>391</v>
      </c>
      <c r="B54" s="32" t="s">
        <v>40</v>
      </c>
      <c r="C54" s="33" t="s">
        <v>152</v>
      </c>
      <c r="D54" s="33" t="s">
        <v>153</v>
      </c>
      <c r="E54" s="33" t="s">
        <v>154</v>
      </c>
      <c r="F54" s="33" t="s">
        <v>155</v>
      </c>
      <c r="G54" s="33" t="s">
        <v>45</v>
      </c>
      <c r="H54" s="34">
        <v>119934867.66</v>
      </c>
      <c r="I54" s="34">
        <v>76768231.060000002</v>
      </c>
      <c r="J54" s="44">
        <f t="shared" si="0"/>
        <v>29.900000001807204</v>
      </c>
      <c r="K54" s="34">
        <v>21439082.809999999</v>
      </c>
      <c r="L54" s="34">
        <v>13710446.619999999</v>
      </c>
      <c r="M54" s="44">
        <f t="shared" si="1"/>
        <v>5.3400000013335926</v>
      </c>
      <c r="N54" s="34">
        <v>295234919.54000002</v>
      </c>
      <c r="O54" s="34">
        <v>166271258.96000001</v>
      </c>
      <c r="P54" s="44">
        <f t="shared" si="2"/>
        <v>64.759999996859193</v>
      </c>
      <c r="Q54" s="34">
        <f t="shared" si="3"/>
        <v>436608870.00999999</v>
      </c>
      <c r="R54" s="41">
        <f t="shared" si="3"/>
        <v>256749936.64000002</v>
      </c>
    </row>
    <row r="55" spans="1:18" hidden="1">
      <c r="A55" s="32">
        <v>392</v>
      </c>
      <c r="B55" s="32" t="s">
        <v>40</v>
      </c>
      <c r="C55" s="33" t="s">
        <v>152</v>
      </c>
      <c r="D55" s="33" t="s">
        <v>153</v>
      </c>
      <c r="E55" s="33" t="s">
        <v>156</v>
      </c>
      <c r="F55" s="33" t="s">
        <v>157</v>
      </c>
      <c r="G55" s="33" t="s">
        <v>45</v>
      </c>
      <c r="H55" s="34">
        <v>47260747.740000002</v>
      </c>
      <c r="I55" s="34">
        <v>14174717.300000001</v>
      </c>
      <c r="J55" s="44">
        <f t="shared" si="0"/>
        <v>68.749999993937266</v>
      </c>
      <c r="K55" s="34">
        <v>8424639.1400000006</v>
      </c>
      <c r="L55" s="34">
        <v>2527738.6800000002</v>
      </c>
      <c r="M55" s="44">
        <f t="shared" si="1"/>
        <v>12.260000009642168</v>
      </c>
      <c r="N55" s="34">
        <v>13428008.84</v>
      </c>
      <c r="O55" s="34">
        <v>3915314.64</v>
      </c>
      <c r="P55" s="44">
        <f t="shared" si="2"/>
        <v>18.989999996420561</v>
      </c>
      <c r="Q55" s="34">
        <f t="shared" si="3"/>
        <v>69113395.719999999</v>
      </c>
      <c r="R55" s="41">
        <f t="shared" si="3"/>
        <v>20617770.620000001</v>
      </c>
    </row>
    <row r="56" spans="1:18" hidden="1">
      <c r="A56" s="32">
        <v>393</v>
      </c>
      <c r="B56" s="32" t="s">
        <v>40</v>
      </c>
      <c r="C56" s="33" t="s">
        <v>152</v>
      </c>
      <c r="D56" s="33" t="s">
        <v>153</v>
      </c>
      <c r="E56" s="33" t="s">
        <v>158</v>
      </c>
      <c r="F56" s="33" t="s">
        <v>159</v>
      </c>
      <c r="G56" s="33" t="s">
        <v>45</v>
      </c>
      <c r="H56" s="34">
        <v>41905186.060000002</v>
      </c>
      <c r="I56" s="34">
        <v>21862384.239999998</v>
      </c>
      <c r="J56" s="44">
        <f t="shared" si="0"/>
        <v>65.209999997097782</v>
      </c>
      <c r="K56" s="34">
        <v>7469963.71</v>
      </c>
      <c r="L56" s="34">
        <v>3895735.39</v>
      </c>
      <c r="M56" s="44">
        <f t="shared" si="1"/>
        <v>11.61999999550798</v>
      </c>
      <c r="N56" s="34">
        <v>15499214.689999999</v>
      </c>
      <c r="O56" s="34">
        <v>7768002.5</v>
      </c>
      <c r="P56" s="44">
        <f t="shared" si="2"/>
        <v>23.170000007394236</v>
      </c>
      <c r="Q56" s="34">
        <f t="shared" si="3"/>
        <v>64874364.460000001</v>
      </c>
      <c r="R56" s="41">
        <f t="shared" si="3"/>
        <v>33526122.129999999</v>
      </c>
    </row>
    <row r="57" spans="1:18" hidden="1">
      <c r="A57" s="32">
        <v>394</v>
      </c>
      <c r="B57" s="32" t="s">
        <v>40</v>
      </c>
      <c r="C57" s="33" t="s">
        <v>152</v>
      </c>
      <c r="D57" s="33" t="s">
        <v>153</v>
      </c>
      <c r="E57" s="33" t="s">
        <v>160</v>
      </c>
      <c r="F57" s="33" t="s">
        <v>161</v>
      </c>
      <c r="G57" s="33" t="s">
        <v>45</v>
      </c>
      <c r="H57" s="34">
        <v>77013185.709999993</v>
      </c>
      <c r="I57" s="34">
        <v>29053926.68</v>
      </c>
      <c r="J57" s="44">
        <f t="shared" si="0"/>
        <v>67.359999991987451</v>
      </c>
      <c r="K57" s="34">
        <v>13749747.57</v>
      </c>
      <c r="L57" s="34">
        <v>5188817.37</v>
      </c>
      <c r="M57" s="44">
        <f t="shared" si="1"/>
        <v>12.030000001418891</v>
      </c>
      <c r="N57" s="34">
        <v>24339268.600000001</v>
      </c>
      <c r="O57" s="34">
        <v>8889569.9100000001</v>
      </c>
      <c r="P57" s="44">
        <f t="shared" si="2"/>
        <v>20.610000006593669</v>
      </c>
      <c r="Q57" s="34">
        <f t="shared" si="3"/>
        <v>115102201.88</v>
      </c>
      <c r="R57" s="41">
        <f t="shared" si="3"/>
        <v>43132313.959999993</v>
      </c>
    </row>
    <row r="58" spans="1:18" hidden="1">
      <c r="A58" s="32">
        <v>395</v>
      </c>
      <c r="B58" s="32" t="s">
        <v>40</v>
      </c>
      <c r="C58" s="33" t="s">
        <v>152</v>
      </c>
      <c r="D58" s="33" t="s">
        <v>153</v>
      </c>
      <c r="E58" s="33" t="s">
        <v>162</v>
      </c>
      <c r="F58" s="33" t="s">
        <v>163</v>
      </c>
      <c r="G58" s="33" t="s">
        <v>45</v>
      </c>
      <c r="H58" s="34">
        <v>66579158.590000004</v>
      </c>
      <c r="I58" s="34">
        <v>29689161.879999999</v>
      </c>
      <c r="J58" s="44">
        <f t="shared" si="0"/>
        <v>64.47999999426635</v>
      </c>
      <c r="K58" s="34">
        <v>11868313.810000001</v>
      </c>
      <c r="L58" s="34">
        <v>5290453.9400000004</v>
      </c>
      <c r="M58" s="44">
        <f t="shared" si="1"/>
        <v>11.490000000662413</v>
      </c>
      <c r="N58" s="34">
        <v>27784008.780000001</v>
      </c>
      <c r="O58" s="34">
        <v>11064369.73</v>
      </c>
      <c r="P58" s="44">
        <f t="shared" si="2"/>
        <v>24.030000005071241</v>
      </c>
      <c r="Q58" s="34">
        <f t="shared" si="3"/>
        <v>106231481.18000001</v>
      </c>
      <c r="R58" s="41">
        <f t="shared" si="3"/>
        <v>46043985.549999997</v>
      </c>
    </row>
    <row r="59" spans="1:18" hidden="1">
      <c r="A59" s="32">
        <v>396</v>
      </c>
      <c r="B59" s="32" t="s">
        <v>40</v>
      </c>
      <c r="C59" s="33" t="s">
        <v>152</v>
      </c>
      <c r="D59" s="33" t="s">
        <v>153</v>
      </c>
      <c r="E59" s="33" t="s">
        <v>164</v>
      </c>
      <c r="F59" s="33" t="s">
        <v>165</v>
      </c>
      <c r="G59" s="33" t="s">
        <v>45</v>
      </c>
      <c r="H59" s="34">
        <v>43568014.030000001</v>
      </c>
      <c r="I59" s="34">
        <v>19812388.600000001</v>
      </c>
      <c r="J59" s="44">
        <f t="shared" si="0"/>
        <v>66.349999987776471</v>
      </c>
      <c r="K59" s="34">
        <v>7766377.25</v>
      </c>
      <c r="L59" s="34">
        <v>3532487.67</v>
      </c>
      <c r="M59" s="44">
        <f t="shared" si="1"/>
        <v>11.829999986035025</v>
      </c>
      <c r="N59" s="34">
        <v>15228908.970000001</v>
      </c>
      <c r="O59" s="34">
        <v>6515543.6299999999</v>
      </c>
      <c r="P59" s="44">
        <f t="shared" si="2"/>
        <v>21.820000026188513</v>
      </c>
      <c r="Q59" s="34">
        <f t="shared" si="3"/>
        <v>66563300.25</v>
      </c>
      <c r="R59" s="41">
        <f t="shared" si="3"/>
        <v>29860419.900000002</v>
      </c>
    </row>
    <row r="60" spans="1:18" hidden="1">
      <c r="A60" s="32">
        <v>397</v>
      </c>
      <c r="B60" s="32" t="s">
        <v>40</v>
      </c>
      <c r="C60" s="33" t="s">
        <v>152</v>
      </c>
      <c r="D60" s="33" t="s">
        <v>153</v>
      </c>
      <c r="E60" s="33" t="s">
        <v>166</v>
      </c>
      <c r="F60" s="33" t="s">
        <v>167</v>
      </c>
      <c r="G60" s="33" t="s">
        <v>45</v>
      </c>
      <c r="H60" s="34">
        <v>68626389.019999996</v>
      </c>
      <c r="I60" s="34">
        <v>32144543.829999998</v>
      </c>
      <c r="J60" s="44">
        <f t="shared" si="0"/>
        <v>55.200000006868976</v>
      </c>
      <c r="K60" s="34">
        <v>12233250.43</v>
      </c>
      <c r="L60" s="34">
        <v>5730114.3300000001</v>
      </c>
      <c r="M60" s="44">
        <f t="shared" si="1"/>
        <v>9.839999992787579</v>
      </c>
      <c r="N60" s="34">
        <v>45444054.289999999</v>
      </c>
      <c r="O60" s="34">
        <v>20358211.09</v>
      </c>
      <c r="P60" s="44">
        <f t="shared" si="2"/>
        <v>34.960000000343449</v>
      </c>
      <c r="Q60" s="34">
        <f t="shared" si="3"/>
        <v>126303693.73999998</v>
      </c>
      <c r="R60" s="41">
        <f t="shared" si="3"/>
        <v>58232869.25</v>
      </c>
    </row>
    <row r="61" spans="1:18" hidden="1">
      <c r="A61" s="32">
        <v>398</v>
      </c>
      <c r="B61" s="32" t="s">
        <v>40</v>
      </c>
      <c r="C61" s="33" t="s">
        <v>152</v>
      </c>
      <c r="D61" s="33" t="s">
        <v>153</v>
      </c>
      <c r="E61" s="33" t="s">
        <v>168</v>
      </c>
      <c r="F61" s="33" t="s">
        <v>169</v>
      </c>
      <c r="G61" s="33" t="s">
        <v>45</v>
      </c>
      <c r="H61" s="34">
        <v>69108198.120000005</v>
      </c>
      <c r="I61" s="34">
        <v>30832346.629999999</v>
      </c>
      <c r="J61" s="44">
        <f t="shared" si="0"/>
        <v>58.099999994233784</v>
      </c>
      <c r="K61" s="34">
        <v>12329938.310000001</v>
      </c>
      <c r="L61" s="34">
        <v>5503122.7999999998</v>
      </c>
      <c r="M61" s="44">
        <f t="shared" si="1"/>
        <v>10.370000003086622</v>
      </c>
      <c r="N61" s="34">
        <v>39337185.509999998</v>
      </c>
      <c r="O61" s="34">
        <v>16732252.83</v>
      </c>
      <c r="P61" s="44">
        <f t="shared" si="2"/>
        <v>31.530000002679596</v>
      </c>
      <c r="Q61" s="34">
        <f t="shared" si="3"/>
        <v>120775321.94</v>
      </c>
      <c r="R61" s="41">
        <f t="shared" si="3"/>
        <v>53067722.259999998</v>
      </c>
    </row>
    <row r="62" spans="1:18" hidden="1">
      <c r="A62" s="32">
        <v>399</v>
      </c>
      <c r="B62" s="32" t="s">
        <v>40</v>
      </c>
      <c r="C62" s="33" t="s">
        <v>152</v>
      </c>
      <c r="D62" s="33" t="s">
        <v>153</v>
      </c>
      <c r="E62" s="33" t="s">
        <v>170</v>
      </c>
      <c r="F62" s="33" t="s">
        <v>171</v>
      </c>
      <c r="G62" s="33" t="s">
        <v>45</v>
      </c>
      <c r="H62" s="34">
        <v>41226778.32</v>
      </c>
      <c r="I62" s="34">
        <v>17643571.710000001</v>
      </c>
      <c r="J62" s="44">
        <f t="shared" si="0"/>
        <v>64.500000009870448</v>
      </c>
      <c r="K62" s="34">
        <v>7349031.6299999999</v>
      </c>
      <c r="L62" s="34">
        <v>3145753.1</v>
      </c>
      <c r="M62" s="44">
        <f t="shared" si="1"/>
        <v>11.500000017913038</v>
      </c>
      <c r="N62" s="34">
        <v>16688068.130000001</v>
      </c>
      <c r="O62" s="34">
        <v>6565049.9299999997</v>
      </c>
      <c r="P62" s="44">
        <f t="shared" si="2"/>
        <v>23.999999972216507</v>
      </c>
      <c r="Q62" s="34">
        <f t="shared" si="3"/>
        <v>65263878.080000006</v>
      </c>
      <c r="R62" s="41">
        <f t="shared" si="3"/>
        <v>27354374.740000002</v>
      </c>
    </row>
    <row r="63" spans="1:18" hidden="1">
      <c r="A63" s="32">
        <v>400</v>
      </c>
      <c r="B63" s="32" t="s">
        <v>40</v>
      </c>
      <c r="C63" s="33" t="s">
        <v>152</v>
      </c>
      <c r="D63" s="33" t="s">
        <v>153</v>
      </c>
      <c r="E63" s="33" t="s">
        <v>172</v>
      </c>
      <c r="F63" s="33" t="s">
        <v>173</v>
      </c>
      <c r="G63" s="33" t="s">
        <v>45</v>
      </c>
      <c r="H63" s="34">
        <v>18276295.859999999</v>
      </c>
      <c r="I63" s="34">
        <v>8275878.9500000002</v>
      </c>
      <c r="J63" s="44">
        <f t="shared" si="0"/>
        <v>67.029999985809781</v>
      </c>
      <c r="K63" s="34">
        <v>3275750.24</v>
      </c>
      <c r="L63" s="34">
        <v>1482818.23</v>
      </c>
      <c r="M63" s="44">
        <f t="shared" si="1"/>
        <v>12.009999969351712</v>
      </c>
      <c r="N63" s="34">
        <v>5777011.21</v>
      </c>
      <c r="O63" s="34">
        <v>2587832.66</v>
      </c>
      <c r="P63" s="44">
        <f t="shared" si="2"/>
        <v>20.960000044838509</v>
      </c>
      <c r="Q63" s="34">
        <f t="shared" si="3"/>
        <v>27329057.310000002</v>
      </c>
      <c r="R63" s="41">
        <f t="shared" si="3"/>
        <v>12346529.84</v>
      </c>
    </row>
    <row r="64" spans="1:18" hidden="1">
      <c r="A64" s="32">
        <v>401</v>
      </c>
      <c r="B64" s="32" t="s">
        <v>40</v>
      </c>
      <c r="C64" s="33" t="s">
        <v>152</v>
      </c>
      <c r="D64" s="33" t="s">
        <v>153</v>
      </c>
      <c r="E64" s="33" t="s">
        <v>174</v>
      </c>
      <c r="F64" s="33" t="s">
        <v>175</v>
      </c>
      <c r="G64" s="33" t="s">
        <v>45</v>
      </c>
      <c r="H64" s="34">
        <v>14330277.33</v>
      </c>
      <c r="I64" s="34">
        <v>5870277.3300000001</v>
      </c>
      <c r="J64" s="44">
        <f t="shared" si="0"/>
        <v>55.752426212203318</v>
      </c>
      <c r="K64" s="34">
        <v>2555830.84</v>
      </c>
      <c r="L64" s="34">
        <v>1015830.84</v>
      </c>
      <c r="M64" s="44">
        <f t="shared" si="1"/>
        <v>9.6477612159390969</v>
      </c>
      <c r="N64" s="34">
        <v>3643079.04</v>
      </c>
      <c r="O64" s="34">
        <v>3643079.04</v>
      </c>
      <c r="P64" s="44">
        <f t="shared" si="2"/>
        <v>34.599812571857576</v>
      </c>
      <c r="Q64" s="34">
        <f t="shared" si="3"/>
        <v>20529187.210000001</v>
      </c>
      <c r="R64" s="41">
        <f t="shared" si="3"/>
        <v>10529187.210000001</v>
      </c>
    </row>
    <row r="65" spans="1:24" hidden="1">
      <c r="A65" s="32">
        <v>402</v>
      </c>
      <c r="B65" s="32" t="s">
        <v>40</v>
      </c>
      <c r="C65" s="33" t="s">
        <v>176</v>
      </c>
      <c r="D65" s="33" t="s">
        <v>177</v>
      </c>
      <c r="E65" s="33" t="s">
        <v>178</v>
      </c>
      <c r="F65" s="33" t="s">
        <v>179</v>
      </c>
      <c r="G65" s="33" t="s">
        <v>45</v>
      </c>
      <c r="H65" s="34">
        <v>79901490.819999993</v>
      </c>
      <c r="I65" s="34">
        <v>63018021.57</v>
      </c>
      <c r="J65" s="44">
        <f t="shared" si="0"/>
        <v>26.839999998848338</v>
      </c>
      <c r="K65" s="34">
        <v>14401212.84</v>
      </c>
      <c r="L65" s="34">
        <v>11363905.529999999</v>
      </c>
      <c r="M65" s="44">
        <f t="shared" si="1"/>
        <v>4.8400000002112513</v>
      </c>
      <c r="N65" s="34">
        <v>226228871.66</v>
      </c>
      <c r="O65" s="34">
        <v>160409509.46000001</v>
      </c>
      <c r="P65" s="44">
        <f t="shared" si="2"/>
        <v>68.320000000940411</v>
      </c>
      <c r="Q65" s="34">
        <f t="shared" si="3"/>
        <v>320531575.31999999</v>
      </c>
      <c r="R65" s="41">
        <f t="shared" si="3"/>
        <v>234791436.56</v>
      </c>
    </row>
    <row r="66" spans="1:24" hidden="1">
      <c r="A66" s="32">
        <v>403</v>
      </c>
      <c r="B66" s="32" t="s">
        <v>40</v>
      </c>
      <c r="C66" s="33" t="s">
        <v>176</v>
      </c>
      <c r="D66" s="33" t="s">
        <v>177</v>
      </c>
      <c r="E66" s="33" t="s">
        <v>180</v>
      </c>
      <c r="F66" s="33" t="s">
        <v>181</v>
      </c>
      <c r="G66" s="33" t="s">
        <v>45</v>
      </c>
      <c r="H66" s="34">
        <v>116013743.08</v>
      </c>
      <c r="I66" s="34">
        <v>47301344.5</v>
      </c>
      <c r="J66" s="44">
        <f t="shared" si="0"/>
        <v>51.740000005324795</v>
      </c>
      <c r="K66" s="34">
        <v>20932701.879999999</v>
      </c>
      <c r="L66" s="34">
        <v>8538742.9000000004</v>
      </c>
      <c r="M66" s="44">
        <f t="shared" si="1"/>
        <v>9.3400000012994795</v>
      </c>
      <c r="N66" s="34">
        <v>92815355.129999995</v>
      </c>
      <c r="O66" s="34">
        <v>35581142.780000001</v>
      </c>
      <c r="P66" s="44">
        <f t="shared" si="2"/>
        <v>38.919999993375718</v>
      </c>
      <c r="Q66" s="34">
        <f t="shared" si="3"/>
        <v>229761800.09</v>
      </c>
      <c r="R66" s="41">
        <f t="shared" si="3"/>
        <v>91421230.180000007</v>
      </c>
    </row>
    <row r="67" spans="1:24" hidden="1">
      <c r="A67" s="32">
        <v>404</v>
      </c>
      <c r="B67" s="32" t="s">
        <v>40</v>
      </c>
      <c r="C67" s="33" t="s">
        <v>176</v>
      </c>
      <c r="D67" s="33" t="s">
        <v>177</v>
      </c>
      <c r="E67" s="33" t="s">
        <v>182</v>
      </c>
      <c r="F67" s="33" t="s">
        <v>183</v>
      </c>
      <c r="G67" s="33" t="s">
        <v>45</v>
      </c>
      <c r="H67" s="34">
        <v>46538677.090000004</v>
      </c>
      <c r="I67" s="34">
        <v>20872090.239999998</v>
      </c>
      <c r="J67" s="44">
        <f t="shared" si="0"/>
        <v>67.999999984361892</v>
      </c>
      <c r="K67" s="34">
        <v>8387996.1100000003</v>
      </c>
      <c r="L67" s="34">
        <v>3763115.09</v>
      </c>
      <c r="M67" s="44">
        <f t="shared" si="1"/>
        <v>12.259999986525164</v>
      </c>
      <c r="N67" s="34">
        <v>14001961.640000001</v>
      </c>
      <c r="O67" s="34">
        <v>6059045.0300000003</v>
      </c>
      <c r="P67" s="44">
        <f t="shared" si="2"/>
        <v>19.740000029112945</v>
      </c>
      <c r="Q67" s="34">
        <f t="shared" si="3"/>
        <v>68928634.840000004</v>
      </c>
      <c r="R67" s="41">
        <f t="shared" si="3"/>
        <v>30694250.359999999</v>
      </c>
    </row>
    <row r="68" spans="1:24" hidden="1">
      <c r="A68" s="32">
        <v>405</v>
      </c>
      <c r="B68" s="32" t="s">
        <v>40</v>
      </c>
      <c r="C68" s="33" t="s">
        <v>176</v>
      </c>
      <c r="D68" s="33" t="s">
        <v>177</v>
      </c>
      <c r="E68" s="33" t="s">
        <v>184</v>
      </c>
      <c r="F68" s="33" t="s">
        <v>185</v>
      </c>
      <c r="G68" s="33" t="s">
        <v>45</v>
      </c>
      <c r="H68" s="34">
        <v>33748952.020000003</v>
      </c>
      <c r="I68" s="34">
        <v>16857506.25</v>
      </c>
      <c r="J68" s="44">
        <f t="shared" si="0"/>
        <v>70.499999979298536</v>
      </c>
      <c r="K68" s="34">
        <v>6090055</v>
      </c>
      <c r="L68" s="34">
        <v>3041524.53</v>
      </c>
      <c r="M68" s="44">
        <f t="shared" si="1"/>
        <v>12.719999988256626</v>
      </c>
      <c r="N68" s="34">
        <v>8228768.4100000001</v>
      </c>
      <c r="O68" s="34">
        <v>4012325.61</v>
      </c>
      <c r="P68" s="44">
        <f t="shared" si="2"/>
        <v>16.780000032444836</v>
      </c>
      <c r="Q68" s="34">
        <f t="shared" si="3"/>
        <v>48067775.430000007</v>
      </c>
      <c r="R68" s="41">
        <f t="shared" si="3"/>
        <v>23911356.390000001</v>
      </c>
    </row>
    <row r="69" spans="1:24" hidden="1">
      <c r="A69" s="32">
        <v>406</v>
      </c>
      <c r="B69" s="32" t="s">
        <v>40</v>
      </c>
      <c r="C69" s="33" t="s">
        <v>176</v>
      </c>
      <c r="D69" s="33" t="s">
        <v>177</v>
      </c>
      <c r="E69" s="33" t="s">
        <v>186</v>
      </c>
      <c r="F69" s="33" t="s">
        <v>187</v>
      </c>
      <c r="G69" s="33" t="s">
        <v>45</v>
      </c>
      <c r="H69" s="34">
        <v>45523357.850000001</v>
      </c>
      <c r="I69" s="34">
        <v>24033102.18</v>
      </c>
      <c r="J69" s="44">
        <f t="shared" ref="J69:J71" si="4">I69*100/R69</f>
        <v>74.730000006791059</v>
      </c>
      <c r="K69" s="34">
        <v>8204997.9100000001</v>
      </c>
      <c r="L69" s="34">
        <v>4331940.1399999997</v>
      </c>
      <c r="M69" s="44">
        <f t="shared" ref="M69:M71" si="5">L69*100/R69</f>
        <v>13.470000013607001</v>
      </c>
      <c r="N69" s="34">
        <v>7328748.2400000002</v>
      </c>
      <c r="O69" s="34">
        <v>3794869.6</v>
      </c>
      <c r="P69" s="44">
        <f t="shared" ref="P69:P71" si="6">O69*100/R69</f>
        <v>11.799999979601933</v>
      </c>
      <c r="Q69" s="34">
        <f t="shared" ref="Q69:R81" si="7">H69+K69+N69</f>
        <v>61057104.000000007</v>
      </c>
      <c r="R69" s="41">
        <f t="shared" si="7"/>
        <v>32159911.920000002</v>
      </c>
    </row>
    <row r="70" spans="1:24" hidden="1">
      <c r="A70" s="32">
        <v>407</v>
      </c>
      <c r="B70" s="32" t="s">
        <v>40</v>
      </c>
      <c r="C70" s="33" t="s">
        <v>176</v>
      </c>
      <c r="D70" s="33" t="s">
        <v>177</v>
      </c>
      <c r="E70" s="33" t="s">
        <v>188</v>
      </c>
      <c r="F70" s="33" t="s">
        <v>189</v>
      </c>
      <c r="G70" s="33" t="s">
        <v>45</v>
      </c>
      <c r="H70" s="34">
        <v>54542303.75</v>
      </c>
      <c r="I70" s="34">
        <v>28298375.370000001</v>
      </c>
      <c r="J70" s="44">
        <f t="shared" si="4"/>
        <v>70.530000003633873</v>
      </c>
      <c r="K70" s="34">
        <v>9830546.5500000007</v>
      </c>
      <c r="L70" s="34">
        <v>5099565.45</v>
      </c>
      <c r="M70" s="44">
        <f t="shared" si="5"/>
        <v>12.710000008987484</v>
      </c>
      <c r="N70" s="34">
        <v>13858844.439999999</v>
      </c>
      <c r="O70" s="34">
        <v>6724525.3200000003</v>
      </c>
      <c r="P70" s="44">
        <f t="shared" si="6"/>
        <v>16.759999987378642</v>
      </c>
      <c r="Q70" s="34">
        <f t="shared" si="7"/>
        <v>78231694.739999995</v>
      </c>
      <c r="R70" s="41">
        <f t="shared" si="7"/>
        <v>40122466.140000001</v>
      </c>
    </row>
    <row r="71" spans="1:24" hidden="1">
      <c r="A71" s="32">
        <v>408</v>
      </c>
      <c r="B71" s="32" t="s">
        <v>40</v>
      </c>
      <c r="C71" s="33" t="s">
        <v>176</v>
      </c>
      <c r="D71" s="33" t="s">
        <v>177</v>
      </c>
      <c r="E71" s="33" t="s">
        <v>190</v>
      </c>
      <c r="F71" s="33" t="s">
        <v>191</v>
      </c>
      <c r="G71" s="33" t="s">
        <v>45</v>
      </c>
      <c r="H71" s="34">
        <v>25659833.460000001</v>
      </c>
      <c r="I71" s="34">
        <v>13981829.43</v>
      </c>
      <c r="J71" s="44">
        <f t="shared" si="4"/>
        <v>67.82999997978466</v>
      </c>
      <c r="K71" s="34">
        <v>4632537.1100000003</v>
      </c>
      <c r="L71" s="34">
        <v>2525098.2000000002</v>
      </c>
      <c r="M71" s="44">
        <f t="shared" si="5"/>
        <v>12.250000024135202</v>
      </c>
      <c r="N71" s="34">
        <v>7608819.0499999998</v>
      </c>
      <c r="O71" s="34">
        <v>4106118.86</v>
      </c>
      <c r="P71" s="44">
        <f t="shared" si="6"/>
        <v>19.919999996080154</v>
      </c>
      <c r="Q71" s="34">
        <f t="shared" si="7"/>
        <v>37901189.619999997</v>
      </c>
      <c r="R71" s="41">
        <f t="shared" si="7"/>
        <v>20613046.489999998</v>
      </c>
    </row>
    <row r="72" spans="1:24" hidden="1">
      <c r="A72" s="32"/>
      <c r="B72" s="32"/>
      <c r="C72" s="33"/>
      <c r="D72" s="33"/>
      <c r="E72" s="33"/>
      <c r="F72" s="33"/>
      <c r="G72" s="33"/>
      <c r="H72" s="34"/>
      <c r="I72" s="34"/>
      <c r="J72" s="44"/>
      <c r="K72" s="34"/>
      <c r="L72" s="34"/>
      <c r="M72" s="44"/>
      <c r="N72" s="34"/>
      <c r="O72" s="34"/>
      <c r="P72" s="44"/>
      <c r="Q72" s="34"/>
      <c r="R72" s="41"/>
    </row>
    <row r="73" spans="1:24">
      <c r="A73" s="32">
        <v>409</v>
      </c>
      <c r="B73" s="32" t="s">
        <v>40</v>
      </c>
      <c r="C73" s="33" t="s">
        <v>192</v>
      </c>
      <c r="D73" s="33" t="s">
        <v>193</v>
      </c>
      <c r="E73" s="33" t="s">
        <v>194</v>
      </c>
      <c r="F73" s="33" t="s">
        <v>195</v>
      </c>
      <c r="G73" s="33" t="s">
        <v>45</v>
      </c>
      <c r="H73" s="34">
        <v>91748862.819999993</v>
      </c>
      <c r="I73" s="34">
        <f>R73*J73/100</f>
        <v>42482066.192767359</v>
      </c>
      <c r="J73" s="44">
        <v>26.8800000025103</v>
      </c>
      <c r="K73" s="34">
        <v>17941634.760000002</v>
      </c>
      <c r="L73" s="34">
        <f>M73*R73/100</f>
        <v>7696713.6325691631</v>
      </c>
      <c r="M73" s="44">
        <v>4.8700000024481644</v>
      </c>
      <c r="N73" s="34">
        <v>255329146.06</v>
      </c>
      <c r="O73" s="34">
        <f>P73*R73/100</f>
        <v>107864621.17466342</v>
      </c>
      <c r="P73" s="44">
        <v>68.249999995041506</v>
      </c>
      <c r="Q73" s="34">
        <f t="shared" si="7"/>
        <v>365019643.63999999</v>
      </c>
      <c r="R73" s="41">
        <v>158043401</v>
      </c>
      <c r="S73" s="64">
        <f>I73+L73+O73</f>
        <v>158043400.99999994</v>
      </c>
      <c r="T73" s="65">
        <f>R73*100/Q73</f>
        <v>43.297231739086911</v>
      </c>
      <c r="U73" s="65">
        <f t="shared" ref="U73:U81" si="8">H73*100/Q73</f>
        <v>25.135322007625202</v>
      </c>
      <c r="V73" s="65">
        <f>K73*100/Q73</f>
        <v>4.9152518426364225</v>
      </c>
      <c r="W73" s="65">
        <f>N73*100/Q73</f>
        <v>69.949426149738386</v>
      </c>
      <c r="X73" s="74">
        <f>SUM(U73:W73)</f>
        <v>100.00000000000001</v>
      </c>
    </row>
    <row r="74" spans="1:24">
      <c r="A74" s="32">
        <v>410</v>
      </c>
      <c r="B74" s="32" t="s">
        <v>40</v>
      </c>
      <c r="C74" s="33" t="s">
        <v>192</v>
      </c>
      <c r="D74" s="33" t="s">
        <v>193</v>
      </c>
      <c r="E74" s="33" t="s">
        <v>196</v>
      </c>
      <c r="F74" s="33" t="s">
        <v>197</v>
      </c>
      <c r="G74" s="33" t="s">
        <v>45</v>
      </c>
      <c r="H74" s="34">
        <v>41329643.93</v>
      </c>
      <c r="I74" s="34">
        <f t="shared" ref="I74:I81" si="9">R74*J74/100</f>
        <v>16994983.991537634</v>
      </c>
      <c r="J74" s="44">
        <v>68.570000015887246</v>
      </c>
      <c r="K74" s="34">
        <v>8082077.0199999996</v>
      </c>
      <c r="L74" s="34">
        <f t="shared" ref="L74:L81" si="10">M74*R74/100</f>
        <v>3080759.0912889405</v>
      </c>
      <c r="M74" s="44">
        <v>12.429999995517186</v>
      </c>
      <c r="N74" s="34">
        <v>12890052.689999999</v>
      </c>
      <c r="O74" s="34">
        <f t="shared" ref="O74:O81" si="11">P74*R74/100</f>
        <v>4709124.9171734294</v>
      </c>
      <c r="P74" s="44">
        <v>18.999999988595579</v>
      </c>
      <c r="Q74" s="34">
        <f t="shared" si="7"/>
        <v>62301773.640000001</v>
      </c>
      <c r="R74" s="41">
        <v>24784868</v>
      </c>
      <c r="S74" s="64">
        <f t="shared" ref="S74:S81" si="12">I74+L74+O74</f>
        <v>24784868.000000004</v>
      </c>
      <c r="T74" s="65">
        <f t="shared" ref="T74:T81" si="13">R74*100/Q74</f>
        <v>39.78196213676847</v>
      </c>
      <c r="U74" s="65">
        <f t="shared" si="8"/>
        <v>66.337828789299294</v>
      </c>
      <c r="V74" s="65">
        <f t="shared" ref="V74:V81" si="14">K74*100/Q74</f>
        <v>12.972466990588231</v>
      </c>
      <c r="W74" s="65">
        <f t="shared" ref="W74:W81" si="15">N74*100/Q74</f>
        <v>20.689704220112471</v>
      </c>
      <c r="X74" s="74">
        <f t="shared" ref="X74:X81" si="16">SUM(U74:W74)</f>
        <v>100</v>
      </c>
    </row>
    <row r="75" spans="1:24">
      <c r="A75" s="32">
        <v>411</v>
      </c>
      <c r="B75" s="32" t="s">
        <v>40</v>
      </c>
      <c r="C75" s="33" t="s">
        <v>192</v>
      </c>
      <c r="D75" s="33" t="s">
        <v>193</v>
      </c>
      <c r="E75" s="33" t="s">
        <v>198</v>
      </c>
      <c r="F75" s="33" t="s">
        <v>199</v>
      </c>
      <c r="G75" s="33" t="s">
        <v>45</v>
      </c>
      <c r="H75" s="34">
        <v>53643574.920000002</v>
      </c>
      <c r="I75" s="34">
        <f t="shared" si="9"/>
        <v>20296728.019297689</v>
      </c>
      <c r="J75" s="44">
        <v>70.929999987411179</v>
      </c>
      <c r="K75" s="34">
        <v>10490085.630000001</v>
      </c>
      <c r="L75" s="34">
        <f t="shared" si="10"/>
        <v>3679908.6782691013</v>
      </c>
      <c r="M75" s="44">
        <v>12.860000008628649</v>
      </c>
      <c r="N75" s="34">
        <v>13025620.84</v>
      </c>
      <c r="O75" s="34">
        <f t="shared" si="11"/>
        <v>4638516.3024332067</v>
      </c>
      <c r="P75" s="44">
        <v>16.210000003960165</v>
      </c>
      <c r="Q75" s="34">
        <f t="shared" si="7"/>
        <v>77159281.390000001</v>
      </c>
      <c r="R75" s="41">
        <v>28615153</v>
      </c>
      <c r="S75" s="64">
        <f t="shared" si="12"/>
        <v>28615153</v>
      </c>
      <c r="T75" s="65">
        <f t="shared" si="13"/>
        <v>37.085821024388885</v>
      </c>
      <c r="U75" s="65">
        <f t="shared" si="8"/>
        <v>69.523165526723417</v>
      </c>
      <c r="V75" s="65">
        <f t="shared" si="14"/>
        <v>13.595364602967308</v>
      </c>
      <c r="W75" s="65">
        <f t="shared" si="15"/>
        <v>16.881469870309274</v>
      </c>
      <c r="X75" s="74">
        <f t="shared" si="16"/>
        <v>100</v>
      </c>
    </row>
    <row r="76" spans="1:24">
      <c r="A76" s="32">
        <v>412</v>
      </c>
      <c r="B76" s="32" t="s">
        <v>40</v>
      </c>
      <c r="C76" s="33" t="s">
        <v>192</v>
      </c>
      <c r="D76" s="33" t="s">
        <v>193</v>
      </c>
      <c r="E76" s="33" t="s">
        <v>200</v>
      </c>
      <c r="F76" s="33" t="s">
        <v>201</v>
      </c>
      <c r="G76" s="33" t="s">
        <v>45</v>
      </c>
      <c r="H76" s="34">
        <v>60453729.789999999</v>
      </c>
      <c r="I76" s="34">
        <f t="shared" si="9"/>
        <v>22542385.181589559</v>
      </c>
      <c r="J76" s="44">
        <v>66.530000000559454</v>
      </c>
      <c r="K76" s="34">
        <v>11821822.16</v>
      </c>
      <c r="L76" s="34">
        <f t="shared" si="10"/>
        <v>4086294.3874523882</v>
      </c>
      <c r="M76" s="44">
        <v>12.060000013730729</v>
      </c>
      <c r="N76" s="34">
        <v>16746287.210000001</v>
      </c>
      <c r="O76" s="34">
        <f t="shared" si="11"/>
        <v>7254358.430958054</v>
      </c>
      <c r="P76" s="44">
        <v>21.409999985709824</v>
      </c>
      <c r="Q76" s="34">
        <f t="shared" si="7"/>
        <v>89021839.159999996</v>
      </c>
      <c r="R76" s="41">
        <v>33883038</v>
      </c>
      <c r="S76" s="64">
        <f t="shared" si="12"/>
        <v>33883038</v>
      </c>
      <c r="T76" s="65">
        <f t="shared" si="13"/>
        <v>38.061489539776431</v>
      </c>
      <c r="U76" s="65">
        <f t="shared" si="8"/>
        <v>67.908875350626943</v>
      </c>
      <c r="V76" s="65">
        <f t="shared" si="14"/>
        <v>13.279687626709778</v>
      </c>
      <c r="W76" s="65">
        <f t="shared" si="15"/>
        <v>18.811437022663284</v>
      </c>
      <c r="X76" s="74">
        <f t="shared" si="16"/>
        <v>100</v>
      </c>
    </row>
    <row r="77" spans="1:24">
      <c r="A77" s="32">
        <v>413</v>
      </c>
      <c r="B77" s="32" t="s">
        <v>40</v>
      </c>
      <c r="C77" s="33" t="s">
        <v>192</v>
      </c>
      <c r="D77" s="33" t="s">
        <v>193</v>
      </c>
      <c r="E77" s="33" t="s">
        <v>202</v>
      </c>
      <c r="F77" s="33" t="s">
        <v>203</v>
      </c>
      <c r="G77" s="33" t="s">
        <v>45</v>
      </c>
      <c r="H77" s="34">
        <v>68307538.719999999</v>
      </c>
      <c r="I77" s="34">
        <f t="shared" si="9"/>
        <v>33130316.118845627</v>
      </c>
      <c r="J77" s="44">
        <v>68.440000009183692</v>
      </c>
      <c r="K77" s="34">
        <v>13357646.869999999</v>
      </c>
      <c r="L77" s="34">
        <f t="shared" si="10"/>
        <v>6007411.2007498527</v>
      </c>
      <c r="M77" s="44">
        <v>12.409999987914873</v>
      </c>
      <c r="N77" s="34">
        <v>22028924.209999997</v>
      </c>
      <c r="O77" s="34">
        <f t="shared" si="11"/>
        <v>9270098.6804045234</v>
      </c>
      <c r="P77" s="44">
        <v>19.150000002901439</v>
      </c>
      <c r="Q77" s="34">
        <f t="shared" si="7"/>
        <v>103694109.8</v>
      </c>
      <c r="R77" s="41">
        <v>48407826</v>
      </c>
      <c r="S77" s="64">
        <f t="shared" si="12"/>
        <v>48407826</v>
      </c>
      <c r="T77" s="65">
        <f t="shared" si="13"/>
        <v>46.683293866321421</v>
      </c>
      <c r="U77" s="65">
        <f t="shared" si="8"/>
        <v>65.87407795076129</v>
      </c>
      <c r="V77" s="65">
        <f t="shared" si="14"/>
        <v>12.881779780706504</v>
      </c>
      <c r="W77" s="65">
        <f t="shared" si="15"/>
        <v>21.244142268532205</v>
      </c>
      <c r="X77" s="74">
        <f t="shared" si="16"/>
        <v>100</v>
      </c>
    </row>
    <row r="78" spans="1:24">
      <c r="A78" s="32">
        <v>414</v>
      </c>
      <c r="B78" s="32" t="s">
        <v>40</v>
      </c>
      <c r="C78" s="33" t="s">
        <v>192</v>
      </c>
      <c r="D78" s="33" t="s">
        <v>193</v>
      </c>
      <c r="E78" s="33" t="s">
        <v>204</v>
      </c>
      <c r="F78" s="33" t="s">
        <v>205</v>
      </c>
      <c r="G78" s="33" t="s">
        <v>45</v>
      </c>
      <c r="H78" s="34">
        <v>73923605.640000001</v>
      </c>
      <c r="I78" s="34">
        <f t="shared" si="9"/>
        <v>38802524.442318209</v>
      </c>
      <c r="J78" s="44">
        <v>51.089999992913974</v>
      </c>
      <c r="K78" s="34">
        <v>14455877.619999999</v>
      </c>
      <c r="L78" s="34">
        <f t="shared" si="10"/>
        <v>7032910.0879071234</v>
      </c>
      <c r="M78" s="44">
        <v>9.2600000001410461</v>
      </c>
      <c r="N78" s="34">
        <v>55900848.380000003</v>
      </c>
      <c r="O78" s="34">
        <f t="shared" si="11"/>
        <v>30113918.469774667</v>
      </c>
      <c r="P78" s="44">
        <v>39.650000006944978</v>
      </c>
      <c r="Q78" s="34">
        <f t="shared" si="7"/>
        <v>144280331.64000002</v>
      </c>
      <c r="R78" s="41">
        <v>75949353</v>
      </c>
      <c r="S78" s="64">
        <f t="shared" si="12"/>
        <v>75949353</v>
      </c>
      <c r="T78" s="65">
        <f t="shared" si="13"/>
        <v>52.640129210060628</v>
      </c>
      <c r="U78" s="65">
        <f t="shared" si="8"/>
        <v>51.236093513043713</v>
      </c>
      <c r="V78" s="65">
        <f t="shared" si="14"/>
        <v>10.01929885777465</v>
      </c>
      <c r="W78" s="65">
        <f t="shared" si="15"/>
        <v>38.74460762918163</v>
      </c>
      <c r="X78" s="74">
        <f t="shared" si="16"/>
        <v>100</v>
      </c>
    </row>
    <row r="79" spans="1:24">
      <c r="A79" s="32">
        <v>415</v>
      </c>
      <c r="B79" s="32" t="s">
        <v>40</v>
      </c>
      <c r="C79" s="33" t="s">
        <v>192</v>
      </c>
      <c r="D79" s="33" t="s">
        <v>193</v>
      </c>
      <c r="E79" s="33" t="s">
        <v>206</v>
      </c>
      <c r="F79" s="33" t="s">
        <v>207</v>
      </c>
      <c r="G79" s="33" t="s">
        <v>45</v>
      </c>
      <c r="H79" s="34">
        <v>56753414.43</v>
      </c>
      <c r="I79" s="34">
        <f t="shared" si="9"/>
        <v>20933470.689655792</v>
      </c>
      <c r="J79" s="44">
        <v>71.179999980467983</v>
      </c>
      <c r="K79" s="34">
        <v>11098219.65</v>
      </c>
      <c r="L79" s="34">
        <f t="shared" si="10"/>
        <v>3793787.1845366484</v>
      </c>
      <c r="M79" s="44">
        <v>12.899999991623876</v>
      </c>
      <c r="N79" s="34">
        <v>12184021.029999999</v>
      </c>
      <c r="O79" s="34">
        <f t="shared" si="11"/>
        <v>4681945.1258075638</v>
      </c>
      <c r="P79" s="44">
        <v>15.920000027908147</v>
      </c>
      <c r="Q79" s="34">
        <f t="shared" si="7"/>
        <v>80035655.109999999</v>
      </c>
      <c r="R79" s="41">
        <v>29409203</v>
      </c>
      <c r="S79" s="64">
        <f t="shared" si="12"/>
        <v>29409203.000000004</v>
      </c>
      <c r="T79" s="65">
        <f t="shared" si="13"/>
        <v>36.74512685574993</v>
      </c>
      <c r="U79" s="65">
        <f t="shared" si="8"/>
        <v>70.910164166206698</v>
      </c>
      <c r="V79" s="65">
        <f t="shared" si="14"/>
        <v>13.866594375652634</v>
      </c>
      <c r="W79" s="65">
        <f t="shared" si="15"/>
        <v>15.223241458140668</v>
      </c>
      <c r="X79" s="74">
        <f t="shared" si="16"/>
        <v>100</v>
      </c>
    </row>
    <row r="80" spans="1:24">
      <c r="A80" s="32">
        <v>416</v>
      </c>
      <c r="B80" s="32" t="s">
        <v>40</v>
      </c>
      <c r="C80" s="33" t="s">
        <v>192</v>
      </c>
      <c r="D80" s="33" t="s">
        <v>193</v>
      </c>
      <c r="E80" s="33" t="s">
        <v>208</v>
      </c>
      <c r="F80" s="33" t="s">
        <v>209</v>
      </c>
      <c r="G80" s="33" t="s">
        <v>45</v>
      </c>
      <c r="H80" s="34">
        <v>39229068.630000003</v>
      </c>
      <c r="I80" s="34">
        <f t="shared" si="9"/>
        <v>11670654.602245461</v>
      </c>
      <c r="J80" s="44">
        <v>69.720000006245542</v>
      </c>
      <c r="K80" s="34">
        <v>7671306.21</v>
      </c>
      <c r="L80" s="34">
        <f t="shared" si="10"/>
        <v>2115850.174903573</v>
      </c>
      <c r="M80" s="44">
        <v>12.640000003008325</v>
      </c>
      <c r="N80" s="34">
        <v>8278960.54</v>
      </c>
      <c r="O80" s="34">
        <f t="shared" si="11"/>
        <v>2952816.2228509658</v>
      </c>
      <c r="P80" s="44">
        <v>17.639999990746134</v>
      </c>
      <c r="Q80" s="34">
        <f t="shared" si="7"/>
        <v>55179335.380000003</v>
      </c>
      <c r="R80" s="41">
        <v>16739321</v>
      </c>
      <c r="S80" s="64">
        <f t="shared" si="12"/>
        <v>16739321</v>
      </c>
      <c r="T80" s="65">
        <f t="shared" si="13"/>
        <v>30.336213520373864</v>
      </c>
      <c r="U80" s="65">
        <f t="shared" si="8"/>
        <v>71.093767911200246</v>
      </c>
      <c r="V80" s="65">
        <f t="shared" si="14"/>
        <v>13.902498384894464</v>
      </c>
      <c r="W80" s="65">
        <f t="shared" si="15"/>
        <v>15.003733703905297</v>
      </c>
      <c r="X80" s="74">
        <f t="shared" si="16"/>
        <v>100.00000000000001</v>
      </c>
    </row>
    <row r="81" spans="1:24">
      <c r="A81" s="32">
        <v>417</v>
      </c>
      <c r="B81" s="32" t="s">
        <v>40</v>
      </c>
      <c r="C81" s="33" t="s">
        <v>192</v>
      </c>
      <c r="D81" s="33" t="s">
        <v>193</v>
      </c>
      <c r="E81" s="33" t="s">
        <v>210</v>
      </c>
      <c r="F81" s="33" t="s">
        <v>211</v>
      </c>
      <c r="G81" s="33" t="s">
        <v>45</v>
      </c>
      <c r="H81" s="34">
        <v>30066175.16</v>
      </c>
      <c r="I81" s="34">
        <f t="shared" si="9"/>
        <v>11207831.189656382</v>
      </c>
      <c r="J81" s="44">
        <v>76.129999975929721</v>
      </c>
      <c r="K81" s="34">
        <v>5879487.9500000002</v>
      </c>
      <c r="L81" s="34">
        <f t="shared" si="10"/>
        <v>2031631.0283513444</v>
      </c>
      <c r="M81" s="44">
        <v>13.799999975216245</v>
      </c>
      <c r="N81" s="34">
        <v>7372050.8799999999</v>
      </c>
      <c r="O81" s="34">
        <f t="shared" si="11"/>
        <v>1482501.7819922743</v>
      </c>
      <c r="P81" s="44">
        <v>10.070000048854041</v>
      </c>
      <c r="Q81" s="34">
        <f t="shared" si="7"/>
        <v>43317713.990000002</v>
      </c>
      <c r="R81" s="41">
        <v>14721964</v>
      </c>
      <c r="S81" s="64">
        <f t="shared" si="12"/>
        <v>14721964</v>
      </c>
      <c r="T81" s="65">
        <f t="shared" si="13"/>
        <v>33.986013212513015</v>
      </c>
      <c r="U81" s="65">
        <f t="shared" si="8"/>
        <v>69.408499181052932</v>
      </c>
      <c r="V81" s="65">
        <f t="shared" si="14"/>
        <v>13.572941433052755</v>
      </c>
      <c r="W81" s="65">
        <f t="shared" si="15"/>
        <v>17.018559385894314</v>
      </c>
      <c r="X81" s="74">
        <f t="shared" si="16"/>
        <v>100</v>
      </c>
    </row>
    <row r="82" spans="1:24" s="61" customFormat="1">
      <c r="D82" s="95" t="s">
        <v>243</v>
      </c>
      <c r="E82" s="95"/>
      <c r="F82" s="95"/>
      <c r="G82" s="62"/>
      <c r="H82" s="63">
        <f>SUM(H73:H81)</f>
        <v>515455614.04000002</v>
      </c>
      <c r="I82" s="63">
        <f t="shared" ref="I82:R82" si="17">SUM(I73:I81)</f>
        <v>218060960.42791367</v>
      </c>
      <c r="J82" s="63"/>
      <c r="K82" s="63">
        <f t="shared" si="17"/>
        <v>100798157.87</v>
      </c>
      <c r="L82" s="63">
        <f t="shared" si="17"/>
        <v>39525265.466028132</v>
      </c>
      <c r="M82" s="63"/>
      <c r="N82" s="63">
        <f t="shared" si="17"/>
        <v>403755911.83999991</v>
      </c>
      <c r="O82" s="63">
        <f t="shared" si="17"/>
        <v>172967901.10605812</v>
      </c>
      <c r="P82" s="63"/>
      <c r="Q82" s="63">
        <f t="shared" si="17"/>
        <v>1020009683.7499999</v>
      </c>
      <c r="R82" s="63">
        <f t="shared" si="17"/>
        <v>430554127</v>
      </c>
      <c r="S82" s="69">
        <f>SUM(S73:S81)</f>
        <v>430554126.99999994</v>
      </c>
    </row>
  </sheetData>
  <mergeCells count="2">
    <mergeCell ref="H1:O1"/>
    <mergeCell ref="D82:F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7"/>
  <sheetViews>
    <sheetView zoomScale="120" zoomScaleNormal="120" workbookViewId="0">
      <pane xSplit="7" ySplit="2" topLeftCell="H73" activePane="bottomRight" state="frozen"/>
      <selection pane="topRight" activeCell="H1" sqref="H1"/>
      <selection pane="bottomLeft" activeCell="A3" sqref="A3"/>
      <selection pane="bottomRight" activeCell="K78" sqref="K78:K86"/>
    </sheetView>
  </sheetViews>
  <sheetFormatPr defaultColWidth="9" defaultRowHeight="12.75" outlineLevelRow="2"/>
  <cols>
    <col min="1" max="1" width="5" style="49" customWidth="1"/>
    <col min="2" max="2" width="4.42578125" style="49" customWidth="1"/>
    <col min="3" max="3" width="5.42578125" style="49" hidden="1" customWidth="1"/>
    <col min="4" max="4" width="7.28515625" style="49" customWidth="1"/>
    <col min="5" max="5" width="5.140625" style="49" customWidth="1"/>
    <col min="6" max="6" width="11" style="49" customWidth="1"/>
    <col min="7" max="7" width="17.42578125" style="49" customWidth="1"/>
    <col min="8" max="8" width="4.28515625" style="49" customWidth="1"/>
    <col min="9" max="11" width="12.140625" style="59" bestFit="1" customWidth="1"/>
    <col min="12" max="12" width="13.42578125" style="49" customWidth="1"/>
    <col min="13" max="13" width="12.85546875" style="49" customWidth="1"/>
    <col min="14" max="14" width="14.85546875" style="49" customWidth="1"/>
    <col min="15" max="15" width="15.42578125" style="49" bestFit="1" customWidth="1"/>
    <col min="16" max="16384" width="9" style="49"/>
  </cols>
  <sheetData>
    <row r="1" spans="1:15" ht="49.5" customHeight="1">
      <c r="A1" s="96" t="s">
        <v>240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5" s="51" customFormat="1" ht="32.1" customHeight="1">
      <c r="A2" s="50" t="s">
        <v>18</v>
      </c>
      <c r="B2" s="50" t="s">
        <v>19</v>
      </c>
      <c r="C2" s="50" t="s">
        <v>225</v>
      </c>
      <c r="D2" s="50" t="s">
        <v>21</v>
      </c>
      <c r="E2" s="50" t="s">
        <v>226</v>
      </c>
      <c r="F2" s="50" t="s">
        <v>227</v>
      </c>
      <c r="G2" s="50" t="s">
        <v>228</v>
      </c>
      <c r="H2" s="57" t="s">
        <v>24</v>
      </c>
      <c r="I2" s="67" t="s">
        <v>214</v>
      </c>
      <c r="J2" s="67" t="s">
        <v>215</v>
      </c>
      <c r="K2" s="67" t="s">
        <v>216</v>
      </c>
      <c r="L2" s="57" t="s">
        <v>237</v>
      </c>
      <c r="M2" s="57" t="s">
        <v>238</v>
      </c>
      <c r="N2" s="57" t="s">
        <v>239</v>
      </c>
      <c r="O2" s="57" t="s">
        <v>241</v>
      </c>
    </row>
    <row r="3" spans="1:15" ht="14.25" customHeight="1" outlineLevel="2">
      <c r="A3" s="32">
        <v>344</v>
      </c>
      <c r="B3" s="33" t="s">
        <v>40</v>
      </c>
      <c r="C3" s="33" t="s">
        <v>41</v>
      </c>
      <c r="D3" s="33" t="s">
        <v>42</v>
      </c>
      <c r="E3" s="33" t="s">
        <v>43</v>
      </c>
      <c r="F3" s="33" t="s">
        <v>44</v>
      </c>
      <c r="G3" s="52">
        <v>3023501</v>
      </c>
      <c r="H3" s="33" t="s">
        <v>45</v>
      </c>
      <c r="I3" s="58">
        <v>84.480000101594484</v>
      </c>
      <c r="J3" s="58">
        <v>15.519999898405512</v>
      </c>
      <c r="K3" s="58">
        <v>0</v>
      </c>
      <c r="L3" s="58">
        <f t="shared" ref="L3:L34" si="0">G3*I3/100</f>
        <v>2554253.6478717104</v>
      </c>
      <c r="M3" s="58">
        <f t="shared" ref="M3:M34" si="1">G3*J3/100</f>
        <v>469247.35212828964</v>
      </c>
      <c r="N3" s="58">
        <f t="shared" ref="N3:N34" si="2">G3*K3/100</f>
        <v>0</v>
      </c>
    </row>
    <row r="4" spans="1:15" ht="14.25" customHeight="1" outlineLevel="2">
      <c r="A4" s="32">
        <v>345</v>
      </c>
      <c r="B4" s="33" t="s">
        <v>40</v>
      </c>
      <c r="C4" s="33" t="s">
        <v>41</v>
      </c>
      <c r="D4" s="33" t="s">
        <v>42</v>
      </c>
      <c r="E4" s="33" t="s">
        <v>46</v>
      </c>
      <c r="F4" s="33" t="s">
        <v>47</v>
      </c>
      <c r="G4" s="52">
        <v>232628575</v>
      </c>
      <c r="H4" s="33" t="s">
        <v>45</v>
      </c>
      <c r="I4" s="58">
        <v>42.319999997939455</v>
      </c>
      <c r="J4" s="58">
        <v>7.7899999991873283</v>
      </c>
      <c r="K4" s="58">
        <v>49.890000002873222</v>
      </c>
      <c r="L4" s="58">
        <f t="shared" si="0"/>
        <v>98448412.935206592</v>
      </c>
      <c r="M4" s="58">
        <f t="shared" si="1"/>
        <v>18121765.990609493</v>
      </c>
      <c r="N4" s="58">
        <f t="shared" si="2"/>
        <v>116058396.07418394</v>
      </c>
    </row>
    <row r="5" spans="1:15" ht="14.25" customHeight="1" outlineLevel="2">
      <c r="A5" s="32">
        <v>346</v>
      </c>
      <c r="B5" s="33" t="s">
        <v>40</v>
      </c>
      <c r="C5" s="33" t="s">
        <v>41</v>
      </c>
      <c r="D5" s="33" t="s">
        <v>42</v>
      </c>
      <c r="E5" s="33" t="s">
        <v>48</v>
      </c>
      <c r="F5" s="33" t="s">
        <v>49</v>
      </c>
      <c r="G5" s="52">
        <v>63159883</v>
      </c>
      <c r="H5" s="33" t="s">
        <v>45</v>
      </c>
      <c r="I5" s="58">
        <v>55.530000002564989</v>
      </c>
      <c r="J5" s="58">
        <v>10.230000001343564</v>
      </c>
      <c r="K5" s="58">
        <v>34.239999996091456</v>
      </c>
      <c r="L5" s="58">
        <f t="shared" si="0"/>
        <v>35072683.031520039</v>
      </c>
      <c r="M5" s="58">
        <f t="shared" si="1"/>
        <v>6461256.0317485929</v>
      </c>
      <c r="N5" s="58">
        <f t="shared" si="2"/>
        <v>21625943.936731368</v>
      </c>
    </row>
    <row r="6" spans="1:15" ht="14.25" customHeight="1" outlineLevel="2">
      <c r="A6" s="32">
        <v>347</v>
      </c>
      <c r="B6" s="33" t="s">
        <v>40</v>
      </c>
      <c r="C6" s="33" t="s">
        <v>41</v>
      </c>
      <c r="D6" s="33" t="s">
        <v>42</v>
      </c>
      <c r="E6" s="33" t="s">
        <v>50</v>
      </c>
      <c r="F6" s="33" t="s">
        <v>51</v>
      </c>
      <c r="G6" s="52">
        <v>70388592</v>
      </c>
      <c r="H6" s="33" t="s">
        <v>45</v>
      </c>
      <c r="I6" s="58">
        <v>42.409999996620968</v>
      </c>
      <c r="J6" s="58">
        <v>7.8099999950493242</v>
      </c>
      <c r="K6" s="58">
        <v>49.780000008329708</v>
      </c>
      <c r="L6" s="58">
        <f t="shared" si="0"/>
        <v>29851801.86482155</v>
      </c>
      <c r="M6" s="58">
        <f t="shared" si="1"/>
        <v>5497349.0317152897</v>
      </c>
      <c r="N6" s="58">
        <f t="shared" si="2"/>
        <v>35039441.103463165</v>
      </c>
    </row>
    <row r="7" spans="1:15" ht="14.25" customHeight="1" outlineLevel="2">
      <c r="A7" s="32">
        <v>348</v>
      </c>
      <c r="B7" s="33" t="s">
        <v>40</v>
      </c>
      <c r="C7" s="33" t="s">
        <v>41</v>
      </c>
      <c r="D7" s="33" t="s">
        <v>42</v>
      </c>
      <c r="E7" s="33" t="s">
        <v>52</v>
      </c>
      <c r="F7" s="33" t="s">
        <v>53</v>
      </c>
      <c r="G7" s="52">
        <v>42389713</v>
      </c>
      <c r="H7" s="33" t="s">
        <v>45</v>
      </c>
      <c r="I7" s="58">
        <v>64.479999997365681</v>
      </c>
      <c r="J7" s="58">
        <v>11.879999996667181</v>
      </c>
      <c r="K7" s="58">
        <v>23.640000005967146</v>
      </c>
      <c r="L7" s="58">
        <f t="shared" si="0"/>
        <v>27332886.941283323</v>
      </c>
      <c r="M7" s="58">
        <f t="shared" si="1"/>
        <v>5035897.9029872278</v>
      </c>
      <c r="N7" s="58">
        <f t="shared" si="2"/>
        <v>10020928.155729456</v>
      </c>
    </row>
    <row r="8" spans="1:15" ht="14.25" customHeight="1" outlineLevel="2">
      <c r="A8" s="32">
        <v>349</v>
      </c>
      <c r="B8" s="33" t="s">
        <v>40</v>
      </c>
      <c r="C8" s="33" t="s">
        <v>41</v>
      </c>
      <c r="D8" s="33" t="s">
        <v>42</v>
      </c>
      <c r="E8" s="33" t="s">
        <v>54</v>
      </c>
      <c r="F8" s="33" t="s">
        <v>55</v>
      </c>
      <c r="G8" s="52">
        <v>32998390</v>
      </c>
      <c r="H8" s="33" t="s">
        <v>45</v>
      </c>
      <c r="I8" s="58">
        <v>70.230000002379995</v>
      </c>
      <c r="J8" s="58">
        <v>12.939999999987828</v>
      </c>
      <c r="K8" s="58">
        <v>16.829999997632182</v>
      </c>
      <c r="L8" s="58">
        <f t="shared" si="0"/>
        <v>23174769.297785357</v>
      </c>
      <c r="M8" s="58">
        <f t="shared" si="1"/>
        <v>4269991.6659959834</v>
      </c>
      <c r="N8" s="58">
        <f t="shared" si="2"/>
        <v>5553629.036218659</v>
      </c>
    </row>
    <row r="9" spans="1:15" ht="14.25" customHeight="1" outlineLevel="2">
      <c r="A9" s="32">
        <v>350</v>
      </c>
      <c r="B9" s="33" t="s">
        <v>40</v>
      </c>
      <c r="C9" s="33" t="s">
        <v>41</v>
      </c>
      <c r="D9" s="33" t="s">
        <v>42</v>
      </c>
      <c r="E9" s="33" t="s">
        <v>56</v>
      </c>
      <c r="F9" s="33" t="s">
        <v>57</v>
      </c>
      <c r="G9" s="52">
        <v>19031855</v>
      </c>
      <c r="H9" s="33" t="s">
        <v>45</v>
      </c>
      <c r="I9" s="58">
        <v>81.680000024424359</v>
      </c>
      <c r="J9" s="58">
        <v>15.050000021110019</v>
      </c>
      <c r="K9" s="58">
        <v>3.2699999544656144</v>
      </c>
      <c r="L9" s="58">
        <f t="shared" si="0"/>
        <v>15545219.168648407</v>
      </c>
      <c r="M9" s="58">
        <f t="shared" si="1"/>
        <v>2864294.1815176285</v>
      </c>
      <c r="N9" s="58">
        <f t="shared" si="2"/>
        <v>622341.64983396174</v>
      </c>
    </row>
    <row r="10" spans="1:15" ht="14.25" customHeight="1" outlineLevel="1">
      <c r="A10" s="53"/>
      <c r="B10" s="54"/>
      <c r="C10" s="54"/>
      <c r="D10" s="55" t="s">
        <v>229</v>
      </c>
      <c r="E10" s="54"/>
      <c r="F10" s="54"/>
      <c r="G10" s="56">
        <f t="shared" ref="G10" si="3">SUBTOTAL(9,G3:G9)</f>
        <v>463620509</v>
      </c>
      <c r="H10" s="33"/>
      <c r="I10" s="58"/>
      <c r="J10" s="58"/>
      <c r="K10" s="58"/>
      <c r="L10" s="58">
        <f t="shared" si="0"/>
        <v>0</v>
      </c>
      <c r="M10" s="58">
        <f t="shared" si="1"/>
        <v>0</v>
      </c>
      <c r="N10" s="58">
        <f t="shared" si="2"/>
        <v>0</v>
      </c>
    </row>
    <row r="11" spans="1:15" ht="14.25" customHeight="1" outlineLevel="2">
      <c r="A11" s="32">
        <v>351</v>
      </c>
      <c r="B11" s="33" t="s">
        <v>40</v>
      </c>
      <c r="C11" s="33" t="s">
        <v>58</v>
      </c>
      <c r="D11" s="33" t="s">
        <v>59</v>
      </c>
      <c r="E11" s="33" t="s">
        <v>60</v>
      </c>
      <c r="F11" s="33" t="s">
        <v>61</v>
      </c>
      <c r="G11" s="52">
        <v>1194671</v>
      </c>
      <c r="H11" s="33" t="s">
        <v>45</v>
      </c>
      <c r="I11" s="58">
        <v>83.910000467068997</v>
      </c>
      <c r="J11" s="58">
        <v>16.089999532931003</v>
      </c>
      <c r="K11" s="58">
        <v>0</v>
      </c>
      <c r="L11" s="58">
        <f t="shared" si="0"/>
        <v>1002448.4416799379</v>
      </c>
      <c r="M11" s="58">
        <f t="shared" si="1"/>
        <v>192222.55832006215</v>
      </c>
      <c r="N11" s="58">
        <f t="shared" si="2"/>
        <v>0</v>
      </c>
    </row>
    <row r="12" spans="1:15" ht="14.25" customHeight="1" outlineLevel="2">
      <c r="A12" s="32">
        <v>352</v>
      </c>
      <c r="B12" s="33" t="s">
        <v>40</v>
      </c>
      <c r="C12" s="33" t="s">
        <v>58</v>
      </c>
      <c r="D12" s="33" t="s">
        <v>59</v>
      </c>
      <c r="E12" s="33" t="s">
        <v>62</v>
      </c>
      <c r="F12" s="33" t="s">
        <v>63</v>
      </c>
      <c r="G12" s="52">
        <v>1265825</v>
      </c>
      <c r="H12" s="33" t="s">
        <v>45</v>
      </c>
      <c r="I12" s="58">
        <v>83.910000291423344</v>
      </c>
      <c r="J12" s="58">
        <v>16.089999708576656</v>
      </c>
      <c r="K12" s="58">
        <v>0</v>
      </c>
      <c r="L12" s="58">
        <f t="shared" si="0"/>
        <v>1062153.7611889096</v>
      </c>
      <c r="M12" s="58">
        <f t="shared" si="1"/>
        <v>203671.23881109044</v>
      </c>
      <c r="N12" s="58">
        <f t="shared" si="2"/>
        <v>0</v>
      </c>
    </row>
    <row r="13" spans="1:15" ht="14.25" customHeight="1" outlineLevel="2">
      <c r="A13" s="32">
        <v>353</v>
      </c>
      <c r="B13" s="33" t="s">
        <v>40</v>
      </c>
      <c r="C13" s="33" t="s">
        <v>58</v>
      </c>
      <c r="D13" s="33" t="s">
        <v>59</v>
      </c>
      <c r="E13" s="33" t="s">
        <v>64</v>
      </c>
      <c r="F13" s="33" t="s">
        <v>65</v>
      </c>
      <c r="G13" s="52">
        <v>350321601</v>
      </c>
      <c r="H13" s="33" t="s">
        <v>45</v>
      </c>
      <c r="I13" s="58">
        <v>0</v>
      </c>
      <c r="J13" s="58">
        <v>0</v>
      </c>
      <c r="K13" s="58">
        <v>100</v>
      </c>
      <c r="L13" s="58">
        <f t="shared" si="0"/>
        <v>0</v>
      </c>
      <c r="M13" s="58">
        <f t="shared" si="1"/>
        <v>0</v>
      </c>
      <c r="N13" s="58">
        <f t="shared" si="2"/>
        <v>350321601</v>
      </c>
    </row>
    <row r="14" spans="1:15" ht="14.25" customHeight="1" outlineLevel="2">
      <c r="A14" s="32">
        <v>354</v>
      </c>
      <c r="B14" s="33" t="s">
        <v>40</v>
      </c>
      <c r="C14" s="33" t="s">
        <v>58</v>
      </c>
      <c r="D14" s="33" t="s">
        <v>59</v>
      </c>
      <c r="E14" s="33" t="s">
        <v>66</v>
      </c>
      <c r="F14" s="33" t="s">
        <v>67</v>
      </c>
      <c r="G14" s="52">
        <v>61547898</v>
      </c>
      <c r="H14" s="33" t="s">
        <v>45</v>
      </c>
      <c r="I14" s="58">
        <v>56.149999992681416</v>
      </c>
      <c r="J14" s="58">
        <v>10.770000003216671</v>
      </c>
      <c r="K14" s="58">
        <v>33.080000004101912</v>
      </c>
      <c r="L14" s="58">
        <f t="shared" si="0"/>
        <v>34559144.722495563</v>
      </c>
      <c r="M14" s="58">
        <f t="shared" si="1"/>
        <v>6628708.6165797934</v>
      </c>
      <c r="N14" s="58">
        <f t="shared" si="2"/>
        <v>20360044.66092464</v>
      </c>
    </row>
    <row r="15" spans="1:15" ht="14.25" customHeight="1" outlineLevel="2">
      <c r="A15" s="32">
        <v>355</v>
      </c>
      <c r="B15" s="33" t="s">
        <v>40</v>
      </c>
      <c r="C15" s="33" t="s">
        <v>58</v>
      </c>
      <c r="D15" s="33" t="s">
        <v>59</v>
      </c>
      <c r="E15" s="33" t="s">
        <v>68</v>
      </c>
      <c r="F15" s="33" t="s">
        <v>69</v>
      </c>
      <c r="G15" s="52">
        <v>22197367</v>
      </c>
      <c r="H15" s="33" t="s">
        <v>45</v>
      </c>
      <c r="I15" s="58">
        <v>66.829999996269009</v>
      </c>
      <c r="J15" s="58">
        <v>12.729999981772792</v>
      </c>
      <c r="K15" s="58">
        <v>20.440000021958202</v>
      </c>
      <c r="L15" s="58">
        <f t="shared" si="0"/>
        <v>14834500.365271818</v>
      </c>
      <c r="M15" s="58">
        <f t="shared" si="1"/>
        <v>2825724.8150540399</v>
      </c>
      <c r="N15" s="58">
        <f t="shared" si="2"/>
        <v>4537141.8196741426</v>
      </c>
    </row>
    <row r="16" spans="1:15" ht="14.25" customHeight="1" outlineLevel="2">
      <c r="A16" s="32">
        <v>356</v>
      </c>
      <c r="B16" s="33" t="s">
        <v>40</v>
      </c>
      <c r="C16" s="33" t="s">
        <v>58</v>
      </c>
      <c r="D16" s="33" t="s">
        <v>59</v>
      </c>
      <c r="E16" s="33" t="s">
        <v>70</v>
      </c>
      <c r="F16" s="33" t="s">
        <v>71</v>
      </c>
      <c r="G16" s="52">
        <v>118681415</v>
      </c>
      <c r="H16" s="33" t="s">
        <v>45</v>
      </c>
      <c r="I16" s="58">
        <v>49.539999998341642</v>
      </c>
      <c r="J16" s="58">
        <v>9.460000000659349</v>
      </c>
      <c r="K16" s="58">
        <v>41.000000000999016</v>
      </c>
      <c r="L16" s="58">
        <f t="shared" si="0"/>
        <v>58794772.989031836</v>
      </c>
      <c r="M16" s="58">
        <f t="shared" si="1"/>
        <v>11227261.859782524</v>
      </c>
      <c r="N16" s="58">
        <f t="shared" si="2"/>
        <v>48659380.151185647</v>
      </c>
    </row>
    <row r="17" spans="1:14" ht="14.25" customHeight="1" outlineLevel="2">
      <c r="A17" s="32">
        <v>357</v>
      </c>
      <c r="B17" s="33" t="s">
        <v>40</v>
      </c>
      <c r="C17" s="33" t="s">
        <v>58</v>
      </c>
      <c r="D17" s="33" t="s">
        <v>59</v>
      </c>
      <c r="E17" s="33" t="s">
        <v>72</v>
      </c>
      <c r="F17" s="33" t="s">
        <v>73</v>
      </c>
      <c r="G17" s="52">
        <v>21570771</v>
      </c>
      <c r="H17" s="33" t="s">
        <v>45</v>
      </c>
      <c r="I17" s="58">
        <v>67.770000002940293</v>
      </c>
      <c r="J17" s="58">
        <v>12.98999997852154</v>
      </c>
      <c r="K17" s="58">
        <v>19.240000018538161</v>
      </c>
      <c r="L17" s="58">
        <f t="shared" si="0"/>
        <v>14618511.507334244</v>
      </c>
      <c r="M17" s="58">
        <f t="shared" si="1"/>
        <v>2802043.1482669306</v>
      </c>
      <c r="N17" s="58">
        <f t="shared" si="2"/>
        <v>4150216.3443988245</v>
      </c>
    </row>
    <row r="18" spans="1:14" ht="14.25" customHeight="1" outlineLevel="2">
      <c r="A18" s="32">
        <v>358</v>
      </c>
      <c r="B18" s="33" t="s">
        <v>40</v>
      </c>
      <c r="C18" s="33" t="s">
        <v>58</v>
      </c>
      <c r="D18" s="33" t="s">
        <v>59</v>
      </c>
      <c r="E18" s="33" t="s">
        <v>74</v>
      </c>
      <c r="F18" s="33" t="s">
        <v>75</v>
      </c>
      <c r="G18" s="52">
        <v>44099080</v>
      </c>
      <c r="H18" s="33" t="s">
        <v>45</v>
      </c>
      <c r="I18" s="58">
        <v>62.359999998621447</v>
      </c>
      <c r="J18" s="58">
        <v>11.960000004464316</v>
      </c>
      <c r="K18" s="58">
        <v>25.679999996914233</v>
      </c>
      <c r="L18" s="58">
        <f t="shared" si="0"/>
        <v>27500186.287392072</v>
      </c>
      <c r="M18" s="58">
        <f t="shared" si="1"/>
        <v>5274249.9699687222</v>
      </c>
      <c r="N18" s="58">
        <f t="shared" si="2"/>
        <v>11324643.742639206</v>
      </c>
    </row>
    <row r="19" spans="1:14" ht="14.25" customHeight="1" outlineLevel="2">
      <c r="A19" s="32">
        <v>359</v>
      </c>
      <c r="B19" s="33" t="s">
        <v>40</v>
      </c>
      <c r="C19" s="33" t="s">
        <v>58</v>
      </c>
      <c r="D19" s="33" t="s">
        <v>59</v>
      </c>
      <c r="E19" s="33" t="s">
        <v>76</v>
      </c>
      <c r="F19" s="33" t="s">
        <v>77</v>
      </c>
      <c r="G19" s="52">
        <v>87795130</v>
      </c>
      <c r="H19" s="33" t="s">
        <v>45</v>
      </c>
      <c r="I19" s="58">
        <v>49.519999997789029</v>
      </c>
      <c r="J19" s="58">
        <v>9.4999999953938108</v>
      </c>
      <c r="K19" s="58">
        <v>40.980000006817164</v>
      </c>
      <c r="L19" s="58">
        <f t="shared" si="0"/>
        <v>43476148.374058872</v>
      </c>
      <c r="M19" s="58">
        <f t="shared" si="1"/>
        <v>8340537.3459559903</v>
      </c>
      <c r="N19" s="58">
        <f t="shared" si="2"/>
        <v>35978444.279985137</v>
      </c>
    </row>
    <row r="20" spans="1:14" ht="14.25" customHeight="1" outlineLevel="2">
      <c r="A20" s="32">
        <v>360</v>
      </c>
      <c r="B20" s="33" t="s">
        <v>40</v>
      </c>
      <c r="C20" s="33" t="s">
        <v>58</v>
      </c>
      <c r="D20" s="33" t="s">
        <v>59</v>
      </c>
      <c r="E20" s="33" t="s">
        <v>78</v>
      </c>
      <c r="F20" s="33" t="s">
        <v>79</v>
      </c>
      <c r="G20" s="52">
        <v>77987323</v>
      </c>
      <c r="H20" s="33" t="s">
        <v>45</v>
      </c>
      <c r="I20" s="58">
        <v>61.710000004190157</v>
      </c>
      <c r="J20" s="58">
        <v>11.799999998184177</v>
      </c>
      <c r="K20" s="58">
        <v>26.489999997625674</v>
      </c>
      <c r="L20" s="58">
        <f t="shared" si="0"/>
        <v>48125977.026567794</v>
      </c>
      <c r="M20" s="58">
        <f t="shared" si="1"/>
        <v>9202504.1125838868</v>
      </c>
      <c r="N20" s="58">
        <f t="shared" si="2"/>
        <v>20658841.860848326</v>
      </c>
    </row>
    <row r="21" spans="1:14" ht="14.25" customHeight="1" outlineLevel="2">
      <c r="A21" s="32">
        <v>361</v>
      </c>
      <c r="B21" s="33" t="s">
        <v>40</v>
      </c>
      <c r="C21" s="33" t="s">
        <v>58</v>
      </c>
      <c r="D21" s="33" t="s">
        <v>59</v>
      </c>
      <c r="E21" s="33" t="s">
        <v>80</v>
      </c>
      <c r="F21" s="33" t="s">
        <v>81</v>
      </c>
      <c r="G21" s="52">
        <v>7910150</v>
      </c>
      <c r="H21" s="33" t="s">
        <v>45</v>
      </c>
      <c r="I21" s="58">
        <v>65.520000027611374</v>
      </c>
      <c r="J21" s="58">
        <v>12.160000009235858</v>
      </c>
      <c r="K21" s="58">
        <v>22.319999963152782</v>
      </c>
      <c r="L21" s="58">
        <f t="shared" si="0"/>
        <v>5182730.2821841016</v>
      </c>
      <c r="M21" s="58">
        <f t="shared" si="1"/>
        <v>961874.24073057028</v>
      </c>
      <c r="N21" s="58">
        <f t="shared" si="2"/>
        <v>1765545.4770853298</v>
      </c>
    </row>
    <row r="22" spans="1:14" ht="14.25" customHeight="1" outlineLevel="2">
      <c r="A22" s="32">
        <v>362</v>
      </c>
      <c r="B22" s="33" t="s">
        <v>40</v>
      </c>
      <c r="C22" s="33" t="s">
        <v>58</v>
      </c>
      <c r="D22" s="33" t="s">
        <v>59</v>
      </c>
      <c r="E22" s="33" t="s">
        <v>82</v>
      </c>
      <c r="F22" s="33" t="s">
        <v>83</v>
      </c>
      <c r="G22" s="52">
        <v>43991416</v>
      </c>
      <c r="H22" s="33" t="s">
        <v>45</v>
      </c>
      <c r="I22" s="58">
        <v>71.949999989994737</v>
      </c>
      <c r="J22" s="58">
        <v>13.799999992968102</v>
      </c>
      <c r="K22" s="58">
        <v>14.250000017037156</v>
      </c>
      <c r="L22" s="58">
        <f t="shared" si="0"/>
        <v>31651823.807598542</v>
      </c>
      <c r="M22" s="58">
        <f t="shared" si="1"/>
        <v>6070815.4049065681</v>
      </c>
      <c r="N22" s="58">
        <f t="shared" si="2"/>
        <v>6268776.7874948857</v>
      </c>
    </row>
    <row r="23" spans="1:14" ht="14.25" customHeight="1" outlineLevel="2">
      <c r="A23" s="32">
        <v>363</v>
      </c>
      <c r="B23" s="33" t="s">
        <v>40</v>
      </c>
      <c r="C23" s="33" t="s">
        <v>58</v>
      </c>
      <c r="D23" s="33" t="s">
        <v>59</v>
      </c>
      <c r="E23" s="33" t="s">
        <v>84</v>
      </c>
      <c r="F23" s="33" t="s">
        <v>85</v>
      </c>
      <c r="G23" s="52">
        <v>33005534</v>
      </c>
      <c r="H23" s="33" t="s">
        <v>45</v>
      </c>
      <c r="I23" s="58">
        <v>65.350000011770064</v>
      </c>
      <c r="J23" s="58">
        <v>12.539999998713723</v>
      </c>
      <c r="K23" s="58">
        <v>22.109999989516218</v>
      </c>
      <c r="L23" s="58">
        <f t="shared" si="0"/>
        <v>21569116.472884774</v>
      </c>
      <c r="M23" s="58">
        <f t="shared" si="1"/>
        <v>4138893.9631754579</v>
      </c>
      <c r="N23" s="58">
        <f t="shared" si="2"/>
        <v>7297523.5639397716</v>
      </c>
    </row>
    <row r="24" spans="1:14" ht="14.25" customHeight="1" outlineLevel="2">
      <c r="A24" s="32">
        <v>364</v>
      </c>
      <c r="B24" s="33" t="s">
        <v>40</v>
      </c>
      <c r="C24" s="33" t="s">
        <v>58</v>
      </c>
      <c r="D24" s="33" t="s">
        <v>59</v>
      </c>
      <c r="E24" s="33" t="s">
        <v>86</v>
      </c>
      <c r="F24" s="33" t="s">
        <v>87</v>
      </c>
      <c r="G24" s="52">
        <v>24712056</v>
      </c>
      <c r="H24" s="33" t="s">
        <v>45</v>
      </c>
      <c r="I24" s="58">
        <v>83.999999984975062</v>
      </c>
      <c r="J24" s="58">
        <v>16.000000015024938</v>
      </c>
      <c r="K24" s="58">
        <v>0</v>
      </c>
      <c r="L24" s="58">
        <f t="shared" si="0"/>
        <v>20758127.036287028</v>
      </c>
      <c r="M24" s="58">
        <f t="shared" si="1"/>
        <v>3953928.9637129712</v>
      </c>
      <c r="N24" s="58">
        <f t="shared" si="2"/>
        <v>0</v>
      </c>
    </row>
    <row r="25" spans="1:14" ht="14.25" customHeight="1" outlineLevel="2">
      <c r="A25" s="32">
        <v>365</v>
      </c>
      <c r="B25" s="33" t="s">
        <v>40</v>
      </c>
      <c r="C25" s="33" t="s">
        <v>58</v>
      </c>
      <c r="D25" s="33" t="s">
        <v>59</v>
      </c>
      <c r="E25" s="33" t="s">
        <v>88</v>
      </c>
      <c r="F25" s="33" t="s">
        <v>89</v>
      </c>
      <c r="G25" s="52">
        <v>13813581</v>
      </c>
      <c r="H25" s="33" t="s">
        <v>45</v>
      </c>
      <c r="I25" s="58">
        <v>70.560000034978827</v>
      </c>
      <c r="J25" s="58">
        <v>13.529999970053501</v>
      </c>
      <c r="K25" s="58">
        <v>15.909999994967668</v>
      </c>
      <c r="L25" s="58">
        <f t="shared" si="0"/>
        <v>9746862.7584318295</v>
      </c>
      <c r="M25" s="58">
        <f t="shared" si="1"/>
        <v>1868977.5051633161</v>
      </c>
      <c r="N25" s="58">
        <f t="shared" si="2"/>
        <v>2197740.7364048548</v>
      </c>
    </row>
    <row r="26" spans="1:14" ht="14.25" customHeight="1" outlineLevel="1">
      <c r="A26" s="53"/>
      <c r="B26" s="54"/>
      <c r="C26" s="54"/>
      <c r="D26" s="55" t="s">
        <v>230</v>
      </c>
      <c r="E26" s="54"/>
      <c r="F26" s="54"/>
      <c r="G26" s="56">
        <f t="shared" ref="G26" si="4">SUBTOTAL(9,G11:G25)</f>
        <v>910093818</v>
      </c>
      <c r="H26" s="33"/>
      <c r="I26" s="58"/>
      <c r="J26" s="58"/>
      <c r="K26" s="58"/>
      <c r="L26" s="58">
        <f t="shared" si="0"/>
        <v>0</v>
      </c>
      <c r="M26" s="58">
        <f t="shared" si="1"/>
        <v>0</v>
      </c>
      <c r="N26" s="58">
        <f t="shared" si="2"/>
        <v>0</v>
      </c>
    </row>
    <row r="27" spans="1:14" ht="14.25" customHeight="1" outlineLevel="2">
      <c r="A27" s="32">
        <v>366</v>
      </c>
      <c r="B27" s="33" t="s">
        <v>40</v>
      </c>
      <c r="C27" s="33" t="s">
        <v>90</v>
      </c>
      <c r="D27" s="33" t="s">
        <v>91</v>
      </c>
      <c r="E27" s="33" t="s">
        <v>92</v>
      </c>
      <c r="F27" s="33" t="s">
        <v>93</v>
      </c>
      <c r="G27" s="52">
        <v>262812763</v>
      </c>
      <c r="H27" s="33" t="s">
        <v>45</v>
      </c>
      <c r="I27" s="58">
        <v>35.659999998394184</v>
      </c>
      <c r="J27" s="58">
        <v>6.7899999992779261</v>
      </c>
      <c r="K27" s="58">
        <v>57.550000002327899</v>
      </c>
      <c r="L27" s="58">
        <f t="shared" si="0"/>
        <v>93719031.281579703</v>
      </c>
      <c r="M27" s="58">
        <f t="shared" si="1"/>
        <v>17844986.605802298</v>
      </c>
      <c r="N27" s="58">
        <f t="shared" si="2"/>
        <v>151248745.112618</v>
      </c>
    </row>
    <row r="28" spans="1:14" ht="14.25" customHeight="1" outlineLevel="2">
      <c r="A28" s="32">
        <v>367</v>
      </c>
      <c r="B28" s="33" t="s">
        <v>40</v>
      </c>
      <c r="C28" s="33" t="s">
        <v>90</v>
      </c>
      <c r="D28" s="33" t="s">
        <v>91</v>
      </c>
      <c r="E28" s="33" t="s">
        <v>94</v>
      </c>
      <c r="F28" s="33" t="s">
        <v>95</v>
      </c>
      <c r="G28" s="52">
        <v>72564461</v>
      </c>
      <c r="H28" s="33" t="s">
        <v>45</v>
      </c>
      <c r="I28" s="58">
        <v>55.890000000224575</v>
      </c>
      <c r="J28" s="58">
        <v>10.710000003800321</v>
      </c>
      <c r="K28" s="58">
        <v>33.399999995975101</v>
      </c>
      <c r="L28" s="58">
        <f t="shared" si="0"/>
        <v>40556277.253062963</v>
      </c>
      <c r="M28" s="58">
        <f t="shared" si="1"/>
        <v>7771653.7758576823</v>
      </c>
      <c r="N28" s="58">
        <f t="shared" si="2"/>
        <v>24236529.971079353</v>
      </c>
    </row>
    <row r="29" spans="1:14" ht="14.25" customHeight="1" outlineLevel="2">
      <c r="A29" s="32">
        <v>368</v>
      </c>
      <c r="B29" s="33" t="s">
        <v>40</v>
      </c>
      <c r="C29" s="33" t="s">
        <v>90</v>
      </c>
      <c r="D29" s="33" t="s">
        <v>91</v>
      </c>
      <c r="E29" s="33" t="s">
        <v>96</v>
      </c>
      <c r="F29" s="33" t="s">
        <v>97</v>
      </c>
      <c r="G29" s="52">
        <v>45922120</v>
      </c>
      <c r="H29" s="33" t="s">
        <v>45</v>
      </c>
      <c r="I29" s="58">
        <v>64.1199999953473</v>
      </c>
      <c r="J29" s="58">
        <v>12.28999999620088</v>
      </c>
      <c r="K29" s="58">
        <v>23.590000008451835</v>
      </c>
      <c r="L29" s="58">
        <f t="shared" si="0"/>
        <v>29445263.341863379</v>
      </c>
      <c r="M29" s="58">
        <f t="shared" si="1"/>
        <v>5643828.5462553632</v>
      </c>
      <c r="N29" s="58">
        <f t="shared" si="2"/>
        <v>10833028.111881262</v>
      </c>
    </row>
    <row r="30" spans="1:14" ht="14.25" customHeight="1" outlineLevel="2">
      <c r="A30" s="32">
        <v>369</v>
      </c>
      <c r="B30" s="33" t="s">
        <v>40</v>
      </c>
      <c r="C30" s="33" t="s">
        <v>90</v>
      </c>
      <c r="D30" s="33" t="s">
        <v>91</v>
      </c>
      <c r="E30" s="33" t="s">
        <v>98</v>
      </c>
      <c r="F30" s="33" t="s">
        <v>99</v>
      </c>
      <c r="G30" s="52">
        <v>96947519</v>
      </c>
      <c r="H30" s="33" t="s">
        <v>45</v>
      </c>
      <c r="I30" s="58">
        <v>54.340000003285382</v>
      </c>
      <c r="J30" s="58">
        <v>10.340000000066674</v>
      </c>
      <c r="K30" s="58">
        <v>35.319999996647951</v>
      </c>
      <c r="L30" s="58">
        <f t="shared" si="0"/>
        <v>52681281.827785105</v>
      </c>
      <c r="M30" s="58">
        <f t="shared" si="1"/>
        <v>10024373.464664638</v>
      </c>
      <c r="N30" s="58">
        <f t="shared" si="2"/>
        <v>34241863.707550272</v>
      </c>
    </row>
    <row r="31" spans="1:14" ht="14.25" customHeight="1" outlineLevel="2">
      <c r="A31" s="32">
        <v>370</v>
      </c>
      <c r="B31" s="33" t="s">
        <v>40</v>
      </c>
      <c r="C31" s="33" t="s">
        <v>90</v>
      </c>
      <c r="D31" s="33" t="s">
        <v>91</v>
      </c>
      <c r="E31" s="33" t="s">
        <v>100</v>
      </c>
      <c r="F31" s="33" t="s">
        <v>101</v>
      </c>
      <c r="G31" s="52">
        <v>27259114</v>
      </c>
      <c r="H31" s="33" t="s">
        <v>45</v>
      </c>
      <c r="I31" s="58">
        <v>69.420000011465902</v>
      </c>
      <c r="J31" s="58">
        <v>13.19000000820831</v>
      </c>
      <c r="K31" s="58">
        <v>17.389999980325779</v>
      </c>
      <c r="L31" s="58">
        <f t="shared" si="0"/>
        <v>18923276.941925503</v>
      </c>
      <c r="M31" s="58">
        <f t="shared" si="1"/>
        <v>3595477.1388375126</v>
      </c>
      <c r="N31" s="58">
        <f t="shared" si="2"/>
        <v>4740359.9192369822</v>
      </c>
    </row>
    <row r="32" spans="1:14" ht="14.25" customHeight="1" outlineLevel="2">
      <c r="A32" s="32">
        <v>371</v>
      </c>
      <c r="B32" s="33" t="s">
        <v>40</v>
      </c>
      <c r="C32" s="33" t="s">
        <v>90</v>
      </c>
      <c r="D32" s="33" t="s">
        <v>91</v>
      </c>
      <c r="E32" s="33" t="s">
        <v>102</v>
      </c>
      <c r="F32" s="33" t="s">
        <v>103</v>
      </c>
      <c r="G32" s="52">
        <v>46521978</v>
      </c>
      <c r="H32" s="33" t="s">
        <v>45</v>
      </c>
      <c r="I32" s="58">
        <v>70.3000000033216</v>
      </c>
      <c r="J32" s="58">
        <v>13.469999998136604</v>
      </c>
      <c r="K32" s="58">
        <v>16.229999998541793</v>
      </c>
      <c r="L32" s="58">
        <f t="shared" si="0"/>
        <v>32704950.535545275</v>
      </c>
      <c r="M32" s="58">
        <f t="shared" si="1"/>
        <v>6266510.4357331106</v>
      </c>
      <c r="N32" s="58">
        <f t="shared" si="2"/>
        <v>7550517.0287216129</v>
      </c>
    </row>
    <row r="33" spans="1:14" ht="14.25" customHeight="1" outlineLevel="2">
      <c r="A33" s="32">
        <v>372</v>
      </c>
      <c r="B33" s="33" t="s">
        <v>40</v>
      </c>
      <c r="C33" s="33" t="s">
        <v>90</v>
      </c>
      <c r="D33" s="33" t="s">
        <v>91</v>
      </c>
      <c r="E33" s="33" t="s">
        <v>104</v>
      </c>
      <c r="F33" s="33" t="s">
        <v>105</v>
      </c>
      <c r="G33" s="52">
        <v>31073634</v>
      </c>
      <c r="H33" s="33" t="s">
        <v>45</v>
      </c>
      <c r="I33" s="58">
        <v>71.619999981648135</v>
      </c>
      <c r="J33" s="58">
        <v>13.729999983524847</v>
      </c>
      <c r="K33" s="58">
        <v>14.650000034827038</v>
      </c>
      <c r="L33" s="58">
        <f t="shared" si="0"/>
        <v>22254936.665097408</v>
      </c>
      <c r="M33" s="58">
        <f t="shared" si="1"/>
        <v>4266409.9430805715</v>
      </c>
      <c r="N33" s="58">
        <f t="shared" si="2"/>
        <v>4552287.3918220261</v>
      </c>
    </row>
    <row r="34" spans="1:14" ht="14.25" customHeight="1" outlineLevel="2">
      <c r="A34" s="32">
        <v>373</v>
      </c>
      <c r="B34" s="33" t="s">
        <v>40</v>
      </c>
      <c r="C34" s="33" t="s">
        <v>90</v>
      </c>
      <c r="D34" s="33" t="s">
        <v>91</v>
      </c>
      <c r="E34" s="33" t="s">
        <v>106</v>
      </c>
      <c r="F34" s="33" t="s">
        <v>107</v>
      </c>
      <c r="G34" s="52">
        <v>17689605</v>
      </c>
      <c r="H34" s="33" t="s">
        <v>45</v>
      </c>
      <c r="I34" s="58">
        <v>67.87000000550492</v>
      </c>
      <c r="J34" s="58">
        <v>12.960000006675655</v>
      </c>
      <c r="K34" s="58">
        <v>19.16999998781942</v>
      </c>
      <c r="L34" s="58">
        <f t="shared" si="0"/>
        <v>12005934.914473798</v>
      </c>
      <c r="M34" s="58">
        <f t="shared" si="1"/>
        <v>2292572.8091808967</v>
      </c>
      <c r="N34" s="58">
        <f t="shared" si="2"/>
        <v>3391097.2763453037</v>
      </c>
    </row>
    <row r="35" spans="1:14" ht="14.25" customHeight="1" outlineLevel="2">
      <c r="A35" s="32">
        <v>374</v>
      </c>
      <c r="B35" s="33" t="s">
        <v>40</v>
      </c>
      <c r="C35" s="33" t="s">
        <v>90</v>
      </c>
      <c r="D35" s="33" t="s">
        <v>91</v>
      </c>
      <c r="E35" s="33" t="s">
        <v>108</v>
      </c>
      <c r="F35" s="33" t="s">
        <v>109</v>
      </c>
      <c r="G35" s="52">
        <v>16395501</v>
      </c>
      <c r="H35" s="33" t="s">
        <v>45</v>
      </c>
      <c r="I35" s="58">
        <v>76.559999997247616</v>
      </c>
      <c r="J35" s="58">
        <v>14.680000034748803</v>
      </c>
      <c r="K35" s="58">
        <v>8.7599999680035783</v>
      </c>
      <c r="L35" s="58">
        <f t="shared" ref="L35:L66" si="5">G35*I35/100</f>
        <v>12552395.565148734</v>
      </c>
      <c r="M35" s="58">
        <f t="shared" ref="M35:M66" si="6">G35*J35/100</f>
        <v>2406859.5524972402</v>
      </c>
      <c r="N35" s="58">
        <f t="shared" ref="N35:N66" si="7">G35*K35/100</f>
        <v>1436245.8823540264</v>
      </c>
    </row>
    <row r="36" spans="1:14" ht="14.25" customHeight="1" outlineLevel="1">
      <c r="A36" s="53"/>
      <c r="B36" s="54"/>
      <c r="C36" s="54"/>
      <c r="D36" s="55" t="s">
        <v>231</v>
      </c>
      <c r="E36" s="54"/>
      <c r="F36" s="54"/>
      <c r="G36" s="56">
        <f t="shared" ref="G36" si="8">SUBTOTAL(9,G27:G35)</f>
        <v>617186695</v>
      </c>
      <c r="H36" s="33"/>
      <c r="I36" s="58"/>
      <c r="J36" s="58"/>
      <c r="K36" s="58"/>
      <c r="L36" s="58">
        <f t="shared" si="5"/>
        <v>0</v>
      </c>
      <c r="M36" s="58">
        <f t="shared" si="6"/>
        <v>0</v>
      </c>
      <c r="N36" s="58">
        <f t="shared" si="7"/>
        <v>0</v>
      </c>
    </row>
    <row r="37" spans="1:14" ht="14.25" customHeight="1" outlineLevel="2">
      <c r="A37" s="32">
        <v>375</v>
      </c>
      <c r="B37" s="33" t="s">
        <v>40</v>
      </c>
      <c r="C37" s="33" t="s">
        <v>110</v>
      </c>
      <c r="D37" s="33" t="s">
        <v>111</v>
      </c>
      <c r="E37" s="33" t="s">
        <v>112</v>
      </c>
      <c r="F37" s="33" t="s">
        <v>113</v>
      </c>
      <c r="G37" s="52">
        <v>343367237</v>
      </c>
      <c r="H37" s="33" t="s">
        <v>45</v>
      </c>
      <c r="I37" s="58">
        <v>18.600000000176255</v>
      </c>
      <c r="J37" s="58">
        <v>3.4099999994751866</v>
      </c>
      <c r="K37" s="58">
        <v>77.990000000348573</v>
      </c>
      <c r="L37" s="58">
        <f t="shared" si="5"/>
        <v>63866306.082605198</v>
      </c>
      <c r="M37" s="58">
        <f t="shared" si="6"/>
        <v>11708822.779897962</v>
      </c>
      <c r="N37" s="58">
        <f t="shared" si="7"/>
        <v>267792108.13749686</v>
      </c>
    </row>
    <row r="38" spans="1:14" ht="14.25" customHeight="1" outlineLevel="2">
      <c r="A38" s="32">
        <v>376</v>
      </c>
      <c r="B38" s="33" t="s">
        <v>40</v>
      </c>
      <c r="C38" s="33" t="s">
        <v>110</v>
      </c>
      <c r="D38" s="33" t="s">
        <v>111</v>
      </c>
      <c r="E38" s="33" t="s">
        <v>114</v>
      </c>
      <c r="F38" s="33" t="s">
        <v>115</v>
      </c>
      <c r="G38" s="52">
        <v>32950772</v>
      </c>
      <c r="H38" s="33" t="s">
        <v>45</v>
      </c>
      <c r="I38" s="58">
        <v>71.22000000428875</v>
      </c>
      <c r="J38" s="58">
        <v>13.040000011387804</v>
      </c>
      <c r="K38" s="58">
        <v>15.739999984323443</v>
      </c>
      <c r="L38" s="58">
        <f t="shared" si="5"/>
        <v>23467539.819813177</v>
      </c>
      <c r="M38" s="58">
        <f t="shared" si="6"/>
        <v>4296780.6725523695</v>
      </c>
      <c r="N38" s="58">
        <f t="shared" si="7"/>
        <v>5186451.5076344535</v>
      </c>
    </row>
    <row r="39" spans="1:14" ht="14.25" customHeight="1" outlineLevel="2">
      <c r="A39" s="32">
        <v>377</v>
      </c>
      <c r="B39" s="33" t="s">
        <v>40</v>
      </c>
      <c r="C39" s="33" t="s">
        <v>110</v>
      </c>
      <c r="D39" s="33" t="s">
        <v>111</v>
      </c>
      <c r="E39" s="33" t="s">
        <v>116</v>
      </c>
      <c r="F39" s="33" t="s">
        <v>117</v>
      </c>
      <c r="G39" s="52">
        <v>22123892</v>
      </c>
      <c r="H39" s="33" t="s">
        <v>45</v>
      </c>
      <c r="I39" s="58">
        <v>71.529999992991904</v>
      </c>
      <c r="J39" s="58">
        <v>13.100000000473168</v>
      </c>
      <c r="K39" s="58">
        <v>15.370000006534934</v>
      </c>
      <c r="L39" s="58">
        <f t="shared" si="5"/>
        <v>15825219.946049536</v>
      </c>
      <c r="M39" s="58">
        <f t="shared" si="6"/>
        <v>2898229.8521046829</v>
      </c>
      <c r="N39" s="58">
        <f t="shared" si="7"/>
        <v>3400442.2018457819</v>
      </c>
    </row>
    <row r="40" spans="1:14" ht="14.25" customHeight="1" outlineLevel="2">
      <c r="A40" s="32">
        <v>378</v>
      </c>
      <c r="B40" s="33" t="s">
        <v>40</v>
      </c>
      <c r="C40" s="33" t="s">
        <v>110</v>
      </c>
      <c r="D40" s="33" t="s">
        <v>111</v>
      </c>
      <c r="E40" s="33" t="s">
        <v>118</v>
      </c>
      <c r="F40" s="33" t="s">
        <v>119</v>
      </c>
      <c r="G40" s="52">
        <v>19872985</v>
      </c>
      <c r="H40" s="33" t="s">
        <v>45</v>
      </c>
      <c r="I40" s="58">
        <v>62.339999982946814</v>
      </c>
      <c r="J40" s="58">
        <v>11.410000006209973</v>
      </c>
      <c r="K40" s="58">
        <v>26.250000010843216</v>
      </c>
      <c r="L40" s="58">
        <f t="shared" si="5"/>
        <v>12388818.845611025</v>
      </c>
      <c r="M40" s="58">
        <f t="shared" si="6"/>
        <v>2267507.5897341068</v>
      </c>
      <c r="N40" s="58">
        <f t="shared" si="7"/>
        <v>5216658.5646548709</v>
      </c>
    </row>
    <row r="41" spans="1:14" ht="14.25" customHeight="1" outlineLevel="2">
      <c r="A41" s="32">
        <v>379</v>
      </c>
      <c r="B41" s="33" t="s">
        <v>40</v>
      </c>
      <c r="C41" s="33" t="s">
        <v>110</v>
      </c>
      <c r="D41" s="33" t="s">
        <v>111</v>
      </c>
      <c r="E41" s="33" t="s">
        <v>120</v>
      </c>
      <c r="F41" s="33" t="s">
        <v>121</v>
      </c>
      <c r="G41" s="52">
        <v>19536473</v>
      </c>
      <c r="H41" s="33" t="s">
        <v>45</v>
      </c>
      <c r="I41" s="58">
        <v>68.629999972872866</v>
      </c>
      <c r="J41" s="58">
        <v>12.570000013672733</v>
      </c>
      <c r="K41" s="58">
        <v>18.800000013454394</v>
      </c>
      <c r="L41" s="58">
        <f t="shared" si="5"/>
        <v>13407881.414600315</v>
      </c>
      <c r="M41" s="58">
        <f t="shared" si="6"/>
        <v>2455734.6587711698</v>
      </c>
      <c r="N41" s="58">
        <f t="shared" si="7"/>
        <v>3672856.9266285137</v>
      </c>
    </row>
    <row r="42" spans="1:14" ht="14.25" customHeight="1" outlineLevel="2">
      <c r="A42" s="32">
        <v>380</v>
      </c>
      <c r="B42" s="33" t="s">
        <v>40</v>
      </c>
      <c r="C42" s="33" t="s">
        <v>110</v>
      </c>
      <c r="D42" s="33" t="s">
        <v>111</v>
      </c>
      <c r="E42" s="33" t="s">
        <v>122</v>
      </c>
      <c r="F42" s="33" t="s">
        <v>123</v>
      </c>
      <c r="G42" s="52">
        <v>31426244</v>
      </c>
      <c r="H42" s="33" t="s">
        <v>45</v>
      </c>
      <c r="I42" s="58">
        <v>67.629999998943674</v>
      </c>
      <c r="J42" s="58">
        <v>12.389999985575145</v>
      </c>
      <c r="K42" s="58">
        <v>19.980000015481178</v>
      </c>
      <c r="L42" s="58">
        <f t="shared" si="5"/>
        <v>21253568.816868037</v>
      </c>
      <c r="M42" s="58">
        <f t="shared" si="6"/>
        <v>3893711.6270668097</v>
      </c>
      <c r="N42" s="58">
        <f t="shared" si="7"/>
        <v>6278963.5560651533</v>
      </c>
    </row>
    <row r="43" spans="1:14" ht="14.25" customHeight="1" outlineLevel="2">
      <c r="A43" s="32">
        <v>381</v>
      </c>
      <c r="B43" s="33" t="s">
        <v>40</v>
      </c>
      <c r="C43" s="33" t="s">
        <v>110</v>
      </c>
      <c r="D43" s="33" t="s">
        <v>111</v>
      </c>
      <c r="E43" s="33" t="s">
        <v>124</v>
      </c>
      <c r="F43" s="33" t="s">
        <v>125</v>
      </c>
      <c r="G43" s="52">
        <v>25582666</v>
      </c>
      <c r="H43" s="33" t="s">
        <v>45</v>
      </c>
      <c r="I43" s="58">
        <v>69.080000007544186</v>
      </c>
      <c r="J43" s="58">
        <v>12.650000011270288</v>
      </c>
      <c r="K43" s="58">
        <v>18.269999981185517</v>
      </c>
      <c r="L43" s="58">
        <f t="shared" si="5"/>
        <v>17672505.674730003</v>
      </c>
      <c r="M43" s="58">
        <f t="shared" si="6"/>
        <v>3236207.2518832404</v>
      </c>
      <c r="N43" s="58">
        <f t="shared" si="7"/>
        <v>4673953.0733867539</v>
      </c>
    </row>
    <row r="44" spans="1:14" ht="14.25" customHeight="1" outlineLevel="2">
      <c r="A44" s="32">
        <v>382</v>
      </c>
      <c r="B44" s="33" t="s">
        <v>40</v>
      </c>
      <c r="C44" s="33" t="s">
        <v>110</v>
      </c>
      <c r="D44" s="33" t="s">
        <v>111</v>
      </c>
      <c r="E44" s="33" t="s">
        <v>126</v>
      </c>
      <c r="F44" s="33" t="s">
        <v>127</v>
      </c>
      <c r="G44" s="52">
        <v>23286972</v>
      </c>
      <c r="H44" s="33" t="s">
        <v>45</v>
      </c>
      <c r="I44" s="58">
        <v>64.489999989686055</v>
      </c>
      <c r="J44" s="58">
        <v>11.799999982703341</v>
      </c>
      <c r="K44" s="58">
        <v>23.71000002761059</v>
      </c>
      <c r="L44" s="58">
        <f t="shared" si="5"/>
        <v>15017768.240398195</v>
      </c>
      <c r="M44" s="58">
        <f t="shared" si="6"/>
        <v>2747862.6919721318</v>
      </c>
      <c r="N44" s="58">
        <f t="shared" si="7"/>
        <v>5521341.0676296698</v>
      </c>
    </row>
    <row r="45" spans="1:14" ht="14.25" customHeight="1" outlineLevel="2">
      <c r="A45" s="32">
        <v>383</v>
      </c>
      <c r="B45" s="33" t="s">
        <v>40</v>
      </c>
      <c r="C45" s="33" t="s">
        <v>110</v>
      </c>
      <c r="D45" s="33" t="s">
        <v>111</v>
      </c>
      <c r="E45" s="33" t="s">
        <v>128</v>
      </c>
      <c r="F45" s="33" t="s">
        <v>129</v>
      </c>
      <c r="G45" s="52">
        <v>36119289</v>
      </c>
      <c r="H45" s="33" t="s">
        <v>45</v>
      </c>
      <c r="I45" s="58">
        <v>69.259999992778134</v>
      </c>
      <c r="J45" s="58">
        <v>12.679999990469764</v>
      </c>
      <c r="K45" s="58">
        <v>18.060000016752085</v>
      </c>
      <c r="L45" s="58">
        <f t="shared" si="5"/>
        <v>25016219.558791514</v>
      </c>
      <c r="M45" s="58">
        <f t="shared" si="6"/>
        <v>4579925.8417577464</v>
      </c>
      <c r="N45" s="58">
        <f t="shared" si="7"/>
        <v>6523143.5994507335</v>
      </c>
    </row>
    <row r="46" spans="1:14" ht="14.25" customHeight="1" outlineLevel="2">
      <c r="A46" s="32">
        <v>384</v>
      </c>
      <c r="B46" s="33" t="s">
        <v>40</v>
      </c>
      <c r="C46" s="33" t="s">
        <v>110</v>
      </c>
      <c r="D46" s="33" t="s">
        <v>111</v>
      </c>
      <c r="E46" s="33" t="s">
        <v>130</v>
      </c>
      <c r="F46" s="33" t="s">
        <v>131</v>
      </c>
      <c r="G46" s="52">
        <v>19754450</v>
      </c>
      <c r="H46" s="33" t="s">
        <v>45</v>
      </c>
      <c r="I46" s="58">
        <v>68.920000014447837</v>
      </c>
      <c r="J46" s="58">
        <v>12.619999999116498</v>
      </c>
      <c r="K46" s="58">
        <v>18.459999986435658</v>
      </c>
      <c r="L46" s="58">
        <f t="shared" si="5"/>
        <v>13614766.94285409</v>
      </c>
      <c r="M46" s="58">
        <f t="shared" si="6"/>
        <v>2493011.5898254691</v>
      </c>
      <c r="N46" s="58">
        <f t="shared" si="7"/>
        <v>3646671.4673204385</v>
      </c>
    </row>
    <row r="47" spans="1:14" ht="14.25" customHeight="1" outlineLevel="2">
      <c r="A47" s="32">
        <v>385</v>
      </c>
      <c r="B47" s="33" t="s">
        <v>40</v>
      </c>
      <c r="C47" s="33" t="s">
        <v>110</v>
      </c>
      <c r="D47" s="33" t="s">
        <v>111</v>
      </c>
      <c r="E47" s="33" t="s">
        <v>132</v>
      </c>
      <c r="F47" s="33" t="s">
        <v>133</v>
      </c>
      <c r="G47" s="52">
        <v>23381691</v>
      </c>
      <c r="H47" s="33" t="s">
        <v>45</v>
      </c>
      <c r="I47" s="58">
        <v>67.669999999549319</v>
      </c>
      <c r="J47" s="58">
        <v>12.390000010715342</v>
      </c>
      <c r="K47" s="58">
        <v>19.93999998973532</v>
      </c>
      <c r="L47" s="58">
        <f t="shared" si="5"/>
        <v>15822390.299594624</v>
      </c>
      <c r="M47" s="58">
        <f t="shared" si="6"/>
        <v>2896991.5174054285</v>
      </c>
      <c r="N47" s="58">
        <f t="shared" si="7"/>
        <v>4662309.1829999443</v>
      </c>
    </row>
    <row r="48" spans="1:14" ht="14.25" customHeight="1" outlineLevel="2">
      <c r="A48" s="32">
        <v>386</v>
      </c>
      <c r="B48" s="33" t="s">
        <v>40</v>
      </c>
      <c r="C48" s="33" t="s">
        <v>110</v>
      </c>
      <c r="D48" s="33" t="s">
        <v>111</v>
      </c>
      <c r="E48" s="33" t="s">
        <v>134</v>
      </c>
      <c r="F48" s="33" t="s">
        <v>135</v>
      </c>
      <c r="G48" s="52">
        <v>20411546</v>
      </c>
      <c r="H48" s="33" t="s">
        <v>45</v>
      </c>
      <c r="I48" s="58">
        <v>72.130000015257508</v>
      </c>
      <c r="J48" s="58">
        <v>13.209999993376623</v>
      </c>
      <c r="K48" s="58">
        <v>14.659999991365869</v>
      </c>
      <c r="L48" s="58">
        <f t="shared" si="5"/>
        <v>14722848.132914294</v>
      </c>
      <c r="M48" s="58">
        <f t="shared" si="6"/>
        <v>2696365.2252480662</v>
      </c>
      <c r="N48" s="58">
        <f t="shared" si="7"/>
        <v>2992332.6418376402</v>
      </c>
    </row>
    <row r="49" spans="1:14" ht="14.25" customHeight="1" outlineLevel="1">
      <c r="A49" s="53"/>
      <c r="B49" s="54"/>
      <c r="C49" s="54"/>
      <c r="D49" s="55" t="s">
        <v>232</v>
      </c>
      <c r="E49" s="54"/>
      <c r="F49" s="54"/>
      <c r="G49" s="56">
        <f t="shared" ref="G49" si="9">SUBTOTAL(9,G37:G48)</f>
        <v>617814217</v>
      </c>
      <c r="H49" s="33"/>
      <c r="I49" s="58"/>
      <c r="J49" s="58"/>
      <c r="K49" s="58"/>
      <c r="L49" s="58">
        <f t="shared" si="5"/>
        <v>0</v>
      </c>
      <c r="M49" s="58">
        <f t="shared" si="6"/>
        <v>0</v>
      </c>
      <c r="N49" s="58">
        <f t="shared" si="7"/>
        <v>0</v>
      </c>
    </row>
    <row r="50" spans="1:14" ht="14.25" customHeight="1" outlineLevel="2">
      <c r="A50" s="32">
        <v>387</v>
      </c>
      <c r="B50" s="33" t="s">
        <v>40</v>
      </c>
      <c r="C50" s="33" t="s">
        <v>136</v>
      </c>
      <c r="D50" s="33" t="s">
        <v>137</v>
      </c>
      <c r="E50" s="33" t="s">
        <v>138</v>
      </c>
      <c r="F50" s="33" t="s">
        <v>139</v>
      </c>
      <c r="G50" s="52">
        <v>172860546</v>
      </c>
      <c r="H50" s="33" t="s">
        <v>45</v>
      </c>
      <c r="I50" s="58">
        <v>34.579999999942991</v>
      </c>
      <c r="J50" s="58">
        <v>6.3100000022622398</v>
      </c>
      <c r="K50" s="58">
        <v>59.109999997794766</v>
      </c>
      <c r="L50" s="58">
        <f t="shared" si="5"/>
        <v>59775176.806701452</v>
      </c>
      <c r="M50" s="58">
        <f t="shared" si="6"/>
        <v>10907500.45651052</v>
      </c>
      <c r="N50" s="58">
        <f t="shared" si="7"/>
        <v>102177868.73678802</v>
      </c>
    </row>
    <row r="51" spans="1:14" ht="14.25" customHeight="1" outlineLevel="2">
      <c r="A51" s="32">
        <v>388</v>
      </c>
      <c r="B51" s="33" t="s">
        <v>40</v>
      </c>
      <c r="C51" s="33" t="s">
        <v>136</v>
      </c>
      <c r="D51" s="33" t="s">
        <v>137</v>
      </c>
      <c r="E51" s="33" t="s">
        <v>140</v>
      </c>
      <c r="F51" s="33" t="s">
        <v>141</v>
      </c>
      <c r="G51" s="52">
        <v>25075134</v>
      </c>
      <c r="H51" s="33" t="s">
        <v>45</v>
      </c>
      <c r="I51" s="58">
        <v>72.079999993175605</v>
      </c>
      <c r="J51" s="58">
        <v>13.149999979750461</v>
      </c>
      <c r="K51" s="58">
        <v>14.770000027073925</v>
      </c>
      <c r="L51" s="58">
        <f t="shared" si="5"/>
        <v>18074156.585488774</v>
      </c>
      <c r="M51" s="58">
        <f t="shared" si="6"/>
        <v>3297380.1159224007</v>
      </c>
      <c r="N51" s="58">
        <f t="shared" si="7"/>
        <v>3703597.2985888231</v>
      </c>
    </row>
    <row r="52" spans="1:14" ht="14.25" customHeight="1" outlineLevel="2">
      <c r="A52" s="32">
        <v>389</v>
      </c>
      <c r="B52" s="33" t="s">
        <v>40</v>
      </c>
      <c r="C52" s="33" t="s">
        <v>136</v>
      </c>
      <c r="D52" s="33" t="s">
        <v>137</v>
      </c>
      <c r="E52" s="33" t="s">
        <v>142</v>
      </c>
      <c r="F52" s="33" t="s">
        <v>143</v>
      </c>
      <c r="G52" s="52">
        <v>31455686</v>
      </c>
      <c r="H52" s="33" t="s">
        <v>45</v>
      </c>
      <c r="I52" s="58">
        <v>75.090000000674522</v>
      </c>
      <c r="J52" s="58">
        <v>13.700000003690759</v>
      </c>
      <c r="K52" s="58">
        <v>11.209999995634723</v>
      </c>
      <c r="L52" s="58">
        <f t="shared" si="5"/>
        <v>23620074.617612176</v>
      </c>
      <c r="M52" s="58">
        <f t="shared" si="6"/>
        <v>4309428.983160954</v>
      </c>
      <c r="N52" s="58">
        <f t="shared" si="7"/>
        <v>3526182.3992268723</v>
      </c>
    </row>
    <row r="53" spans="1:14" ht="14.25" customHeight="1" outlineLevel="2">
      <c r="A53" s="32">
        <v>390</v>
      </c>
      <c r="B53" s="33" t="s">
        <v>40</v>
      </c>
      <c r="C53" s="33" t="s">
        <v>136</v>
      </c>
      <c r="D53" s="33" t="s">
        <v>137</v>
      </c>
      <c r="E53" s="33" t="s">
        <v>144</v>
      </c>
      <c r="F53" s="33" t="s">
        <v>145</v>
      </c>
      <c r="G53" s="52">
        <v>28653923</v>
      </c>
      <c r="H53" s="33" t="s">
        <v>45</v>
      </c>
      <c r="I53" s="58">
        <v>64.919999985076828</v>
      </c>
      <c r="J53" s="58">
        <v>11.850000009087831</v>
      </c>
      <c r="K53" s="58">
        <v>23.230000005835343</v>
      </c>
      <c r="L53" s="58">
        <f t="shared" si="5"/>
        <v>18602126.807323925</v>
      </c>
      <c r="M53" s="58">
        <f t="shared" si="6"/>
        <v>3395489.8781040199</v>
      </c>
      <c r="N53" s="58">
        <f t="shared" si="7"/>
        <v>6656306.3145720549</v>
      </c>
    </row>
    <row r="54" spans="1:14" ht="14.25" customHeight="1" outlineLevel="2">
      <c r="A54" s="32">
        <v>391</v>
      </c>
      <c r="B54" s="33" t="s">
        <v>40</v>
      </c>
      <c r="C54" s="33" t="s">
        <v>136</v>
      </c>
      <c r="D54" s="33" t="s">
        <v>137</v>
      </c>
      <c r="E54" s="33" t="s">
        <v>146</v>
      </c>
      <c r="F54" s="33" t="s">
        <v>147</v>
      </c>
      <c r="G54" s="52">
        <v>26502084</v>
      </c>
      <c r="H54" s="33" t="s">
        <v>45</v>
      </c>
      <c r="I54" s="58">
        <v>67.86999998134074</v>
      </c>
      <c r="J54" s="58">
        <v>12.380000014410429</v>
      </c>
      <c r="K54" s="58">
        <v>19.750000004248825</v>
      </c>
      <c r="L54" s="58">
        <f t="shared" si="5"/>
        <v>17986964.405854907</v>
      </c>
      <c r="M54" s="58">
        <f t="shared" si="6"/>
        <v>3280958.0030190642</v>
      </c>
      <c r="N54" s="58">
        <f t="shared" si="7"/>
        <v>5234161.5911260275</v>
      </c>
    </row>
    <row r="55" spans="1:14" ht="14.25" customHeight="1" outlineLevel="2">
      <c r="A55" s="32">
        <v>392</v>
      </c>
      <c r="B55" s="33" t="s">
        <v>40</v>
      </c>
      <c r="C55" s="33" t="s">
        <v>136</v>
      </c>
      <c r="D55" s="33" t="s">
        <v>137</v>
      </c>
      <c r="E55" s="33" t="s">
        <v>148</v>
      </c>
      <c r="F55" s="33" t="s">
        <v>149</v>
      </c>
      <c r="G55" s="52">
        <v>6475485</v>
      </c>
      <c r="H55" s="33" t="s">
        <v>45</v>
      </c>
      <c r="I55" s="58">
        <v>66.400000021473517</v>
      </c>
      <c r="J55" s="58">
        <v>12.099999987473776</v>
      </c>
      <c r="K55" s="58">
        <v>21.499999991052697</v>
      </c>
      <c r="L55" s="58">
        <f t="shared" si="5"/>
        <v>4299722.041390514</v>
      </c>
      <c r="M55" s="58">
        <f t="shared" si="6"/>
        <v>783533.68418886629</v>
      </c>
      <c r="N55" s="58">
        <f t="shared" si="7"/>
        <v>1392229.2744206188</v>
      </c>
    </row>
    <row r="56" spans="1:14" ht="14.25" customHeight="1" outlineLevel="2">
      <c r="A56" s="32">
        <v>393</v>
      </c>
      <c r="B56" s="33" t="s">
        <v>40</v>
      </c>
      <c r="C56" s="33" t="s">
        <v>136</v>
      </c>
      <c r="D56" s="33" t="s">
        <v>137</v>
      </c>
      <c r="E56" s="33" t="s">
        <v>150</v>
      </c>
      <c r="F56" s="33" t="s">
        <v>151</v>
      </c>
      <c r="G56" s="52">
        <v>12432996</v>
      </c>
      <c r="H56" s="33" t="s">
        <v>45</v>
      </c>
      <c r="I56" s="58">
        <v>68.490000015640788</v>
      </c>
      <c r="J56" s="58">
        <v>12.490000023031593</v>
      </c>
      <c r="K56" s="58">
        <v>19.01999996132762</v>
      </c>
      <c r="L56" s="58">
        <f t="shared" si="5"/>
        <v>8515358.9623446185</v>
      </c>
      <c r="M56" s="58">
        <f t="shared" si="6"/>
        <v>1552881.203263517</v>
      </c>
      <c r="N56" s="58">
        <f t="shared" si="7"/>
        <v>2364755.8343918645</v>
      </c>
    </row>
    <row r="57" spans="1:14" ht="14.25" customHeight="1" outlineLevel="1">
      <c r="A57" s="53"/>
      <c r="B57" s="54"/>
      <c r="C57" s="54"/>
      <c r="D57" s="55" t="s">
        <v>233</v>
      </c>
      <c r="E57" s="54"/>
      <c r="F57" s="54"/>
      <c r="G57" s="56">
        <f t="shared" ref="G57" si="10">SUBTOTAL(9,G50:G56)</f>
        <v>303455854</v>
      </c>
      <c r="H57" s="33"/>
      <c r="I57" s="58"/>
      <c r="J57" s="58"/>
      <c r="K57" s="58"/>
      <c r="L57" s="58">
        <f t="shared" si="5"/>
        <v>0</v>
      </c>
      <c r="M57" s="58">
        <f t="shared" si="6"/>
        <v>0</v>
      </c>
      <c r="N57" s="58">
        <f t="shared" si="7"/>
        <v>0</v>
      </c>
    </row>
    <row r="58" spans="1:14" ht="14.25" customHeight="1" outlineLevel="2">
      <c r="A58" s="32">
        <v>394</v>
      </c>
      <c r="B58" s="33" t="s">
        <v>40</v>
      </c>
      <c r="C58" s="33" t="s">
        <v>152</v>
      </c>
      <c r="D58" s="33" t="s">
        <v>153</v>
      </c>
      <c r="E58" s="33" t="s">
        <v>154</v>
      </c>
      <c r="F58" s="33" t="s">
        <v>155</v>
      </c>
      <c r="G58" s="52">
        <v>264131301</v>
      </c>
      <c r="H58" s="33" t="s">
        <v>45</v>
      </c>
      <c r="I58" s="58">
        <v>29.900000001807204</v>
      </c>
      <c r="J58" s="58">
        <v>5.3400000013335926</v>
      </c>
      <c r="K58" s="58">
        <v>64.759999996859193</v>
      </c>
      <c r="L58" s="58">
        <f t="shared" si="5"/>
        <v>78975259.003773391</v>
      </c>
      <c r="M58" s="58">
        <f t="shared" si="6"/>
        <v>14104611.476922436</v>
      </c>
      <c r="N58" s="58">
        <f t="shared" si="7"/>
        <v>171051430.51930416</v>
      </c>
    </row>
    <row r="59" spans="1:14" ht="14.25" customHeight="1" outlineLevel="2">
      <c r="A59" s="32">
        <v>395</v>
      </c>
      <c r="B59" s="33" t="s">
        <v>40</v>
      </c>
      <c r="C59" s="33" t="s">
        <v>152</v>
      </c>
      <c r="D59" s="33" t="s">
        <v>153</v>
      </c>
      <c r="E59" s="33" t="s">
        <v>156</v>
      </c>
      <c r="F59" s="33" t="s">
        <v>157</v>
      </c>
      <c r="G59" s="52">
        <v>23266102</v>
      </c>
      <c r="H59" s="33" t="s">
        <v>45</v>
      </c>
      <c r="I59" s="58">
        <v>68.749999993937266</v>
      </c>
      <c r="J59" s="58">
        <v>12.260000009642168</v>
      </c>
      <c r="K59" s="58">
        <v>18.989999996420561</v>
      </c>
      <c r="L59" s="58">
        <f t="shared" si="5"/>
        <v>15995445.123589437</v>
      </c>
      <c r="M59" s="58">
        <f t="shared" si="6"/>
        <v>2852424.1074433564</v>
      </c>
      <c r="N59" s="58">
        <f t="shared" si="7"/>
        <v>4418232.7689672038</v>
      </c>
    </row>
    <row r="60" spans="1:14" ht="14.25" customHeight="1" outlineLevel="2">
      <c r="A60" s="32">
        <v>396</v>
      </c>
      <c r="B60" s="33" t="s">
        <v>40</v>
      </c>
      <c r="C60" s="33" t="s">
        <v>152</v>
      </c>
      <c r="D60" s="33" t="s">
        <v>153</v>
      </c>
      <c r="E60" s="33" t="s">
        <v>158</v>
      </c>
      <c r="F60" s="33" t="s">
        <v>159</v>
      </c>
      <c r="G60" s="52">
        <v>32605625</v>
      </c>
      <c r="H60" s="33" t="s">
        <v>45</v>
      </c>
      <c r="I60" s="58">
        <v>65.209999997097782</v>
      </c>
      <c r="J60" s="58">
        <v>11.61999999550798</v>
      </c>
      <c r="K60" s="58">
        <v>23.170000007394236</v>
      </c>
      <c r="L60" s="58">
        <f t="shared" si="5"/>
        <v>21262128.061553713</v>
      </c>
      <c r="M60" s="58">
        <f t="shared" si="6"/>
        <v>3788773.6235353486</v>
      </c>
      <c r="N60" s="58">
        <f t="shared" si="7"/>
        <v>7554723.3149109362</v>
      </c>
    </row>
    <row r="61" spans="1:14" ht="14.25" customHeight="1" outlineLevel="2">
      <c r="A61" s="32">
        <v>397</v>
      </c>
      <c r="B61" s="33" t="s">
        <v>40</v>
      </c>
      <c r="C61" s="33" t="s">
        <v>152</v>
      </c>
      <c r="D61" s="33" t="s">
        <v>153</v>
      </c>
      <c r="E61" s="33" t="s">
        <v>160</v>
      </c>
      <c r="F61" s="33" t="s">
        <v>161</v>
      </c>
      <c r="G61" s="52">
        <v>49655104</v>
      </c>
      <c r="H61" s="33" t="s">
        <v>45</v>
      </c>
      <c r="I61" s="58">
        <v>67.359999991987451</v>
      </c>
      <c r="J61" s="58">
        <v>12.030000001418891</v>
      </c>
      <c r="K61" s="58">
        <v>20.610000006593669</v>
      </c>
      <c r="L61" s="58">
        <f t="shared" si="5"/>
        <v>33447678.050421361</v>
      </c>
      <c r="M61" s="58">
        <f t="shared" si="6"/>
        <v>5973509.0119045516</v>
      </c>
      <c r="N61" s="58">
        <f t="shared" si="7"/>
        <v>10233916.937674094</v>
      </c>
    </row>
    <row r="62" spans="1:14" ht="14.25" customHeight="1" outlineLevel="2">
      <c r="A62" s="32">
        <v>398</v>
      </c>
      <c r="B62" s="33" t="s">
        <v>40</v>
      </c>
      <c r="C62" s="33" t="s">
        <v>152</v>
      </c>
      <c r="D62" s="33" t="s">
        <v>153</v>
      </c>
      <c r="E62" s="33" t="s">
        <v>162</v>
      </c>
      <c r="F62" s="33" t="s">
        <v>163</v>
      </c>
      <c r="G62" s="52">
        <v>48855427</v>
      </c>
      <c r="H62" s="33" t="s">
        <v>45</v>
      </c>
      <c r="I62" s="58">
        <v>64.47999999426635</v>
      </c>
      <c r="J62" s="58">
        <v>11.490000000662413</v>
      </c>
      <c r="K62" s="58">
        <v>24.030000005071241</v>
      </c>
      <c r="L62" s="58">
        <f t="shared" si="5"/>
        <v>31501979.3267988</v>
      </c>
      <c r="M62" s="58">
        <f t="shared" si="6"/>
        <v>5613488.5626236247</v>
      </c>
      <c r="N62" s="58">
        <f t="shared" si="7"/>
        <v>11739959.110577576</v>
      </c>
    </row>
    <row r="63" spans="1:14" ht="14.25" customHeight="1" outlineLevel="2">
      <c r="A63" s="32">
        <v>399</v>
      </c>
      <c r="B63" s="33" t="s">
        <v>40</v>
      </c>
      <c r="C63" s="33" t="s">
        <v>152</v>
      </c>
      <c r="D63" s="33" t="s">
        <v>153</v>
      </c>
      <c r="E63" s="33" t="s">
        <v>164</v>
      </c>
      <c r="F63" s="33" t="s">
        <v>165</v>
      </c>
      <c r="G63" s="52">
        <v>34840671</v>
      </c>
      <c r="H63" s="33" t="s">
        <v>45</v>
      </c>
      <c r="I63" s="58">
        <v>66.349999987776471</v>
      </c>
      <c r="J63" s="58">
        <v>11.829999986035025</v>
      </c>
      <c r="K63" s="58">
        <v>21.820000026188513</v>
      </c>
      <c r="L63" s="58">
        <f t="shared" si="5"/>
        <v>23116785.204241242</v>
      </c>
      <c r="M63" s="58">
        <f t="shared" si="6"/>
        <v>4121651.3744345093</v>
      </c>
      <c r="N63" s="58">
        <f t="shared" si="7"/>
        <v>7602234.4213242531</v>
      </c>
    </row>
    <row r="64" spans="1:14" ht="14.25" customHeight="1" outlineLevel="2">
      <c r="A64" s="32">
        <v>400</v>
      </c>
      <c r="B64" s="33" t="s">
        <v>40</v>
      </c>
      <c r="C64" s="33" t="s">
        <v>152</v>
      </c>
      <c r="D64" s="33" t="s">
        <v>153</v>
      </c>
      <c r="E64" s="33" t="s">
        <v>166</v>
      </c>
      <c r="F64" s="33" t="s">
        <v>167</v>
      </c>
      <c r="G64" s="52">
        <v>61548772</v>
      </c>
      <c r="H64" s="33" t="s">
        <v>45</v>
      </c>
      <c r="I64" s="58">
        <v>55.200000006868976</v>
      </c>
      <c r="J64" s="58">
        <v>9.839999992787579</v>
      </c>
      <c r="K64" s="58">
        <v>34.960000000343449</v>
      </c>
      <c r="L64" s="58">
        <f t="shared" si="5"/>
        <v>33974922.148227766</v>
      </c>
      <c r="M64" s="58">
        <f t="shared" si="6"/>
        <v>6056399.1603608429</v>
      </c>
      <c r="N64" s="58">
        <f t="shared" si="7"/>
        <v>21517450.691411391</v>
      </c>
    </row>
    <row r="65" spans="1:15" ht="14.25" customHeight="1" outlineLevel="2">
      <c r="A65" s="32">
        <v>401</v>
      </c>
      <c r="B65" s="33" t="s">
        <v>40</v>
      </c>
      <c r="C65" s="33" t="s">
        <v>152</v>
      </c>
      <c r="D65" s="33" t="s">
        <v>153</v>
      </c>
      <c r="E65" s="33" t="s">
        <v>168</v>
      </c>
      <c r="F65" s="33" t="s">
        <v>169</v>
      </c>
      <c r="G65" s="52">
        <v>54731912</v>
      </c>
      <c r="H65" s="33" t="s">
        <v>45</v>
      </c>
      <c r="I65" s="58">
        <v>58.099999994233784</v>
      </c>
      <c r="J65" s="58">
        <v>10.370000003086622</v>
      </c>
      <c r="K65" s="58">
        <v>31.530000002679596</v>
      </c>
      <c r="L65" s="58">
        <f t="shared" si="5"/>
        <v>31799240.868844043</v>
      </c>
      <c r="M65" s="58">
        <f t="shared" si="6"/>
        <v>5675699.2760893665</v>
      </c>
      <c r="N65" s="58">
        <f t="shared" si="7"/>
        <v>17256971.855066594</v>
      </c>
    </row>
    <row r="66" spans="1:15" ht="14.25" customHeight="1" outlineLevel="2">
      <c r="A66" s="32">
        <v>402</v>
      </c>
      <c r="B66" s="33" t="s">
        <v>40</v>
      </c>
      <c r="C66" s="33" t="s">
        <v>152</v>
      </c>
      <c r="D66" s="33" t="s">
        <v>153</v>
      </c>
      <c r="E66" s="33" t="s">
        <v>170</v>
      </c>
      <c r="F66" s="33" t="s">
        <v>171</v>
      </c>
      <c r="G66" s="52">
        <v>30250720</v>
      </c>
      <c r="H66" s="33" t="s">
        <v>45</v>
      </c>
      <c r="I66" s="58">
        <v>64.500000009870448</v>
      </c>
      <c r="J66" s="58">
        <v>11.500000017913038</v>
      </c>
      <c r="K66" s="58">
        <v>23.999999972216507</v>
      </c>
      <c r="L66" s="58">
        <f t="shared" si="5"/>
        <v>19511714.402985882</v>
      </c>
      <c r="M66" s="58">
        <f t="shared" si="6"/>
        <v>3478832.8054188229</v>
      </c>
      <c r="N66" s="58">
        <f t="shared" si="7"/>
        <v>7260172.7915952932</v>
      </c>
    </row>
    <row r="67" spans="1:15" ht="14.25" customHeight="1" outlineLevel="2">
      <c r="A67" s="32">
        <v>403</v>
      </c>
      <c r="B67" s="33" t="s">
        <v>40</v>
      </c>
      <c r="C67" s="33" t="s">
        <v>152</v>
      </c>
      <c r="D67" s="33" t="s">
        <v>153</v>
      </c>
      <c r="E67" s="33" t="s">
        <v>172</v>
      </c>
      <c r="F67" s="33" t="s">
        <v>173</v>
      </c>
      <c r="G67" s="52">
        <v>15063983</v>
      </c>
      <c r="H67" s="33" t="s">
        <v>45</v>
      </c>
      <c r="I67" s="58">
        <v>67.029999985809781</v>
      </c>
      <c r="J67" s="58">
        <v>12.009999969351712</v>
      </c>
      <c r="K67" s="58">
        <v>20.960000044838509</v>
      </c>
      <c r="L67" s="58">
        <f t="shared" ref="L67:L86" si="11">G67*I67/100</f>
        <v>10097387.802762387</v>
      </c>
      <c r="M67" s="58">
        <f t="shared" ref="M67:M86" si="12">G67*J67/100</f>
        <v>1809184.3536831471</v>
      </c>
      <c r="N67" s="58">
        <f t="shared" ref="N67:N86" si="13">G67*K67/100</f>
        <v>3157410.8435544651</v>
      </c>
    </row>
    <row r="68" spans="1:15" ht="14.25" customHeight="1" outlineLevel="2">
      <c r="A68" s="32">
        <v>404</v>
      </c>
      <c r="B68" s="33" t="s">
        <v>40</v>
      </c>
      <c r="C68" s="33" t="s">
        <v>152</v>
      </c>
      <c r="D68" s="33" t="s">
        <v>153</v>
      </c>
      <c r="E68" s="33" t="s">
        <v>174</v>
      </c>
      <c r="F68" s="33" t="s">
        <v>175</v>
      </c>
      <c r="G68" s="52">
        <v>10408488</v>
      </c>
      <c r="H68" s="33" t="s">
        <v>45</v>
      </c>
      <c r="I68" s="58">
        <v>55.752426212203318</v>
      </c>
      <c r="J68" s="58">
        <v>9.6477612159390969</v>
      </c>
      <c r="K68" s="58">
        <v>34.599812571857576</v>
      </c>
      <c r="L68" s="58">
        <f t="shared" si="11"/>
        <v>5802984.592006037</v>
      </c>
      <c r="M68" s="58">
        <f t="shared" si="12"/>
        <v>1004186.068429675</v>
      </c>
      <c r="N68" s="58">
        <f t="shared" si="13"/>
        <v>3601317.3395642871</v>
      </c>
    </row>
    <row r="69" spans="1:15" ht="14.25" customHeight="1" outlineLevel="1">
      <c r="A69" s="53"/>
      <c r="B69" s="54"/>
      <c r="C69" s="54"/>
      <c r="D69" s="55" t="s">
        <v>234</v>
      </c>
      <c r="E69" s="54"/>
      <c r="F69" s="54"/>
      <c r="G69" s="56">
        <f t="shared" ref="G69" si="14">SUBTOTAL(9,G58:G68)</f>
        <v>625358105</v>
      </c>
      <c r="H69" s="33"/>
      <c r="I69" s="58"/>
      <c r="J69" s="58"/>
      <c r="K69" s="58"/>
      <c r="L69" s="58">
        <f t="shared" si="11"/>
        <v>0</v>
      </c>
      <c r="M69" s="58">
        <f t="shared" si="12"/>
        <v>0</v>
      </c>
      <c r="N69" s="58">
        <f t="shared" si="13"/>
        <v>0</v>
      </c>
    </row>
    <row r="70" spans="1:15" ht="14.25" customHeight="1" outlineLevel="2">
      <c r="A70" s="32">
        <v>405</v>
      </c>
      <c r="B70" s="33" t="s">
        <v>40</v>
      </c>
      <c r="C70" s="33" t="s">
        <v>176</v>
      </c>
      <c r="D70" s="33" t="s">
        <v>177</v>
      </c>
      <c r="E70" s="33" t="s">
        <v>178</v>
      </c>
      <c r="F70" s="33" t="s">
        <v>179</v>
      </c>
      <c r="G70" s="52">
        <v>235675794</v>
      </c>
      <c r="H70" s="33" t="s">
        <v>45</v>
      </c>
      <c r="I70" s="58">
        <v>26.839999998848338</v>
      </c>
      <c r="J70" s="58">
        <v>4.8400000002112513</v>
      </c>
      <c r="K70" s="58">
        <v>68.320000000940411</v>
      </c>
      <c r="L70" s="58">
        <f t="shared" si="11"/>
        <v>63255383.106885813</v>
      </c>
      <c r="M70" s="58">
        <f t="shared" si="12"/>
        <v>11406708.430097869</v>
      </c>
      <c r="N70" s="58">
        <f t="shared" si="13"/>
        <v>161013702.46301633</v>
      </c>
    </row>
    <row r="71" spans="1:15" ht="14.25" customHeight="1" outlineLevel="2">
      <c r="A71" s="32">
        <v>406</v>
      </c>
      <c r="B71" s="33" t="s">
        <v>40</v>
      </c>
      <c r="C71" s="33" t="s">
        <v>176</v>
      </c>
      <c r="D71" s="33" t="s">
        <v>177</v>
      </c>
      <c r="E71" s="33" t="s">
        <v>180</v>
      </c>
      <c r="F71" s="33" t="s">
        <v>181</v>
      </c>
      <c r="G71" s="52">
        <v>99433047</v>
      </c>
      <c r="H71" s="33" t="s">
        <v>45</v>
      </c>
      <c r="I71" s="58">
        <v>51.740000005324795</v>
      </c>
      <c r="J71" s="58">
        <v>9.3400000012994795</v>
      </c>
      <c r="K71" s="58">
        <v>38.919999993375718</v>
      </c>
      <c r="L71" s="58">
        <f t="shared" si="11"/>
        <v>51446658.523094609</v>
      </c>
      <c r="M71" s="58">
        <f t="shared" si="12"/>
        <v>9287046.5910921115</v>
      </c>
      <c r="N71" s="58">
        <f t="shared" si="13"/>
        <v>38699341.885813273</v>
      </c>
    </row>
    <row r="72" spans="1:15" ht="14.25" customHeight="1" outlineLevel="2">
      <c r="A72" s="32">
        <v>407</v>
      </c>
      <c r="B72" s="33" t="s">
        <v>40</v>
      </c>
      <c r="C72" s="33" t="s">
        <v>176</v>
      </c>
      <c r="D72" s="33" t="s">
        <v>177</v>
      </c>
      <c r="E72" s="33" t="s">
        <v>182</v>
      </c>
      <c r="F72" s="33" t="s">
        <v>183</v>
      </c>
      <c r="G72" s="52">
        <v>30986914</v>
      </c>
      <c r="H72" s="33" t="s">
        <v>45</v>
      </c>
      <c r="I72" s="58">
        <v>67.999999984361892</v>
      </c>
      <c r="J72" s="58">
        <v>12.259999986525164</v>
      </c>
      <c r="K72" s="58">
        <v>19.740000029112945</v>
      </c>
      <c r="L72" s="58">
        <f t="shared" si="11"/>
        <v>21071101.515154231</v>
      </c>
      <c r="M72" s="58">
        <f t="shared" si="12"/>
        <v>3798995.6522245645</v>
      </c>
      <c r="N72" s="58">
        <f t="shared" si="13"/>
        <v>6116816.8326212037</v>
      </c>
    </row>
    <row r="73" spans="1:15" ht="14.25" customHeight="1" outlineLevel="2">
      <c r="A73" s="32">
        <v>408</v>
      </c>
      <c r="B73" s="33" t="s">
        <v>40</v>
      </c>
      <c r="C73" s="33" t="s">
        <v>176</v>
      </c>
      <c r="D73" s="33" t="s">
        <v>177</v>
      </c>
      <c r="E73" s="33" t="s">
        <v>184</v>
      </c>
      <c r="F73" s="33" t="s">
        <v>185</v>
      </c>
      <c r="G73" s="52">
        <v>24549009</v>
      </c>
      <c r="H73" s="33" t="s">
        <v>45</v>
      </c>
      <c r="I73" s="58">
        <v>70.499999979298536</v>
      </c>
      <c r="J73" s="58">
        <v>12.719999988256626</v>
      </c>
      <c r="K73" s="58">
        <v>16.780000032444836</v>
      </c>
      <c r="L73" s="58">
        <f t="shared" si="11"/>
        <v>17307051.339917995</v>
      </c>
      <c r="M73" s="58">
        <f t="shared" si="12"/>
        <v>3122633.9419171186</v>
      </c>
      <c r="N73" s="58">
        <f t="shared" si="13"/>
        <v>4119323.7181648854</v>
      </c>
    </row>
    <row r="74" spans="1:15" ht="14.25" customHeight="1" outlineLevel="2">
      <c r="A74" s="32">
        <v>409</v>
      </c>
      <c r="B74" s="33" t="s">
        <v>40</v>
      </c>
      <c r="C74" s="33" t="s">
        <v>176</v>
      </c>
      <c r="D74" s="33" t="s">
        <v>177</v>
      </c>
      <c r="E74" s="33" t="s">
        <v>186</v>
      </c>
      <c r="F74" s="33" t="s">
        <v>187</v>
      </c>
      <c r="G74" s="52">
        <v>34401097</v>
      </c>
      <c r="H74" s="33" t="s">
        <v>45</v>
      </c>
      <c r="I74" s="58">
        <v>74.730000006791059</v>
      </c>
      <c r="J74" s="58">
        <v>13.470000013607001</v>
      </c>
      <c r="K74" s="58">
        <v>11.799999979601933</v>
      </c>
      <c r="L74" s="58">
        <f t="shared" si="11"/>
        <v>25707939.790436201</v>
      </c>
      <c r="M74" s="58">
        <f t="shared" si="12"/>
        <v>4633827.7705809576</v>
      </c>
      <c r="N74" s="58">
        <f t="shared" si="13"/>
        <v>4059329.4389828416</v>
      </c>
    </row>
    <row r="75" spans="1:15" ht="14.25" customHeight="1" outlineLevel="2">
      <c r="A75" s="32">
        <v>410</v>
      </c>
      <c r="B75" s="33" t="s">
        <v>40</v>
      </c>
      <c r="C75" s="33" t="s">
        <v>176</v>
      </c>
      <c r="D75" s="33" t="s">
        <v>177</v>
      </c>
      <c r="E75" s="33" t="s">
        <v>188</v>
      </c>
      <c r="F75" s="33" t="s">
        <v>189</v>
      </c>
      <c r="G75" s="52">
        <v>41089665</v>
      </c>
      <c r="H75" s="33" t="s">
        <v>45</v>
      </c>
      <c r="I75" s="58">
        <v>70.530000003633873</v>
      </c>
      <c r="J75" s="58">
        <v>12.710000008987484</v>
      </c>
      <c r="K75" s="58">
        <v>16.759999987378642</v>
      </c>
      <c r="L75" s="58">
        <f t="shared" si="11"/>
        <v>28980540.725993145</v>
      </c>
      <c r="M75" s="58">
        <f t="shared" si="12"/>
        <v>5222496.425192927</v>
      </c>
      <c r="N75" s="58">
        <f t="shared" si="13"/>
        <v>6886627.8488139259</v>
      </c>
    </row>
    <row r="76" spans="1:15" ht="14.25" customHeight="1" outlineLevel="2">
      <c r="A76" s="32">
        <v>411</v>
      </c>
      <c r="B76" s="33" t="s">
        <v>40</v>
      </c>
      <c r="C76" s="33" t="s">
        <v>176</v>
      </c>
      <c r="D76" s="33" t="s">
        <v>177</v>
      </c>
      <c r="E76" s="33" t="s">
        <v>190</v>
      </c>
      <c r="F76" s="33" t="s">
        <v>191</v>
      </c>
      <c r="G76" s="52">
        <v>21759958</v>
      </c>
      <c r="H76" s="33" t="s">
        <v>45</v>
      </c>
      <c r="I76" s="58">
        <v>67.82999997978466</v>
      </c>
      <c r="J76" s="58">
        <v>12.250000024135202</v>
      </c>
      <c r="K76" s="58">
        <v>19.919999996080154</v>
      </c>
      <c r="L76" s="58">
        <f t="shared" si="11"/>
        <v>14759779.50700115</v>
      </c>
      <c r="M76" s="58">
        <f t="shared" si="12"/>
        <v>2665594.8602518099</v>
      </c>
      <c r="N76" s="58">
        <f t="shared" si="13"/>
        <v>4334583.6327470429</v>
      </c>
    </row>
    <row r="77" spans="1:15" ht="14.25" customHeight="1" outlineLevel="1">
      <c r="A77" s="53"/>
      <c r="B77" s="54"/>
      <c r="C77" s="54"/>
      <c r="D77" s="55" t="s">
        <v>235</v>
      </c>
      <c r="E77" s="54"/>
      <c r="F77" s="54"/>
      <c r="G77" s="56">
        <f t="shared" ref="G77" si="15">SUBTOTAL(9,G70:G76)</f>
        <v>487895484</v>
      </c>
      <c r="H77" s="33"/>
      <c r="I77" s="58"/>
      <c r="J77" s="58"/>
      <c r="K77" s="58"/>
      <c r="L77" s="58">
        <f t="shared" si="11"/>
        <v>0</v>
      </c>
      <c r="M77" s="58">
        <f t="shared" si="12"/>
        <v>0</v>
      </c>
      <c r="N77" s="58">
        <f t="shared" si="13"/>
        <v>0</v>
      </c>
    </row>
    <row r="78" spans="1:15" ht="14.25" customHeight="1" outlineLevel="2">
      <c r="A78" s="32">
        <v>412</v>
      </c>
      <c r="B78" s="33" t="s">
        <v>40</v>
      </c>
      <c r="C78" s="33" t="s">
        <v>192</v>
      </c>
      <c r="D78" s="33" t="s">
        <v>193</v>
      </c>
      <c r="E78" s="33" t="s">
        <v>194</v>
      </c>
      <c r="F78" s="33" t="s">
        <v>195</v>
      </c>
      <c r="G78" s="52">
        <v>136833209</v>
      </c>
      <c r="H78" s="33" t="s">
        <v>45</v>
      </c>
      <c r="I78" s="58">
        <v>26.880000002510332</v>
      </c>
      <c r="J78" s="58">
        <v>4.8700000024481644</v>
      </c>
      <c r="K78" s="58">
        <v>68.249999995041506</v>
      </c>
      <c r="L78" s="58">
        <f>G78*I78/100</f>
        <v>36780766.582634971</v>
      </c>
      <c r="M78" s="58">
        <f t="shared" si="12"/>
        <v>6663777.2816499015</v>
      </c>
      <c r="N78" s="58">
        <f t="shared" si="13"/>
        <v>93388665.135715142</v>
      </c>
      <c r="O78" s="58">
        <f>SUBTOTAL(9,L78:N78)</f>
        <v>136833209</v>
      </c>
    </row>
    <row r="79" spans="1:15" ht="14.25" customHeight="1" outlineLevel="2">
      <c r="A79" s="32">
        <v>413</v>
      </c>
      <c r="B79" s="33" t="s">
        <v>40</v>
      </c>
      <c r="C79" s="33" t="s">
        <v>192</v>
      </c>
      <c r="D79" s="33" t="s">
        <v>193</v>
      </c>
      <c r="E79" s="33" t="s">
        <v>196</v>
      </c>
      <c r="F79" s="33" t="s">
        <v>197</v>
      </c>
      <c r="G79" s="52">
        <v>22093125</v>
      </c>
      <c r="H79" s="33" t="s">
        <v>45</v>
      </c>
      <c r="I79" s="58">
        <v>68.570000015887246</v>
      </c>
      <c r="J79" s="58">
        <v>12.429999995517186</v>
      </c>
      <c r="K79" s="58">
        <v>18.999999988595579</v>
      </c>
      <c r="L79" s="58">
        <f t="shared" si="11"/>
        <v>15149255.816009989</v>
      </c>
      <c r="M79" s="58">
        <f t="shared" si="12"/>
        <v>2746175.4365096064</v>
      </c>
      <c r="N79" s="58">
        <f t="shared" si="13"/>
        <v>4197693.7474804074</v>
      </c>
      <c r="O79" s="58">
        <f t="shared" ref="O79:O86" si="16">SUBTOTAL(9,L79:N79)</f>
        <v>22093125.000000004</v>
      </c>
    </row>
    <row r="80" spans="1:15" ht="14.25" customHeight="1" outlineLevel="2">
      <c r="A80" s="32">
        <v>414</v>
      </c>
      <c r="B80" s="33" t="s">
        <v>40</v>
      </c>
      <c r="C80" s="33" t="s">
        <v>192</v>
      </c>
      <c r="D80" s="33" t="s">
        <v>193</v>
      </c>
      <c r="E80" s="33" t="s">
        <v>198</v>
      </c>
      <c r="F80" s="33" t="s">
        <v>199</v>
      </c>
      <c r="G80" s="52">
        <v>25196653</v>
      </c>
      <c r="H80" s="33" t="s">
        <v>45</v>
      </c>
      <c r="I80" s="58">
        <v>70.929999987411179</v>
      </c>
      <c r="J80" s="58">
        <v>12.860000008628649</v>
      </c>
      <c r="K80" s="58">
        <v>16.210000003960165</v>
      </c>
      <c r="L80" s="58">
        <f t="shared" si="11"/>
        <v>17871985.969728038</v>
      </c>
      <c r="M80" s="58">
        <f t="shared" si="12"/>
        <v>3240289.5779741304</v>
      </c>
      <c r="N80" s="58">
        <f t="shared" si="13"/>
        <v>4084377.4522978286</v>
      </c>
      <c r="O80" s="58">
        <f t="shared" si="16"/>
        <v>25196652.999999996</v>
      </c>
    </row>
    <row r="81" spans="1:15" ht="14.25" customHeight="1" outlineLevel="2">
      <c r="A81" s="32">
        <v>415</v>
      </c>
      <c r="B81" s="33" t="s">
        <v>40</v>
      </c>
      <c r="C81" s="33" t="s">
        <v>192</v>
      </c>
      <c r="D81" s="33" t="s">
        <v>193</v>
      </c>
      <c r="E81" s="33" t="s">
        <v>200</v>
      </c>
      <c r="F81" s="33" t="s">
        <v>201</v>
      </c>
      <c r="G81" s="52">
        <v>30491644</v>
      </c>
      <c r="H81" s="33" t="s">
        <v>45</v>
      </c>
      <c r="I81" s="58">
        <v>66.530000000559454</v>
      </c>
      <c r="J81" s="58">
        <v>12.060000013730729</v>
      </c>
      <c r="K81" s="58">
        <v>21.409999985709824</v>
      </c>
      <c r="L81" s="58">
        <f t="shared" si="11"/>
        <v>20286090.753370587</v>
      </c>
      <c r="M81" s="58">
        <f t="shared" si="12"/>
        <v>3677292.2705867249</v>
      </c>
      <c r="N81" s="58">
        <f t="shared" si="13"/>
        <v>6528260.9760426907</v>
      </c>
      <c r="O81" s="58">
        <f t="shared" si="16"/>
        <v>30491644.000000004</v>
      </c>
    </row>
    <row r="82" spans="1:15" ht="14.25" customHeight="1" outlineLevel="2">
      <c r="A82" s="32">
        <v>416</v>
      </c>
      <c r="B82" s="33" t="s">
        <v>40</v>
      </c>
      <c r="C82" s="33" t="s">
        <v>192</v>
      </c>
      <c r="D82" s="33" t="s">
        <v>193</v>
      </c>
      <c r="E82" s="33" t="s">
        <v>202</v>
      </c>
      <c r="F82" s="33" t="s">
        <v>203</v>
      </c>
      <c r="G82" s="52">
        <v>43267960</v>
      </c>
      <c r="H82" s="33" t="s">
        <v>45</v>
      </c>
      <c r="I82" s="58">
        <v>68.440000009183692</v>
      </c>
      <c r="J82" s="58">
        <v>12.409999987914873</v>
      </c>
      <c r="K82" s="58">
        <v>19.150000002901439</v>
      </c>
      <c r="L82" s="58">
        <f t="shared" si="11"/>
        <v>29612591.827973593</v>
      </c>
      <c r="M82" s="58">
        <f t="shared" si="12"/>
        <v>5369553.8307710122</v>
      </c>
      <c r="N82" s="58">
        <f t="shared" si="13"/>
        <v>8285814.3412553938</v>
      </c>
      <c r="O82" s="58">
        <f t="shared" si="16"/>
        <v>43267960</v>
      </c>
    </row>
    <row r="83" spans="1:15" ht="14.25" customHeight="1" outlineLevel="2">
      <c r="A83" s="32">
        <v>417</v>
      </c>
      <c r="B83" s="33" t="s">
        <v>40</v>
      </c>
      <c r="C83" s="33" t="s">
        <v>192</v>
      </c>
      <c r="D83" s="33" t="s">
        <v>193</v>
      </c>
      <c r="E83" s="33" t="s">
        <v>204</v>
      </c>
      <c r="F83" s="33" t="s">
        <v>205</v>
      </c>
      <c r="G83" s="52">
        <v>66582662</v>
      </c>
      <c r="H83" s="33" t="s">
        <v>45</v>
      </c>
      <c r="I83" s="58">
        <v>51.089999992913974</v>
      </c>
      <c r="J83" s="58">
        <v>9.2600000001410461</v>
      </c>
      <c r="K83" s="58">
        <v>39.650000006944978</v>
      </c>
      <c r="L83" s="58">
        <f t="shared" si="11"/>
        <v>34017082.011081934</v>
      </c>
      <c r="M83" s="58">
        <f t="shared" si="12"/>
        <v>6165554.5012939116</v>
      </c>
      <c r="N83" s="58">
        <f t="shared" si="13"/>
        <v>26400025.48762415</v>
      </c>
      <c r="O83" s="58">
        <f t="shared" si="16"/>
        <v>66582662</v>
      </c>
    </row>
    <row r="84" spans="1:15" ht="14.25" customHeight="1" outlineLevel="2">
      <c r="A84" s="32">
        <v>418</v>
      </c>
      <c r="B84" s="33" t="s">
        <v>40</v>
      </c>
      <c r="C84" s="33" t="s">
        <v>192</v>
      </c>
      <c r="D84" s="33" t="s">
        <v>193</v>
      </c>
      <c r="E84" s="33" t="s">
        <v>206</v>
      </c>
      <c r="F84" s="33" t="s">
        <v>207</v>
      </c>
      <c r="G84" s="52">
        <v>24690156</v>
      </c>
      <c r="H84" s="33" t="s">
        <v>45</v>
      </c>
      <c r="I84" s="58">
        <v>71.179999980467983</v>
      </c>
      <c r="J84" s="58">
        <v>12.899999991623876</v>
      </c>
      <c r="K84" s="58">
        <v>15.920000027908147</v>
      </c>
      <c r="L84" s="58">
        <f t="shared" si="11"/>
        <v>17574453.035977513</v>
      </c>
      <c r="M84" s="58">
        <f t="shared" si="12"/>
        <v>3185030.1219319217</v>
      </c>
      <c r="N84" s="58">
        <f t="shared" si="13"/>
        <v>3930672.8420905648</v>
      </c>
      <c r="O84" s="58">
        <f t="shared" si="16"/>
        <v>24690156</v>
      </c>
    </row>
    <row r="85" spans="1:15" ht="14.25" customHeight="1" outlineLevel="2">
      <c r="A85" s="32">
        <v>419</v>
      </c>
      <c r="B85" s="33" t="s">
        <v>40</v>
      </c>
      <c r="C85" s="33" t="s">
        <v>192</v>
      </c>
      <c r="D85" s="33" t="s">
        <v>193</v>
      </c>
      <c r="E85" s="33" t="s">
        <v>208</v>
      </c>
      <c r="F85" s="33" t="s">
        <v>209</v>
      </c>
      <c r="G85" s="52">
        <v>14787687</v>
      </c>
      <c r="H85" s="33" t="s">
        <v>45</v>
      </c>
      <c r="I85" s="58">
        <v>69.720000006245542</v>
      </c>
      <c r="J85" s="58">
        <v>12.640000003008325</v>
      </c>
      <c r="K85" s="58">
        <v>17.639999990746134</v>
      </c>
      <c r="L85" s="58">
        <f t="shared" si="11"/>
        <v>10309975.377323572</v>
      </c>
      <c r="M85" s="58">
        <f t="shared" si="12"/>
        <v>1869163.6372448618</v>
      </c>
      <c r="N85" s="58">
        <f t="shared" si="13"/>
        <v>2608547.9854315673</v>
      </c>
      <c r="O85" s="58">
        <f t="shared" si="16"/>
        <v>14787687</v>
      </c>
    </row>
    <row r="86" spans="1:15" ht="14.25" customHeight="1" outlineLevel="2">
      <c r="A86" s="32">
        <v>420</v>
      </c>
      <c r="B86" s="33" t="s">
        <v>40</v>
      </c>
      <c r="C86" s="33" t="s">
        <v>192</v>
      </c>
      <c r="D86" s="33" t="s">
        <v>193</v>
      </c>
      <c r="E86" s="33" t="s">
        <v>210</v>
      </c>
      <c r="F86" s="33" t="s">
        <v>211</v>
      </c>
      <c r="G86" s="52">
        <v>13457481</v>
      </c>
      <c r="H86" s="33" t="s">
        <v>45</v>
      </c>
      <c r="I86" s="58">
        <v>76.129999975929721</v>
      </c>
      <c r="J86" s="58">
        <v>13.799999975216245</v>
      </c>
      <c r="K86" s="58">
        <v>10.070000048854041</v>
      </c>
      <c r="L86" s="58">
        <f t="shared" si="11"/>
        <v>10245180.282060748</v>
      </c>
      <c r="M86" s="58">
        <f t="shared" si="12"/>
        <v>1857132.3746647311</v>
      </c>
      <c r="N86" s="58">
        <f t="shared" si="13"/>
        <v>1355168.3432745233</v>
      </c>
      <c r="O86" s="58">
        <f t="shared" si="16"/>
        <v>13457481.000000002</v>
      </c>
    </row>
    <row r="87" spans="1:15">
      <c r="L87" s="59"/>
      <c r="M87" s="59"/>
      <c r="N87" s="59"/>
      <c r="O87" s="60">
        <f>O78+O79+O80+O81+O82+O83+O84+O85+O86</f>
        <v>377400577</v>
      </c>
    </row>
  </sheetData>
  <autoFilter ref="A2:O87" xr:uid="{00000000-0009-0000-0000-000002000000}"/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1"/>
  <sheetViews>
    <sheetView zoomScale="90" zoomScaleNormal="90" workbookViewId="0">
      <selection activeCell="I72" sqref="I72"/>
    </sheetView>
  </sheetViews>
  <sheetFormatPr defaultColWidth="8.5703125" defaultRowHeight="15"/>
  <cols>
    <col min="1" max="2" width="3.42578125" style="30" bestFit="1" customWidth="1"/>
    <col min="3" max="3" width="8" style="30" bestFit="1" customWidth="1"/>
    <col min="4" max="4" width="9.5703125" style="30" bestFit="1" customWidth="1"/>
    <col min="5" max="5" width="5.28515625" style="30" bestFit="1" customWidth="1"/>
    <col min="6" max="6" width="12" style="30" customWidth="1"/>
    <col min="7" max="7" width="8.42578125" style="30" bestFit="1" customWidth="1"/>
    <col min="8" max="9" width="14.42578125" style="30" bestFit="1" customWidth="1"/>
    <col min="10" max="13" width="13.42578125" style="30" bestFit="1" customWidth="1"/>
    <col min="14" max="15" width="14.42578125" style="30" bestFit="1" customWidth="1"/>
    <col min="16" max="16" width="13.42578125" style="30" customWidth="1"/>
    <col min="17" max="18" width="14.42578125" style="30" bestFit="1" customWidth="1"/>
    <col min="19" max="19" width="8.5703125" style="30"/>
    <col min="20" max="20" width="7.140625" style="30" bestFit="1" customWidth="1"/>
    <col min="21" max="21" width="8.5703125" style="65"/>
    <col min="22" max="22" width="5.5703125" style="65" bestFit="1" customWidth="1"/>
    <col min="23" max="23" width="6.5703125" style="65" bestFit="1" customWidth="1"/>
    <col min="24" max="24" width="11.85546875" style="30" bestFit="1" customWidth="1"/>
    <col min="25" max="16384" width="8.5703125" style="30"/>
  </cols>
  <sheetData>
    <row r="1" spans="1:18" ht="21">
      <c r="A1" s="35"/>
      <c r="B1" s="35"/>
      <c r="C1" s="35"/>
      <c r="D1" s="35"/>
      <c r="E1" s="35"/>
      <c r="F1" s="35"/>
      <c r="G1" s="35"/>
      <c r="H1" s="94" t="s">
        <v>224</v>
      </c>
      <c r="I1" s="94"/>
      <c r="J1" s="94"/>
      <c r="K1" s="94"/>
      <c r="L1" s="94"/>
      <c r="M1" s="94"/>
      <c r="N1" s="94"/>
      <c r="O1" s="94"/>
      <c r="P1" s="36"/>
      <c r="Q1" s="36"/>
      <c r="R1" s="37"/>
    </row>
    <row r="2" spans="1:18">
      <c r="A2" s="38"/>
      <c r="B2" s="38"/>
      <c r="C2" s="38"/>
      <c r="D2" s="38"/>
      <c r="E2" s="38"/>
      <c r="F2" s="38"/>
      <c r="G2" s="38"/>
      <c r="H2" s="31" t="s">
        <v>3</v>
      </c>
      <c r="I2" s="31" t="s">
        <v>4</v>
      </c>
      <c r="J2" s="42" t="s">
        <v>219</v>
      </c>
      <c r="K2" s="31" t="s">
        <v>6</v>
      </c>
      <c r="L2" s="31" t="s">
        <v>217</v>
      </c>
      <c r="M2" s="42" t="s">
        <v>220</v>
      </c>
      <c r="N2" s="31" t="s">
        <v>9</v>
      </c>
      <c r="O2" s="31" t="s">
        <v>218</v>
      </c>
      <c r="P2" s="42" t="s">
        <v>221</v>
      </c>
      <c r="Q2" s="31" t="s">
        <v>222</v>
      </c>
      <c r="R2" s="31" t="s">
        <v>223</v>
      </c>
    </row>
    <row r="3" spans="1:18" ht="25.5">
      <c r="A3" s="39" t="s">
        <v>18</v>
      </c>
      <c r="B3" s="39" t="s">
        <v>19</v>
      </c>
      <c r="C3" s="39" t="s">
        <v>20</v>
      </c>
      <c r="D3" s="39" t="s">
        <v>21</v>
      </c>
      <c r="E3" s="39" t="s">
        <v>22</v>
      </c>
      <c r="F3" s="39" t="s">
        <v>23</v>
      </c>
      <c r="G3" s="39" t="s">
        <v>24</v>
      </c>
      <c r="H3" s="40" t="s">
        <v>25</v>
      </c>
      <c r="I3" s="40" t="s">
        <v>26</v>
      </c>
      <c r="J3" s="43" t="s">
        <v>214</v>
      </c>
      <c r="K3" s="40" t="s">
        <v>30</v>
      </c>
      <c r="L3" s="40" t="s">
        <v>31</v>
      </c>
      <c r="M3" s="43" t="s">
        <v>215</v>
      </c>
      <c r="N3" s="40" t="s">
        <v>33</v>
      </c>
      <c r="O3" s="40" t="s">
        <v>34</v>
      </c>
      <c r="P3" s="43" t="s">
        <v>216</v>
      </c>
      <c r="Q3" s="40" t="s">
        <v>213</v>
      </c>
      <c r="R3" s="40" t="s">
        <v>212</v>
      </c>
    </row>
    <row r="4" spans="1:18" hidden="1">
      <c r="A4" s="32">
        <v>341</v>
      </c>
      <c r="B4" s="32" t="s">
        <v>40</v>
      </c>
      <c r="C4" s="33" t="s">
        <v>41</v>
      </c>
      <c r="D4" s="33" t="s">
        <v>42</v>
      </c>
      <c r="E4" s="33" t="s">
        <v>43</v>
      </c>
      <c r="F4" s="33" t="s">
        <v>44</v>
      </c>
      <c r="G4" s="33" t="s">
        <v>45</v>
      </c>
      <c r="H4" s="34">
        <v>13765505.220000001</v>
      </c>
      <c r="I4" s="34">
        <v>1423598.51</v>
      </c>
      <c r="J4" s="44">
        <f>I4*100/R4</f>
        <v>84.480000101594484</v>
      </c>
      <c r="K4" s="34">
        <v>2529558.2400000002</v>
      </c>
      <c r="L4" s="34">
        <v>261532.3</v>
      </c>
      <c r="M4" s="44">
        <f>L4*100/R4</f>
        <v>15.519999898405512</v>
      </c>
      <c r="N4" s="34">
        <v>0</v>
      </c>
      <c r="O4" s="34">
        <v>0</v>
      </c>
      <c r="P4" s="44">
        <f>O4*100/R4</f>
        <v>0</v>
      </c>
      <c r="Q4" s="34">
        <f>H4+K4+N4</f>
        <v>16295063.460000001</v>
      </c>
      <c r="R4" s="41">
        <f>I4+L4+O4</f>
        <v>1685130.81</v>
      </c>
    </row>
    <row r="5" spans="1:18" hidden="1">
      <c r="A5" s="32">
        <v>342</v>
      </c>
      <c r="B5" s="32" t="s">
        <v>40</v>
      </c>
      <c r="C5" s="33" t="s">
        <v>41</v>
      </c>
      <c r="D5" s="33" t="s">
        <v>42</v>
      </c>
      <c r="E5" s="33" t="s">
        <v>46</v>
      </c>
      <c r="F5" s="33" t="s">
        <v>47</v>
      </c>
      <c r="G5" s="33" t="s">
        <v>45</v>
      </c>
      <c r="H5" s="34">
        <v>241042609.44</v>
      </c>
      <c r="I5" s="34">
        <v>95297482.709999993</v>
      </c>
      <c r="J5" s="44">
        <f t="shared" ref="J5:J68" si="0">I5*100/R5</f>
        <v>42.319999997939455</v>
      </c>
      <c r="K5" s="34">
        <v>44375317.740000002</v>
      </c>
      <c r="L5" s="34">
        <v>17541762.530000001</v>
      </c>
      <c r="M5" s="44">
        <f t="shared" ref="M5:M68" si="1">L5*100/R5</f>
        <v>7.7899999991873283</v>
      </c>
      <c r="N5" s="34">
        <v>345450446.93000001</v>
      </c>
      <c r="O5" s="34">
        <v>112343842.45999999</v>
      </c>
      <c r="P5" s="44">
        <f t="shared" ref="P5:P68" si="2">O5*100/R5</f>
        <v>49.890000002873222</v>
      </c>
      <c r="Q5" s="34">
        <f t="shared" ref="Q5:Q68" si="3">H5+K5+N5</f>
        <v>630868374.11000001</v>
      </c>
      <c r="R5" s="41">
        <f t="shared" ref="R5:R68" si="4">I5+L5+O5</f>
        <v>225183087.69999999</v>
      </c>
    </row>
    <row r="6" spans="1:18" hidden="1">
      <c r="A6" s="32">
        <v>343</v>
      </c>
      <c r="B6" s="32" t="s">
        <v>40</v>
      </c>
      <c r="C6" s="33" t="s">
        <v>41</v>
      </c>
      <c r="D6" s="33" t="s">
        <v>42</v>
      </c>
      <c r="E6" s="33" t="s">
        <v>48</v>
      </c>
      <c r="F6" s="33" t="s">
        <v>49</v>
      </c>
      <c r="G6" s="33" t="s">
        <v>45</v>
      </c>
      <c r="H6" s="34">
        <v>76142694.629999995</v>
      </c>
      <c r="I6" s="34">
        <v>34097603.579999998</v>
      </c>
      <c r="J6" s="44">
        <f t="shared" si="0"/>
        <v>55.530000002564989</v>
      </c>
      <c r="K6" s="34">
        <v>14027341.779999999</v>
      </c>
      <c r="L6" s="34">
        <v>6281622.2699999996</v>
      </c>
      <c r="M6" s="44">
        <f t="shared" si="1"/>
        <v>10.230000001343564</v>
      </c>
      <c r="N6" s="34">
        <v>53190874.450000003</v>
      </c>
      <c r="O6" s="34">
        <v>21024706.399999999</v>
      </c>
      <c r="P6" s="44">
        <f t="shared" si="2"/>
        <v>34.239999996091456</v>
      </c>
      <c r="Q6" s="34">
        <f t="shared" si="3"/>
        <v>143360910.86000001</v>
      </c>
      <c r="R6" s="41">
        <f t="shared" si="4"/>
        <v>61403932.249999993</v>
      </c>
    </row>
    <row r="7" spans="1:18" hidden="1">
      <c r="A7" s="32">
        <v>344</v>
      </c>
      <c r="B7" s="32" t="s">
        <v>40</v>
      </c>
      <c r="C7" s="33" t="s">
        <v>41</v>
      </c>
      <c r="D7" s="33" t="s">
        <v>42</v>
      </c>
      <c r="E7" s="33" t="s">
        <v>50</v>
      </c>
      <c r="F7" s="33" t="s">
        <v>51</v>
      </c>
      <c r="G7" s="33" t="s">
        <v>45</v>
      </c>
      <c r="H7" s="34">
        <v>97691869.739999995</v>
      </c>
      <c r="I7" s="34">
        <v>26984491.239999998</v>
      </c>
      <c r="J7" s="44">
        <f t="shared" si="0"/>
        <v>42.409999996620968</v>
      </c>
      <c r="K7" s="34">
        <v>17997225.489999998</v>
      </c>
      <c r="L7" s="34">
        <v>4969320.3600000003</v>
      </c>
      <c r="M7" s="44">
        <f t="shared" si="1"/>
        <v>7.8099999950493242</v>
      </c>
      <c r="N7" s="34">
        <v>139255737.52000001</v>
      </c>
      <c r="O7" s="34">
        <v>31673849.899999999</v>
      </c>
      <c r="P7" s="44">
        <f t="shared" si="2"/>
        <v>49.780000008329708</v>
      </c>
      <c r="Q7" s="34">
        <f t="shared" si="3"/>
        <v>254944832.75</v>
      </c>
      <c r="R7" s="41">
        <f t="shared" si="4"/>
        <v>63627661.5</v>
      </c>
    </row>
    <row r="8" spans="1:18" hidden="1">
      <c r="A8" s="32">
        <v>345</v>
      </c>
      <c r="B8" s="32" t="s">
        <v>40</v>
      </c>
      <c r="C8" s="33" t="s">
        <v>41</v>
      </c>
      <c r="D8" s="33" t="s">
        <v>42</v>
      </c>
      <c r="E8" s="33" t="s">
        <v>52</v>
      </c>
      <c r="F8" s="33" t="s">
        <v>53</v>
      </c>
      <c r="G8" s="33" t="s">
        <v>45</v>
      </c>
      <c r="H8" s="34">
        <v>66707965.960000001</v>
      </c>
      <c r="I8" s="34">
        <v>25847568.359999999</v>
      </c>
      <c r="J8" s="44">
        <f t="shared" si="0"/>
        <v>64.479999997365681</v>
      </c>
      <c r="K8" s="34">
        <v>12289234.6</v>
      </c>
      <c r="L8" s="34">
        <v>4762238.09</v>
      </c>
      <c r="M8" s="44">
        <f t="shared" si="1"/>
        <v>11.879999996667181</v>
      </c>
      <c r="N8" s="34">
        <v>26831310.41</v>
      </c>
      <c r="O8" s="34">
        <v>9476372.7699999996</v>
      </c>
      <c r="P8" s="44">
        <f t="shared" si="2"/>
        <v>23.640000005967146</v>
      </c>
      <c r="Q8" s="34">
        <f t="shared" si="3"/>
        <v>105828510.97</v>
      </c>
      <c r="R8" s="41">
        <f t="shared" si="4"/>
        <v>40086179.219999999</v>
      </c>
    </row>
    <row r="9" spans="1:18" hidden="1">
      <c r="A9" s="32">
        <v>346</v>
      </c>
      <c r="B9" s="32" t="s">
        <v>40</v>
      </c>
      <c r="C9" s="33" t="s">
        <v>41</v>
      </c>
      <c r="D9" s="33" t="s">
        <v>42</v>
      </c>
      <c r="E9" s="33" t="s">
        <v>54</v>
      </c>
      <c r="F9" s="33" t="s">
        <v>55</v>
      </c>
      <c r="G9" s="33" t="s">
        <v>45</v>
      </c>
      <c r="H9" s="34">
        <v>71017364.810000002</v>
      </c>
      <c r="I9" s="34">
        <v>23075653.460000001</v>
      </c>
      <c r="J9" s="44">
        <f t="shared" si="0"/>
        <v>70.230000002379995</v>
      </c>
      <c r="K9" s="34">
        <v>13083131</v>
      </c>
      <c r="L9" s="34">
        <v>4251729.4000000004</v>
      </c>
      <c r="M9" s="44">
        <f t="shared" si="1"/>
        <v>12.939999999987828</v>
      </c>
      <c r="N9" s="34">
        <v>17806350.890000001</v>
      </c>
      <c r="O9" s="34">
        <v>5529876.7999999998</v>
      </c>
      <c r="P9" s="44">
        <f t="shared" si="2"/>
        <v>16.829999997632182</v>
      </c>
      <c r="Q9" s="34">
        <f t="shared" si="3"/>
        <v>101906846.7</v>
      </c>
      <c r="R9" s="41">
        <f t="shared" si="4"/>
        <v>32857259.66</v>
      </c>
    </row>
    <row r="10" spans="1:18" hidden="1">
      <c r="A10" s="32">
        <v>347</v>
      </c>
      <c r="B10" s="32" t="s">
        <v>40</v>
      </c>
      <c r="C10" s="33" t="s">
        <v>41</v>
      </c>
      <c r="D10" s="33" t="s">
        <v>42</v>
      </c>
      <c r="E10" s="33" t="s">
        <v>56</v>
      </c>
      <c r="F10" s="33" t="s">
        <v>57</v>
      </c>
      <c r="G10" s="33" t="s">
        <v>45</v>
      </c>
      <c r="H10" s="34">
        <v>47915928.740000002</v>
      </c>
      <c r="I10" s="34">
        <v>11878604.67</v>
      </c>
      <c r="J10" s="44">
        <f t="shared" si="0"/>
        <v>81.680000024424359</v>
      </c>
      <c r="K10" s="34">
        <v>8827282.9299999997</v>
      </c>
      <c r="L10" s="34">
        <v>2188699.81</v>
      </c>
      <c r="M10" s="44">
        <f t="shared" si="1"/>
        <v>15.050000021110019</v>
      </c>
      <c r="N10" s="34">
        <v>1962439.84</v>
      </c>
      <c r="O10" s="34">
        <v>475551.38</v>
      </c>
      <c r="P10" s="44">
        <f t="shared" si="2"/>
        <v>3.2699999544656144</v>
      </c>
      <c r="Q10" s="34">
        <f t="shared" si="3"/>
        <v>58705651.510000005</v>
      </c>
      <c r="R10" s="41">
        <f t="shared" si="4"/>
        <v>14542855.860000001</v>
      </c>
    </row>
    <row r="11" spans="1:18" hidden="1">
      <c r="A11" s="32">
        <v>348</v>
      </c>
      <c r="B11" s="32" t="s">
        <v>40</v>
      </c>
      <c r="C11" s="33" t="s">
        <v>58</v>
      </c>
      <c r="D11" s="33" t="s">
        <v>59</v>
      </c>
      <c r="E11" s="33" t="s">
        <v>60</v>
      </c>
      <c r="F11" s="33" t="s">
        <v>61</v>
      </c>
      <c r="G11" s="33" t="s">
        <v>45</v>
      </c>
      <c r="H11" s="34">
        <v>8223510.9199999999</v>
      </c>
      <c r="I11" s="34">
        <v>878140.24</v>
      </c>
      <c r="J11" s="44">
        <f t="shared" si="0"/>
        <v>83.910000467068997</v>
      </c>
      <c r="K11" s="34">
        <v>1577428.97</v>
      </c>
      <c r="L11" s="34">
        <v>168386.08</v>
      </c>
      <c r="M11" s="44">
        <f t="shared" si="1"/>
        <v>16.089999532931003</v>
      </c>
      <c r="N11" s="34">
        <v>0</v>
      </c>
      <c r="O11" s="34">
        <v>0</v>
      </c>
      <c r="P11" s="44">
        <f t="shared" si="2"/>
        <v>0</v>
      </c>
      <c r="Q11" s="34">
        <f t="shared" si="3"/>
        <v>9800939.8900000006</v>
      </c>
      <c r="R11" s="41">
        <f t="shared" si="4"/>
        <v>1046526.32</v>
      </c>
    </row>
    <row r="12" spans="1:18" hidden="1">
      <c r="A12" s="32">
        <v>349</v>
      </c>
      <c r="B12" s="32" t="s">
        <v>40</v>
      </c>
      <c r="C12" s="33" t="s">
        <v>58</v>
      </c>
      <c r="D12" s="33" t="s">
        <v>59</v>
      </c>
      <c r="E12" s="33" t="s">
        <v>62</v>
      </c>
      <c r="F12" s="33" t="s">
        <v>63</v>
      </c>
      <c r="G12" s="33" t="s">
        <v>45</v>
      </c>
      <c r="H12" s="34">
        <v>5703561.3200000003</v>
      </c>
      <c r="I12" s="34">
        <v>590835.72</v>
      </c>
      <c r="J12" s="44">
        <f t="shared" si="0"/>
        <v>83.910000291423344</v>
      </c>
      <c r="K12" s="34">
        <v>1094053.74</v>
      </c>
      <c r="L12" s="34">
        <v>113294.56</v>
      </c>
      <c r="M12" s="44">
        <f t="shared" si="1"/>
        <v>16.089999708576656</v>
      </c>
      <c r="N12" s="34">
        <v>0</v>
      </c>
      <c r="O12" s="34">
        <v>0</v>
      </c>
      <c r="P12" s="44">
        <f t="shared" si="2"/>
        <v>0</v>
      </c>
      <c r="Q12" s="34">
        <f t="shared" si="3"/>
        <v>6797615.0600000005</v>
      </c>
      <c r="R12" s="41">
        <f t="shared" si="4"/>
        <v>704130.28</v>
      </c>
    </row>
    <row r="13" spans="1:18" hidden="1">
      <c r="A13" s="32">
        <v>350</v>
      </c>
      <c r="B13" s="32" t="s">
        <v>40</v>
      </c>
      <c r="C13" s="33" t="s">
        <v>58</v>
      </c>
      <c r="D13" s="33" t="s">
        <v>59</v>
      </c>
      <c r="E13" s="33" t="s">
        <v>64</v>
      </c>
      <c r="F13" s="33" t="s">
        <v>65</v>
      </c>
      <c r="G13" s="33" t="s">
        <v>45</v>
      </c>
      <c r="H13" s="34">
        <v>0</v>
      </c>
      <c r="I13" s="34">
        <v>0</v>
      </c>
      <c r="J13" s="44">
        <f t="shared" si="0"/>
        <v>0</v>
      </c>
      <c r="K13" s="34">
        <v>0</v>
      </c>
      <c r="L13" s="34">
        <v>0</v>
      </c>
      <c r="M13" s="44">
        <f t="shared" si="1"/>
        <v>0</v>
      </c>
      <c r="N13" s="34">
        <v>536786362.67000002</v>
      </c>
      <c r="O13" s="34">
        <v>353115767.5</v>
      </c>
      <c r="P13" s="44">
        <f t="shared" si="2"/>
        <v>100</v>
      </c>
      <c r="Q13" s="34">
        <f t="shared" si="3"/>
        <v>536786362.67000002</v>
      </c>
      <c r="R13" s="41">
        <f t="shared" si="4"/>
        <v>353115767.5</v>
      </c>
    </row>
    <row r="14" spans="1:18" hidden="1">
      <c r="A14" s="32">
        <v>351</v>
      </c>
      <c r="B14" s="32" t="s">
        <v>40</v>
      </c>
      <c r="C14" s="33" t="s">
        <v>58</v>
      </c>
      <c r="D14" s="33" t="s">
        <v>59</v>
      </c>
      <c r="E14" s="33" t="s">
        <v>66</v>
      </c>
      <c r="F14" s="33" t="s">
        <v>67</v>
      </c>
      <c r="G14" s="33" t="s">
        <v>45</v>
      </c>
      <c r="H14" s="34">
        <v>81000480.370000005</v>
      </c>
      <c r="I14" s="34">
        <v>32031644.25</v>
      </c>
      <c r="J14" s="44">
        <f t="shared" si="0"/>
        <v>56.149999992681416</v>
      </c>
      <c r="K14" s="34">
        <v>15537463.939999999</v>
      </c>
      <c r="L14" s="34">
        <v>6143914.6699999999</v>
      </c>
      <c r="M14" s="44">
        <f t="shared" si="1"/>
        <v>10.770000003216671</v>
      </c>
      <c r="N14" s="34">
        <v>52865917.439999998</v>
      </c>
      <c r="O14" s="34">
        <v>18871002.530000001</v>
      </c>
      <c r="P14" s="44">
        <f t="shared" si="2"/>
        <v>33.080000004101912</v>
      </c>
      <c r="Q14" s="34">
        <f t="shared" si="3"/>
        <v>149403861.75</v>
      </c>
      <c r="R14" s="41">
        <f t="shared" si="4"/>
        <v>57046561.450000003</v>
      </c>
    </row>
    <row r="15" spans="1:18" hidden="1">
      <c r="A15" s="32">
        <v>352</v>
      </c>
      <c r="B15" s="32" t="s">
        <v>40</v>
      </c>
      <c r="C15" s="33" t="s">
        <v>58</v>
      </c>
      <c r="D15" s="33" t="s">
        <v>59</v>
      </c>
      <c r="E15" s="33" t="s">
        <v>68</v>
      </c>
      <c r="F15" s="33" t="s">
        <v>69</v>
      </c>
      <c r="G15" s="33" t="s">
        <v>45</v>
      </c>
      <c r="H15" s="34">
        <v>28805884.84</v>
      </c>
      <c r="I15" s="34">
        <v>14061014.59</v>
      </c>
      <c r="J15" s="44">
        <f t="shared" si="0"/>
        <v>66.829999996269009</v>
      </c>
      <c r="K15" s="34">
        <v>5487802.6699999999</v>
      </c>
      <c r="L15" s="34">
        <v>2678388.6800000002</v>
      </c>
      <c r="M15" s="44">
        <f t="shared" si="1"/>
        <v>12.729999981772792</v>
      </c>
      <c r="N15" s="34">
        <v>9371724.5199999996</v>
      </c>
      <c r="O15" s="34">
        <v>4300570.68</v>
      </c>
      <c r="P15" s="44">
        <f t="shared" si="2"/>
        <v>20.440000021958202</v>
      </c>
      <c r="Q15" s="34">
        <f t="shared" si="3"/>
        <v>43665412.030000001</v>
      </c>
      <c r="R15" s="41">
        <f t="shared" si="4"/>
        <v>21039973.949999999</v>
      </c>
    </row>
    <row r="16" spans="1:18" hidden="1">
      <c r="A16" s="32">
        <v>353</v>
      </c>
      <c r="B16" s="32" t="s">
        <v>40</v>
      </c>
      <c r="C16" s="33" t="s">
        <v>58</v>
      </c>
      <c r="D16" s="33" t="s">
        <v>59</v>
      </c>
      <c r="E16" s="33" t="s">
        <v>70</v>
      </c>
      <c r="F16" s="33" t="s">
        <v>71</v>
      </c>
      <c r="G16" s="33" t="s">
        <v>45</v>
      </c>
      <c r="H16" s="34">
        <v>139341931.71000001</v>
      </c>
      <c r="I16" s="34">
        <v>49588860.259999998</v>
      </c>
      <c r="J16" s="44">
        <f t="shared" si="0"/>
        <v>49.539999998341642</v>
      </c>
      <c r="K16" s="34">
        <v>26616227.260000002</v>
      </c>
      <c r="L16" s="34">
        <v>9469330.1999999993</v>
      </c>
      <c r="M16" s="44">
        <f t="shared" si="1"/>
        <v>9.460000000659349</v>
      </c>
      <c r="N16" s="34">
        <v>144376162.88999999</v>
      </c>
      <c r="O16" s="34">
        <v>41040437.439999998</v>
      </c>
      <c r="P16" s="44">
        <f t="shared" si="2"/>
        <v>41.000000000999016</v>
      </c>
      <c r="Q16" s="34">
        <f t="shared" si="3"/>
        <v>310334321.86000001</v>
      </c>
      <c r="R16" s="41">
        <f t="shared" si="4"/>
        <v>100098627.89999999</v>
      </c>
    </row>
    <row r="17" spans="1:18" hidden="1">
      <c r="A17" s="32">
        <v>354</v>
      </c>
      <c r="B17" s="32" t="s">
        <v>40</v>
      </c>
      <c r="C17" s="33" t="s">
        <v>58</v>
      </c>
      <c r="D17" s="33" t="s">
        <v>59</v>
      </c>
      <c r="E17" s="33" t="s">
        <v>72</v>
      </c>
      <c r="F17" s="33" t="s">
        <v>73</v>
      </c>
      <c r="G17" s="33" t="s">
        <v>45</v>
      </c>
      <c r="H17" s="34">
        <v>28235217.379999999</v>
      </c>
      <c r="I17" s="34">
        <v>13760063.76</v>
      </c>
      <c r="J17" s="44">
        <f t="shared" si="0"/>
        <v>67.770000002940293</v>
      </c>
      <c r="K17" s="34">
        <v>5413499.6600000001</v>
      </c>
      <c r="L17" s="34">
        <v>2637497.83</v>
      </c>
      <c r="M17" s="44">
        <f t="shared" si="1"/>
        <v>12.98999997852154</v>
      </c>
      <c r="N17" s="34">
        <v>9399102.8599999994</v>
      </c>
      <c r="O17" s="34">
        <v>3906501.8</v>
      </c>
      <c r="P17" s="44">
        <f t="shared" si="2"/>
        <v>19.240000018538161</v>
      </c>
      <c r="Q17" s="34">
        <f t="shared" si="3"/>
        <v>43047819.899999999</v>
      </c>
      <c r="R17" s="41">
        <f t="shared" si="4"/>
        <v>20304063.390000001</v>
      </c>
    </row>
    <row r="18" spans="1:18" hidden="1">
      <c r="A18" s="32">
        <v>355</v>
      </c>
      <c r="B18" s="32" t="s">
        <v>40</v>
      </c>
      <c r="C18" s="33" t="s">
        <v>58</v>
      </c>
      <c r="D18" s="33" t="s">
        <v>59</v>
      </c>
      <c r="E18" s="33" t="s">
        <v>74</v>
      </c>
      <c r="F18" s="33" t="s">
        <v>75</v>
      </c>
      <c r="G18" s="33" t="s">
        <v>45</v>
      </c>
      <c r="H18" s="34">
        <v>56672402.270000003</v>
      </c>
      <c r="I18" s="34">
        <v>27322470.82</v>
      </c>
      <c r="J18" s="44">
        <f t="shared" si="0"/>
        <v>62.359999998621447</v>
      </c>
      <c r="K18" s="34">
        <v>10870866.48</v>
      </c>
      <c r="L18" s="34">
        <v>5240165.99</v>
      </c>
      <c r="M18" s="44">
        <f t="shared" si="1"/>
        <v>11.960000004464316</v>
      </c>
      <c r="N18" s="34">
        <v>27198393.670000002</v>
      </c>
      <c r="O18" s="34">
        <v>11251460.08</v>
      </c>
      <c r="P18" s="44">
        <f t="shared" si="2"/>
        <v>25.679999996914233</v>
      </c>
      <c r="Q18" s="34">
        <f t="shared" si="3"/>
        <v>94741662.420000002</v>
      </c>
      <c r="R18" s="41">
        <f t="shared" si="4"/>
        <v>43814096.890000001</v>
      </c>
    </row>
    <row r="19" spans="1:18" hidden="1">
      <c r="A19" s="32">
        <v>356</v>
      </c>
      <c r="B19" s="32" t="s">
        <v>40</v>
      </c>
      <c r="C19" s="33" t="s">
        <v>58</v>
      </c>
      <c r="D19" s="33" t="s">
        <v>59</v>
      </c>
      <c r="E19" s="33" t="s">
        <v>76</v>
      </c>
      <c r="F19" s="33" t="s">
        <v>77</v>
      </c>
      <c r="G19" s="33" t="s">
        <v>45</v>
      </c>
      <c r="H19" s="34">
        <v>83740817.920000002</v>
      </c>
      <c r="I19" s="34">
        <v>40315316.609999999</v>
      </c>
      <c r="J19" s="44">
        <f t="shared" si="0"/>
        <v>49.519999997789029</v>
      </c>
      <c r="K19" s="34">
        <v>16063113.859999999</v>
      </c>
      <c r="L19" s="34">
        <v>7734158.0700000003</v>
      </c>
      <c r="M19" s="44">
        <f t="shared" si="1"/>
        <v>9.4999999953938108</v>
      </c>
      <c r="N19" s="34">
        <v>73958765.280000001</v>
      </c>
      <c r="O19" s="34">
        <v>33362715.57</v>
      </c>
      <c r="P19" s="44">
        <f t="shared" si="2"/>
        <v>40.980000006817164</v>
      </c>
      <c r="Q19" s="34">
        <f t="shared" si="3"/>
        <v>173762697.06</v>
      </c>
      <c r="R19" s="41">
        <f t="shared" si="4"/>
        <v>81412190.25</v>
      </c>
    </row>
    <row r="20" spans="1:18" hidden="1">
      <c r="A20" s="32">
        <v>357</v>
      </c>
      <c r="B20" s="32" t="s">
        <v>40</v>
      </c>
      <c r="C20" s="33" t="s">
        <v>58</v>
      </c>
      <c r="D20" s="33" t="s">
        <v>59</v>
      </c>
      <c r="E20" s="33" t="s">
        <v>78</v>
      </c>
      <c r="F20" s="33" t="s">
        <v>79</v>
      </c>
      <c r="G20" s="33" t="s">
        <v>45</v>
      </c>
      <c r="H20" s="34">
        <v>120314965.84</v>
      </c>
      <c r="I20" s="34">
        <v>44859648.670000002</v>
      </c>
      <c r="J20" s="44">
        <f t="shared" si="0"/>
        <v>61.710000004190157</v>
      </c>
      <c r="K20" s="34">
        <v>23003778.57</v>
      </c>
      <c r="L20" s="34">
        <v>8577926.6600000001</v>
      </c>
      <c r="M20" s="44">
        <f t="shared" si="1"/>
        <v>11.799999998184177</v>
      </c>
      <c r="N20" s="34">
        <v>60569849.289999999</v>
      </c>
      <c r="O20" s="34">
        <v>19256718.41</v>
      </c>
      <c r="P20" s="44">
        <f t="shared" si="2"/>
        <v>26.489999997625674</v>
      </c>
      <c r="Q20" s="34">
        <f t="shared" si="3"/>
        <v>203888593.69999999</v>
      </c>
      <c r="R20" s="41">
        <f t="shared" si="4"/>
        <v>72694293.739999995</v>
      </c>
    </row>
    <row r="21" spans="1:18" hidden="1">
      <c r="A21" s="32">
        <v>358</v>
      </c>
      <c r="B21" s="32" t="s">
        <v>40</v>
      </c>
      <c r="C21" s="33" t="s">
        <v>58</v>
      </c>
      <c r="D21" s="33" t="s">
        <v>59</v>
      </c>
      <c r="E21" s="33" t="s">
        <v>80</v>
      </c>
      <c r="F21" s="33" t="s">
        <v>81</v>
      </c>
      <c r="G21" s="33" t="s">
        <v>45</v>
      </c>
      <c r="H21" s="34">
        <v>15703173.050000001</v>
      </c>
      <c r="I21" s="34">
        <v>5448261.0700000003</v>
      </c>
      <c r="J21" s="44">
        <f t="shared" si="0"/>
        <v>65.520000027611374</v>
      </c>
      <c r="K21" s="34">
        <v>2913435.99</v>
      </c>
      <c r="L21" s="34">
        <v>1011154.68</v>
      </c>
      <c r="M21" s="44">
        <f t="shared" si="1"/>
        <v>12.160000009235858</v>
      </c>
      <c r="N21" s="34">
        <v>5422457.7599999998</v>
      </c>
      <c r="O21" s="34">
        <v>1856001.02</v>
      </c>
      <c r="P21" s="44">
        <f t="shared" si="2"/>
        <v>22.319999963152782</v>
      </c>
      <c r="Q21" s="34">
        <f t="shared" si="3"/>
        <v>24039066.799999997</v>
      </c>
      <c r="R21" s="41">
        <f t="shared" si="4"/>
        <v>8315416.7699999996</v>
      </c>
    </row>
    <row r="22" spans="1:18" hidden="1">
      <c r="A22" s="32">
        <v>359</v>
      </c>
      <c r="B22" s="32" t="s">
        <v>40</v>
      </c>
      <c r="C22" s="33" t="s">
        <v>58</v>
      </c>
      <c r="D22" s="33" t="s">
        <v>59</v>
      </c>
      <c r="E22" s="33" t="s">
        <v>82</v>
      </c>
      <c r="F22" s="33" t="s">
        <v>83</v>
      </c>
      <c r="G22" s="33" t="s">
        <v>45</v>
      </c>
      <c r="H22" s="34">
        <v>73080319.840000004</v>
      </c>
      <c r="I22" s="34">
        <v>33151510.739999998</v>
      </c>
      <c r="J22" s="44">
        <f t="shared" si="0"/>
        <v>71.949999989994737</v>
      </c>
      <c r="K22" s="34">
        <v>14018223.449999999</v>
      </c>
      <c r="L22" s="34">
        <v>6358455.1500000004</v>
      </c>
      <c r="M22" s="44">
        <f t="shared" si="1"/>
        <v>13.799999992968102</v>
      </c>
      <c r="N22" s="34">
        <v>15674734.960000001</v>
      </c>
      <c r="O22" s="34">
        <v>6565796.0899999999</v>
      </c>
      <c r="P22" s="44">
        <f t="shared" si="2"/>
        <v>14.250000017037156</v>
      </c>
      <c r="Q22" s="34">
        <f t="shared" si="3"/>
        <v>102773278.25</v>
      </c>
      <c r="R22" s="41">
        <f t="shared" si="4"/>
        <v>46075761.980000004</v>
      </c>
    </row>
    <row r="23" spans="1:18" hidden="1">
      <c r="A23" s="32">
        <v>360</v>
      </c>
      <c r="B23" s="32" t="s">
        <v>40</v>
      </c>
      <c r="C23" s="33" t="s">
        <v>58</v>
      </c>
      <c r="D23" s="33" t="s">
        <v>59</v>
      </c>
      <c r="E23" s="33" t="s">
        <v>84</v>
      </c>
      <c r="F23" s="33" t="s">
        <v>85</v>
      </c>
      <c r="G23" s="33" t="s">
        <v>45</v>
      </c>
      <c r="H23" s="34">
        <v>47038816.030000001</v>
      </c>
      <c r="I23" s="34">
        <v>20931879.329999998</v>
      </c>
      <c r="J23" s="44">
        <f t="shared" si="0"/>
        <v>65.350000011770064</v>
      </c>
      <c r="K23" s="34">
        <v>9022957.6899999995</v>
      </c>
      <c r="L23" s="34">
        <v>4016614.64</v>
      </c>
      <c r="M23" s="44">
        <f t="shared" si="1"/>
        <v>12.539999998713723</v>
      </c>
      <c r="N23" s="34">
        <v>16361340.289999999</v>
      </c>
      <c r="O23" s="34">
        <v>7081925.8099999996</v>
      </c>
      <c r="P23" s="44">
        <f t="shared" si="2"/>
        <v>22.109999989516218</v>
      </c>
      <c r="Q23" s="34">
        <f t="shared" si="3"/>
        <v>72423114.00999999</v>
      </c>
      <c r="R23" s="41">
        <f t="shared" si="4"/>
        <v>32030419.779999997</v>
      </c>
    </row>
    <row r="24" spans="1:18" hidden="1">
      <c r="A24" s="32">
        <v>361</v>
      </c>
      <c r="B24" s="32" t="s">
        <v>40</v>
      </c>
      <c r="C24" s="33" t="s">
        <v>58</v>
      </c>
      <c r="D24" s="33" t="s">
        <v>59</v>
      </c>
      <c r="E24" s="33" t="s">
        <v>86</v>
      </c>
      <c r="F24" s="33" t="s">
        <v>87</v>
      </c>
      <c r="G24" s="33" t="s">
        <v>45</v>
      </c>
      <c r="H24" s="34">
        <v>179072402.74000001</v>
      </c>
      <c r="I24" s="34">
        <v>20126541.57</v>
      </c>
      <c r="J24" s="44">
        <f t="shared" si="0"/>
        <v>83.999999984975062</v>
      </c>
      <c r="K24" s="34">
        <v>34102371.840000004</v>
      </c>
      <c r="L24" s="34">
        <v>3833626.97</v>
      </c>
      <c r="M24" s="44">
        <f t="shared" si="1"/>
        <v>16.000000015024938</v>
      </c>
      <c r="N24" s="34">
        <v>0</v>
      </c>
      <c r="O24" s="34">
        <v>0</v>
      </c>
      <c r="P24" s="44">
        <f t="shared" si="2"/>
        <v>0</v>
      </c>
      <c r="Q24" s="34">
        <f t="shared" si="3"/>
        <v>213174774.58000001</v>
      </c>
      <c r="R24" s="41">
        <f t="shared" si="4"/>
        <v>23960168.539999999</v>
      </c>
    </row>
    <row r="25" spans="1:18" hidden="1">
      <c r="A25" s="32">
        <v>362</v>
      </c>
      <c r="B25" s="32" t="s">
        <v>40</v>
      </c>
      <c r="C25" s="33" t="s">
        <v>58</v>
      </c>
      <c r="D25" s="33" t="s">
        <v>59</v>
      </c>
      <c r="E25" s="33" t="s">
        <v>88</v>
      </c>
      <c r="F25" s="33" t="s">
        <v>89</v>
      </c>
      <c r="G25" s="33" t="s">
        <v>45</v>
      </c>
      <c r="H25" s="34">
        <v>34768015.259999998</v>
      </c>
      <c r="I25" s="34">
        <v>8553013.0299999993</v>
      </c>
      <c r="J25" s="44">
        <f t="shared" si="0"/>
        <v>70.560000034978827</v>
      </c>
      <c r="K25" s="34">
        <v>6669179.9900000002</v>
      </c>
      <c r="L25" s="34">
        <v>1640054.79</v>
      </c>
      <c r="M25" s="44">
        <f t="shared" si="1"/>
        <v>13.529999970053501</v>
      </c>
      <c r="N25" s="34">
        <v>8314478.8799999999</v>
      </c>
      <c r="O25" s="34">
        <v>1928549.28</v>
      </c>
      <c r="P25" s="44">
        <f t="shared" si="2"/>
        <v>15.909999994967668</v>
      </c>
      <c r="Q25" s="34">
        <f t="shared" si="3"/>
        <v>49751674.130000003</v>
      </c>
      <c r="R25" s="41">
        <f t="shared" si="4"/>
        <v>12121617.1</v>
      </c>
    </row>
    <row r="26" spans="1:18" hidden="1">
      <c r="A26" s="32">
        <v>363</v>
      </c>
      <c r="B26" s="32" t="s">
        <v>40</v>
      </c>
      <c r="C26" s="33" t="s">
        <v>90</v>
      </c>
      <c r="D26" s="33" t="s">
        <v>91</v>
      </c>
      <c r="E26" s="33" t="s">
        <v>92</v>
      </c>
      <c r="F26" s="33" t="s">
        <v>93</v>
      </c>
      <c r="G26" s="33" t="s">
        <v>45</v>
      </c>
      <c r="H26" s="34">
        <v>155122073.03999999</v>
      </c>
      <c r="I26" s="34">
        <v>91758206.280000001</v>
      </c>
      <c r="J26" s="44">
        <f t="shared" si="0"/>
        <v>35.659999998394184</v>
      </c>
      <c r="K26" s="34">
        <v>29522257.449999999</v>
      </c>
      <c r="L26" s="34">
        <v>17471627.050000001</v>
      </c>
      <c r="M26" s="44">
        <f t="shared" si="1"/>
        <v>6.7899999992779261</v>
      </c>
      <c r="N26" s="34">
        <v>302958044.68000001</v>
      </c>
      <c r="O26" s="34">
        <v>148084261.69</v>
      </c>
      <c r="P26" s="44">
        <f t="shared" si="2"/>
        <v>57.550000002327899</v>
      </c>
      <c r="Q26" s="34">
        <f t="shared" si="3"/>
        <v>487602375.16999996</v>
      </c>
      <c r="R26" s="41">
        <f t="shared" si="4"/>
        <v>257314095.01999998</v>
      </c>
    </row>
    <row r="27" spans="1:18" hidden="1">
      <c r="A27" s="32">
        <v>364</v>
      </c>
      <c r="B27" s="32" t="s">
        <v>40</v>
      </c>
      <c r="C27" s="33" t="s">
        <v>90</v>
      </c>
      <c r="D27" s="33" t="s">
        <v>91</v>
      </c>
      <c r="E27" s="33" t="s">
        <v>94</v>
      </c>
      <c r="F27" s="33" t="s">
        <v>95</v>
      </c>
      <c r="G27" s="33" t="s">
        <v>45</v>
      </c>
      <c r="H27" s="34">
        <v>55848668.600000001</v>
      </c>
      <c r="I27" s="34">
        <v>38325530.259999998</v>
      </c>
      <c r="J27" s="44">
        <f t="shared" si="0"/>
        <v>55.890000000224575</v>
      </c>
      <c r="K27" s="34">
        <v>10704970.66</v>
      </c>
      <c r="L27" s="34">
        <v>7344183.7400000002</v>
      </c>
      <c r="M27" s="44">
        <f t="shared" si="1"/>
        <v>10.710000003800321</v>
      </c>
      <c r="N27" s="34">
        <v>40374275.18</v>
      </c>
      <c r="O27" s="34">
        <v>22903430.140000001</v>
      </c>
      <c r="P27" s="44">
        <f t="shared" si="2"/>
        <v>33.399999995975101</v>
      </c>
      <c r="Q27" s="34">
        <f t="shared" si="3"/>
        <v>106927914.44</v>
      </c>
      <c r="R27" s="41">
        <f t="shared" si="4"/>
        <v>68573144.140000001</v>
      </c>
    </row>
    <row r="28" spans="1:18" hidden="1">
      <c r="A28" s="32">
        <v>365</v>
      </c>
      <c r="B28" s="32" t="s">
        <v>40</v>
      </c>
      <c r="C28" s="33" t="s">
        <v>90</v>
      </c>
      <c r="D28" s="33" t="s">
        <v>91</v>
      </c>
      <c r="E28" s="33" t="s">
        <v>96</v>
      </c>
      <c r="F28" s="33" t="s">
        <v>97</v>
      </c>
      <c r="G28" s="33" t="s">
        <v>45</v>
      </c>
      <c r="H28" s="34">
        <v>54174758.68</v>
      </c>
      <c r="I28" s="34">
        <v>28995685.59</v>
      </c>
      <c r="J28" s="44">
        <f t="shared" si="0"/>
        <v>64.1199999953473</v>
      </c>
      <c r="K28" s="34">
        <v>10384118.66</v>
      </c>
      <c r="L28" s="34">
        <v>5557657.1399999997</v>
      </c>
      <c r="M28" s="44">
        <f t="shared" si="1"/>
        <v>12.28999999620088</v>
      </c>
      <c r="N28" s="34">
        <v>21844340.449999999</v>
      </c>
      <c r="O28" s="34">
        <v>10667626.689999999</v>
      </c>
      <c r="P28" s="44">
        <f t="shared" si="2"/>
        <v>23.590000008451835</v>
      </c>
      <c r="Q28" s="34">
        <f t="shared" si="3"/>
        <v>86403217.790000007</v>
      </c>
      <c r="R28" s="41">
        <f t="shared" si="4"/>
        <v>45220969.419999994</v>
      </c>
    </row>
    <row r="29" spans="1:18" hidden="1">
      <c r="A29" s="32">
        <v>366</v>
      </c>
      <c r="B29" s="32" t="s">
        <v>40</v>
      </c>
      <c r="C29" s="33" t="s">
        <v>90</v>
      </c>
      <c r="D29" s="33" t="s">
        <v>91</v>
      </c>
      <c r="E29" s="33" t="s">
        <v>98</v>
      </c>
      <c r="F29" s="33" t="s">
        <v>99</v>
      </c>
      <c r="G29" s="33" t="s">
        <v>45</v>
      </c>
      <c r="H29" s="34">
        <v>108877695.18000001</v>
      </c>
      <c r="I29" s="34">
        <v>47271166.229999997</v>
      </c>
      <c r="J29" s="44">
        <f t="shared" si="0"/>
        <v>54.340000003285382</v>
      </c>
      <c r="K29" s="34">
        <v>20706378.41</v>
      </c>
      <c r="L29" s="34">
        <v>8994918.2699999996</v>
      </c>
      <c r="M29" s="44">
        <f t="shared" si="1"/>
        <v>10.340000000066674</v>
      </c>
      <c r="N29" s="34">
        <v>74340281.769999996</v>
      </c>
      <c r="O29" s="34">
        <v>30725388.129999999</v>
      </c>
      <c r="P29" s="44">
        <f t="shared" si="2"/>
        <v>35.319999996647951</v>
      </c>
      <c r="Q29" s="34">
        <f t="shared" si="3"/>
        <v>203924355.36000001</v>
      </c>
      <c r="R29" s="41">
        <f t="shared" si="4"/>
        <v>86991472.629999995</v>
      </c>
    </row>
    <row r="30" spans="1:18" hidden="1">
      <c r="A30" s="32">
        <v>367</v>
      </c>
      <c r="B30" s="32" t="s">
        <v>40</v>
      </c>
      <c r="C30" s="33" t="s">
        <v>90</v>
      </c>
      <c r="D30" s="33" t="s">
        <v>91</v>
      </c>
      <c r="E30" s="33" t="s">
        <v>100</v>
      </c>
      <c r="F30" s="33" t="s">
        <v>101</v>
      </c>
      <c r="G30" s="33" t="s">
        <v>45</v>
      </c>
      <c r="H30" s="34">
        <v>40240106.219999999</v>
      </c>
      <c r="I30" s="34">
        <v>19967644.48</v>
      </c>
      <c r="J30" s="44">
        <f t="shared" si="0"/>
        <v>69.420000011465902</v>
      </c>
      <c r="K30" s="34">
        <v>7644586.6299999999</v>
      </c>
      <c r="L30" s="34">
        <v>3793909.98</v>
      </c>
      <c r="M30" s="44">
        <f t="shared" si="1"/>
        <v>13.19000000820831</v>
      </c>
      <c r="N30" s="34">
        <v>10307817.880000001</v>
      </c>
      <c r="O30" s="34">
        <v>5001978.3499999996</v>
      </c>
      <c r="P30" s="44">
        <f t="shared" si="2"/>
        <v>17.389999980325779</v>
      </c>
      <c r="Q30" s="34">
        <f t="shared" si="3"/>
        <v>58192510.730000004</v>
      </c>
      <c r="R30" s="41">
        <f t="shared" si="4"/>
        <v>28763532.810000002</v>
      </c>
    </row>
    <row r="31" spans="1:18" hidden="1">
      <c r="A31" s="32">
        <v>368</v>
      </c>
      <c r="B31" s="32" t="s">
        <v>40</v>
      </c>
      <c r="C31" s="33" t="s">
        <v>90</v>
      </c>
      <c r="D31" s="33" t="s">
        <v>91</v>
      </c>
      <c r="E31" s="33" t="s">
        <v>102</v>
      </c>
      <c r="F31" s="33" t="s">
        <v>103</v>
      </c>
      <c r="G31" s="33" t="s">
        <v>45</v>
      </c>
      <c r="H31" s="34">
        <v>61193678.579999998</v>
      </c>
      <c r="I31" s="34">
        <v>29841929.98</v>
      </c>
      <c r="J31" s="44">
        <f t="shared" si="0"/>
        <v>70.3000000033216</v>
      </c>
      <c r="K31" s="34">
        <v>11729492.390000001</v>
      </c>
      <c r="L31" s="34">
        <v>5717934.5199999996</v>
      </c>
      <c r="M31" s="44">
        <f t="shared" si="1"/>
        <v>13.469999998136604</v>
      </c>
      <c r="N31" s="34">
        <v>14834636.789999999</v>
      </c>
      <c r="O31" s="34">
        <v>6889538.0300000003</v>
      </c>
      <c r="P31" s="44">
        <f t="shared" si="2"/>
        <v>16.229999998541793</v>
      </c>
      <c r="Q31" s="34">
        <f t="shared" si="3"/>
        <v>87757807.75999999</v>
      </c>
      <c r="R31" s="41">
        <f t="shared" si="4"/>
        <v>42449402.530000001</v>
      </c>
    </row>
    <row r="32" spans="1:18" hidden="1">
      <c r="A32" s="32">
        <v>369</v>
      </c>
      <c r="B32" s="32" t="s">
        <v>40</v>
      </c>
      <c r="C32" s="33" t="s">
        <v>90</v>
      </c>
      <c r="D32" s="33" t="s">
        <v>91</v>
      </c>
      <c r="E32" s="33" t="s">
        <v>104</v>
      </c>
      <c r="F32" s="33" t="s">
        <v>105</v>
      </c>
      <c r="G32" s="33" t="s">
        <v>45</v>
      </c>
      <c r="H32" s="34">
        <v>52868779.189999998</v>
      </c>
      <c r="I32" s="34">
        <v>19310049.420000002</v>
      </c>
      <c r="J32" s="44">
        <f t="shared" si="0"/>
        <v>71.619999981648135</v>
      </c>
      <c r="K32" s="34">
        <v>10133790.9</v>
      </c>
      <c r="L32" s="34">
        <v>3701856.72</v>
      </c>
      <c r="M32" s="44">
        <f t="shared" si="1"/>
        <v>13.729999983524847</v>
      </c>
      <c r="N32" s="34">
        <v>13804642.32</v>
      </c>
      <c r="O32" s="34">
        <v>3949905.4</v>
      </c>
      <c r="P32" s="44">
        <f t="shared" si="2"/>
        <v>14.650000034827038</v>
      </c>
      <c r="Q32" s="34">
        <f t="shared" si="3"/>
        <v>76807212.409999996</v>
      </c>
      <c r="R32" s="41">
        <f t="shared" si="4"/>
        <v>26961811.539999999</v>
      </c>
    </row>
    <row r="33" spans="1:18" hidden="1">
      <c r="A33" s="32">
        <v>370</v>
      </c>
      <c r="B33" s="32" t="s">
        <v>40</v>
      </c>
      <c r="C33" s="33" t="s">
        <v>90</v>
      </c>
      <c r="D33" s="33" t="s">
        <v>91</v>
      </c>
      <c r="E33" s="33" t="s">
        <v>106</v>
      </c>
      <c r="F33" s="33" t="s">
        <v>107</v>
      </c>
      <c r="G33" s="33" t="s">
        <v>45</v>
      </c>
      <c r="H33" s="34">
        <v>27443251.420000002</v>
      </c>
      <c r="I33" s="34">
        <v>10898801.25</v>
      </c>
      <c r="J33" s="44">
        <f t="shared" si="0"/>
        <v>67.87000000550492</v>
      </c>
      <c r="K33" s="34">
        <v>5240520.3099999996</v>
      </c>
      <c r="L33" s="34">
        <v>2081161.99</v>
      </c>
      <c r="M33" s="44">
        <f t="shared" si="1"/>
        <v>12.960000006675655</v>
      </c>
      <c r="N33" s="34">
        <v>7948148.9299999997</v>
      </c>
      <c r="O33" s="34">
        <v>3078385.44</v>
      </c>
      <c r="P33" s="44">
        <f t="shared" si="2"/>
        <v>19.16999998781942</v>
      </c>
      <c r="Q33" s="34">
        <f t="shared" si="3"/>
        <v>40631920.659999996</v>
      </c>
      <c r="R33" s="41">
        <f t="shared" si="4"/>
        <v>16058348.68</v>
      </c>
    </row>
    <row r="34" spans="1:18" hidden="1">
      <c r="A34" s="32">
        <v>371</v>
      </c>
      <c r="B34" s="32" t="s">
        <v>40</v>
      </c>
      <c r="C34" s="33" t="s">
        <v>90</v>
      </c>
      <c r="D34" s="33" t="s">
        <v>91</v>
      </c>
      <c r="E34" s="33" t="s">
        <v>108</v>
      </c>
      <c r="F34" s="33" t="s">
        <v>109</v>
      </c>
      <c r="G34" s="33" t="s">
        <v>45</v>
      </c>
      <c r="H34" s="34">
        <v>37191424.329999998</v>
      </c>
      <c r="I34" s="34">
        <v>10681314.060000001</v>
      </c>
      <c r="J34" s="44">
        <f t="shared" si="0"/>
        <v>76.559999997247616</v>
      </c>
      <c r="K34" s="34">
        <v>7128784.1900000004</v>
      </c>
      <c r="L34" s="34">
        <v>2048088.96</v>
      </c>
      <c r="M34" s="44">
        <f t="shared" si="1"/>
        <v>14.680000034748803</v>
      </c>
      <c r="N34" s="34">
        <v>4454433.53</v>
      </c>
      <c r="O34" s="34">
        <v>1222156.6200000001</v>
      </c>
      <c r="P34" s="44">
        <f t="shared" si="2"/>
        <v>8.7599999680035783</v>
      </c>
      <c r="Q34" s="34">
        <f t="shared" si="3"/>
        <v>48774642.049999997</v>
      </c>
      <c r="R34" s="41">
        <f t="shared" si="4"/>
        <v>13951559.640000001</v>
      </c>
    </row>
    <row r="35" spans="1:18" hidden="1">
      <c r="A35" s="32">
        <v>372</v>
      </c>
      <c r="B35" s="32" t="s">
        <v>40</v>
      </c>
      <c r="C35" s="33" t="s">
        <v>110</v>
      </c>
      <c r="D35" s="33" t="s">
        <v>111</v>
      </c>
      <c r="E35" s="33" t="s">
        <v>112</v>
      </c>
      <c r="F35" s="33" t="s">
        <v>113</v>
      </c>
      <c r="G35" s="33" t="s">
        <v>45</v>
      </c>
      <c r="H35" s="34">
        <v>105798015.02</v>
      </c>
      <c r="I35" s="34">
        <v>61206867.009999998</v>
      </c>
      <c r="J35" s="44">
        <f t="shared" si="0"/>
        <v>18.600000000176255</v>
      </c>
      <c r="K35" s="34">
        <v>19376086.41</v>
      </c>
      <c r="L35" s="34">
        <v>11221258.949999999</v>
      </c>
      <c r="M35" s="44">
        <f t="shared" si="1"/>
        <v>3.4099999994751866</v>
      </c>
      <c r="N35" s="34">
        <v>484746157.49000001</v>
      </c>
      <c r="O35" s="34">
        <v>256641051.50999999</v>
      </c>
      <c r="P35" s="44">
        <f t="shared" si="2"/>
        <v>77.990000000348573</v>
      </c>
      <c r="Q35" s="34">
        <f t="shared" si="3"/>
        <v>609920258.91999996</v>
      </c>
      <c r="R35" s="41">
        <f t="shared" si="4"/>
        <v>329069177.46999997</v>
      </c>
    </row>
    <row r="36" spans="1:18" hidden="1">
      <c r="A36" s="32">
        <v>373</v>
      </c>
      <c r="B36" s="32" t="s">
        <v>40</v>
      </c>
      <c r="C36" s="33" t="s">
        <v>110</v>
      </c>
      <c r="D36" s="33" t="s">
        <v>111</v>
      </c>
      <c r="E36" s="33" t="s">
        <v>114</v>
      </c>
      <c r="F36" s="33" t="s">
        <v>115</v>
      </c>
      <c r="G36" s="33" t="s">
        <v>45</v>
      </c>
      <c r="H36" s="34">
        <v>56189431.159999996</v>
      </c>
      <c r="I36" s="34">
        <v>23315136.27</v>
      </c>
      <c r="J36" s="44">
        <f t="shared" si="0"/>
        <v>71.22000000428875</v>
      </c>
      <c r="K36" s="34">
        <v>10289086.68</v>
      </c>
      <c r="L36" s="34">
        <v>4268876.4000000004</v>
      </c>
      <c r="M36" s="44">
        <f t="shared" si="1"/>
        <v>13.040000011387804</v>
      </c>
      <c r="N36" s="34">
        <v>12760641.24</v>
      </c>
      <c r="O36" s="34">
        <v>5152769.51</v>
      </c>
      <c r="P36" s="44">
        <f t="shared" si="2"/>
        <v>15.739999984323443</v>
      </c>
      <c r="Q36" s="34">
        <f t="shared" si="3"/>
        <v>79239159.079999998</v>
      </c>
      <c r="R36" s="41">
        <f t="shared" si="4"/>
        <v>32736782.18</v>
      </c>
    </row>
    <row r="37" spans="1:18" hidden="1">
      <c r="A37" s="32">
        <v>374</v>
      </c>
      <c r="B37" s="32" t="s">
        <v>40</v>
      </c>
      <c r="C37" s="33" t="s">
        <v>110</v>
      </c>
      <c r="D37" s="33" t="s">
        <v>111</v>
      </c>
      <c r="E37" s="33" t="s">
        <v>116</v>
      </c>
      <c r="F37" s="33" t="s">
        <v>117</v>
      </c>
      <c r="G37" s="33" t="s">
        <v>45</v>
      </c>
      <c r="H37" s="34">
        <v>31725645.789999999</v>
      </c>
      <c r="I37" s="34">
        <v>13605614.439999999</v>
      </c>
      <c r="J37" s="44">
        <f t="shared" si="0"/>
        <v>71.529999992991904</v>
      </c>
      <c r="K37" s="34">
        <v>5810306.1200000001</v>
      </c>
      <c r="L37" s="34">
        <v>2491731.4300000002</v>
      </c>
      <c r="M37" s="44">
        <f t="shared" si="1"/>
        <v>13.100000000473168</v>
      </c>
      <c r="N37" s="34">
        <v>7162662.8200000003</v>
      </c>
      <c r="O37" s="34">
        <v>2923504.74</v>
      </c>
      <c r="P37" s="44">
        <f t="shared" si="2"/>
        <v>15.370000006534934</v>
      </c>
      <c r="Q37" s="34">
        <f t="shared" si="3"/>
        <v>44698614.729999997</v>
      </c>
      <c r="R37" s="41">
        <f t="shared" si="4"/>
        <v>19020850.609999999</v>
      </c>
    </row>
    <row r="38" spans="1:18" hidden="1">
      <c r="A38" s="32">
        <v>375</v>
      </c>
      <c r="B38" s="32" t="s">
        <v>40</v>
      </c>
      <c r="C38" s="33" t="s">
        <v>110</v>
      </c>
      <c r="D38" s="33" t="s">
        <v>111</v>
      </c>
      <c r="E38" s="33" t="s">
        <v>118</v>
      </c>
      <c r="F38" s="33" t="s">
        <v>119</v>
      </c>
      <c r="G38" s="33" t="s">
        <v>45</v>
      </c>
      <c r="H38" s="34">
        <v>30532453.289999999</v>
      </c>
      <c r="I38" s="34">
        <v>12217087.5</v>
      </c>
      <c r="J38" s="44">
        <f t="shared" si="0"/>
        <v>62.339999982946814</v>
      </c>
      <c r="K38" s="34">
        <v>5586225.8099999996</v>
      </c>
      <c r="L38" s="34">
        <v>2236075.85</v>
      </c>
      <c r="M38" s="44">
        <f t="shared" si="1"/>
        <v>11.410000006209973</v>
      </c>
      <c r="N38" s="34">
        <v>13178397.32</v>
      </c>
      <c r="O38" s="34">
        <v>5144346.28</v>
      </c>
      <c r="P38" s="44">
        <f t="shared" si="2"/>
        <v>26.250000010843216</v>
      </c>
      <c r="Q38" s="34">
        <f t="shared" si="3"/>
        <v>49297076.420000002</v>
      </c>
      <c r="R38" s="41">
        <f t="shared" si="4"/>
        <v>19597509.629999999</v>
      </c>
    </row>
    <row r="39" spans="1:18" hidden="1">
      <c r="A39" s="32">
        <v>376</v>
      </c>
      <c r="B39" s="32" t="s">
        <v>40</v>
      </c>
      <c r="C39" s="33" t="s">
        <v>110</v>
      </c>
      <c r="D39" s="33" t="s">
        <v>111</v>
      </c>
      <c r="E39" s="33" t="s">
        <v>120</v>
      </c>
      <c r="F39" s="33" t="s">
        <v>121</v>
      </c>
      <c r="G39" s="33" t="s">
        <v>45</v>
      </c>
      <c r="H39" s="34">
        <v>27476212.289999999</v>
      </c>
      <c r="I39" s="34">
        <v>11630131.890000001</v>
      </c>
      <c r="J39" s="44">
        <f t="shared" si="0"/>
        <v>68.629999972872866</v>
      </c>
      <c r="K39" s="34">
        <v>5031940.88</v>
      </c>
      <c r="L39" s="34">
        <v>2130129.0699999998</v>
      </c>
      <c r="M39" s="44">
        <f t="shared" si="1"/>
        <v>12.570000013672733</v>
      </c>
      <c r="N39" s="34">
        <v>7795561.5499999998</v>
      </c>
      <c r="O39" s="34">
        <v>3185873.23</v>
      </c>
      <c r="P39" s="44">
        <f t="shared" si="2"/>
        <v>18.800000013454394</v>
      </c>
      <c r="Q39" s="34">
        <f t="shared" si="3"/>
        <v>40303714.719999999</v>
      </c>
      <c r="R39" s="41">
        <f t="shared" si="4"/>
        <v>16946134.190000001</v>
      </c>
    </row>
    <row r="40" spans="1:18" hidden="1">
      <c r="A40" s="32">
        <v>377</v>
      </c>
      <c r="B40" s="32" t="s">
        <v>40</v>
      </c>
      <c r="C40" s="33" t="s">
        <v>110</v>
      </c>
      <c r="D40" s="33" t="s">
        <v>111</v>
      </c>
      <c r="E40" s="33" t="s">
        <v>122</v>
      </c>
      <c r="F40" s="33" t="s">
        <v>123</v>
      </c>
      <c r="G40" s="33" t="s">
        <v>45</v>
      </c>
      <c r="H40" s="34">
        <v>48527402.740000002</v>
      </c>
      <c r="I40" s="34">
        <v>19527332.239999998</v>
      </c>
      <c r="J40" s="44">
        <f t="shared" si="0"/>
        <v>67.629999998943674</v>
      </c>
      <c r="K40" s="34">
        <v>8887417.6699999999</v>
      </c>
      <c r="L40" s="34">
        <v>3577460.39</v>
      </c>
      <c r="M40" s="44">
        <f t="shared" si="1"/>
        <v>12.389999985575145</v>
      </c>
      <c r="N40" s="34">
        <v>14948763.34</v>
      </c>
      <c r="O40" s="34">
        <v>5768979.7199999997</v>
      </c>
      <c r="P40" s="44">
        <f t="shared" si="2"/>
        <v>19.980000015481178</v>
      </c>
      <c r="Q40" s="34">
        <f t="shared" si="3"/>
        <v>72363583.75</v>
      </c>
      <c r="R40" s="41">
        <f t="shared" si="4"/>
        <v>28873772.349999998</v>
      </c>
    </row>
    <row r="41" spans="1:18" hidden="1">
      <c r="A41" s="32">
        <v>378</v>
      </c>
      <c r="B41" s="32" t="s">
        <v>40</v>
      </c>
      <c r="C41" s="33" t="s">
        <v>110</v>
      </c>
      <c r="D41" s="33" t="s">
        <v>111</v>
      </c>
      <c r="E41" s="33" t="s">
        <v>124</v>
      </c>
      <c r="F41" s="33" t="s">
        <v>125</v>
      </c>
      <c r="G41" s="33" t="s">
        <v>45</v>
      </c>
      <c r="H41" s="34">
        <v>37183978.170000002</v>
      </c>
      <c r="I41" s="34">
        <v>18020407.780000001</v>
      </c>
      <c r="J41" s="44">
        <f t="shared" si="0"/>
        <v>69.080000007544186</v>
      </c>
      <c r="K41" s="34">
        <v>6808977.7599999998</v>
      </c>
      <c r="L41" s="34">
        <v>3299915.44</v>
      </c>
      <c r="M41" s="44">
        <f t="shared" si="1"/>
        <v>12.650000011270288</v>
      </c>
      <c r="N41" s="34">
        <v>10212894.01</v>
      </c>
      <c r="O41" s="34">
        <v>4765964.82</v>
      </c>
      <c r="P41" s="44">
        <f t="shared" si="2"/>
        <v>18.269999981185517</v>
      </c>
      <c r="Q41" s="34">
        <f t="shared" si="3"/>
        <v>54205849.939999998</v>
      </c>
      <c r="R41" s="41">
        <f t="shared" si="4"/>
        <v>26086288.040000003</v>
      </c>
    </row>
    <row r="42" spans="1:18" hidden="1">
      <c r="A42" s="32">
        <v>379</v>
      </c>
      <c r="B42" s="32" t="s">
        <v>40</v>
      </c>
      <c r="C42" s="33" t="s">
        <v>110</v>
      </c>
      <c r="D42" s="33" t="s">
        <v>111</v>
      </c>
      <c r="E42" s="33" t="s">
        <v>126</v>
      </c>
      <c r="F42" s="33" t="s">
        <v>127</v>
      </c>
      <c r="G42" s="33" t="s">
        <v>45</v>
      </c>
      <c r="H42" s="34">
        <v>35046998.899999999</v>
      </c>
      <c r="I42" s="34">
        <v>16106972.25</v>
      </c>
      <c r="J42" s="44">
        <f t="shared" si="0"/>
        <v>64.489999989686055</v>
      </c>
      <c r="K42" s="34">
        <v>6414613.7199999997</v>
      </c>
      <c r="L42" s="34">
        <v>2947158.82</v>
      </c>
      <c r="M42" s="44">
        <f t="shared" si="1"/>
        <v>11.799999982703341</v>
      </c>
      <c r="N42" s="34">
        <v>13056710.27</v>
      </c>
      <c r="O42" s="34">
        <v>5921791.1699999999</v>
      </c>
      <c r="P42" s="44">
        <f t="shared" si="2"/>
        <v>23.71000002761059</v>
      </c>
      <c r="Q42" s="34">
        <f t="shared" si="3"/>
        <v>54518322.890000001</v>
      </c>
      <c r="R42" s="41">
        <f t="shared" si="4"/>
        <v>24975922.240000002</v>
      </c>
    </row>
    <row r="43" spans="1:18" hidden="1">
      <c r="A43" s="32">
        <v>380</v>
      </c>
      <c r="B43" s="32" t="s">
        <v>40</v>
      </c>
      <c r="C43" s="33" t="s">
        <v>110</v>
      </c>
      <c r="D43" s="33" t="s">
        <v>111</v>
      </c>
      <c r="E43" s="33" t="s">
        <v>128</v>
      </c>
      <c r="F43" s="33" t="s">
        <v>129</v>
      </c>
      <c r="G43" s="33" t="s">
        <v>45</v>
      </c>
      <c r="H43" s="34">
        <v>63351396.039999999</v>
      </c>
      <c r="I43" s="34">
        <v>23342880.359999999</v>
      </c>
      <c r="J43" s="44">
        <f t="shared" si="0"/>
        <v>69.259999992778134</v>
      </c>
      <c r="K43" s="34">
        <v>11602317.140000001</v>
      </c>
      <c r="L43" s="34">
        <v>4273573.82</v>
      </c>
      <c r="M43" s="44">
        <f t="shared" si="1"/>
        <v>12.679999990469764</v>
      </c>
      <c r="N43" s="34">
        <v>17054338.16</v>
      </c>
      <c r="O43" s="34">
        <v>6086809.4100000001</v>
      </c>
      <c r="P43" s="44">
        <f t="shared" si="2"/>
        <v>18.060000016752085</v>
      </c>
      <c r="Q43" s="34">
        <f t="shared" si="3"/>
        <v>92008051.340000004</v>
      </c>
      <c r="R43" s="41">
        <f t="shared" si="4"/>
        <v>33703263.590000004</v>
      </c>
    </row>
    <row r="44" spans="1:18" hidden="1">
      <c r="A44" s="32">
        <v>381</v>
      </c>
      <c r="B44" s="32" t="s">
        <v>40</v>
      </c>
      <c r="C44" s="33" t="s">
        <v>110</v>
      </c>
      <c r="D44" s="33" t="s">
        <v>111</v>
      </c>
      <c r="E44" s="33" t="s">
        <v>130</v>
      </c>
      <c r="F44" s="33" t="s">
        <v>131</v>
      </c>
      <c r="G44" s="33" t="s">
        <v>45</v>
      </c>
      <c r="H44" s="34">
        <v>47007311.729999997</v>
      </c>
      <c r="I44" s="34">
        <v>13261331.640000001</v>
      </c>
      <c r="J44" s="44">
        <f t="shared" si="0"/>
        <v>68.920000014447837</v>
      </c>
      <c r="K44" s="34">
        <v>8609024.7899999991</v>
      </c>
      <c r="L44" s="34">
        <v>2428293.75</v>
      </c>
      <c r="M44" s="44">
        <f t="shared" si="1"/>
        <v>12.619999999116498</v>
      </c>
      <c r="N44" s="34">
        <v>12932326.699999999</v>
      </c>
      <c r="O44" s="34">
        <v>3552004.96</v>
      </c>
      <c r="P44" s="44">
        <f t="shared" si="2"/>
        <v>18.459999986435658</v>
      </c>
      <c r="Q44" s="34">
        <f t="shared" si="3"/>
        <v>68548663.219999999</v>
      </c>
      <c r="R44" s="41">
        <f t="shared" si="4"/>
        <v>19241630.350000001</v>
      </c>
    </row>
    <row r="45" spans="1:18" hidden="1">
      <c r="A45" s="32">
        <v>382</v>
      </c>
      <c r="B45" s="32" t="s">
        <v>40</v>
      </c>
      <c r="C45" s="33" t="s">
        <v>110</v>
      </c>
      <c r="D45" s="33" t="s">
        <v>111</v>
      </c>
      <c r="E45" s="33" t="s">
        <v>132</v>
      </c>
      <c r="F45" s="33" t="s">
        <v>133</v>
      </c>
      <c r="G45" s="33" t="s">
        <v>45</v>
      </c>
      <c r="H45" s="34">
        <v>40453142.649999999</v>
      </c>
      <c r="I45" s="34">
        <v>15466029.99</v>
      </c>
      <c r="J45" s="44">
        <f t="shared" si="0"/>
        <v>67.669999999549319</v>
      </c>
      <c r="K45" s="34">
        <v>7407181.4000000004</v>
      </c>
      <c r="L45" s="34">
        <v>2831743.93</v>
      </c>
      <c r="M45" s="44">
        <f t="shared" si="1"/>
        <v>12.390000010715342</v>
      </c>
      <c r="N45" s="34">
        <v>12306732.24</v>
      </c>
      <c r="O45" s="34">
        <v>4557302.17</v>
      </c>
      <c r="P45" s="44">
        <f t="shared" si="2"/>
        <v>19.93999998973532</v>
      </c>
      <c r="Q45" s="34">
        <f t="shared" si="3"/>
        <v>60167056.289999999</v>
      </c>
      <c r="R45" s="41">
        <f t="shared" si="4"/>
        <v>22855076.090000004</v>
      </c>
    </row>
    <row r="46" spans="1:18" hidden="1">
      <c r="A46" s="32">
        <v>383</v>
      </c>
      <c r="B46" s="32" t="s">
        <v>40</v>
      </c>
      <c r="C46" s="33" t="s">
        <v>110</v>
      </c>
      <c r="D46" s="33" t="s">
        <v>111</v>
      </c>
      <c r="E46" s="33" t="s">
        <v>134</v>
      </c>
      <c r="F46" s="33" t="s">
        <v>135</v>
      </c>
      <c r="G46" s="33" t="s">
        <v>45</v>
      </c>
      <c r="H46" s="34">
        <v>34604987.600000001</v>
      </c>
      <c r="I46" s="34">
        <v>14886923.16</v>
      </c>
      <c r="J46" s="44">
        <f t="shared" si="0"/>
        <v>72.130000015257508</v>
      </c>
      <c r="K46" s="34">
        <v>6337635.25</v>
      </c>
      <c r="L46" s="34">
        <v>2726414.18</v>
      </c>
      <c r="M46" s="44">
        <f t="shared" si="1"/>
        <v>13.209999993376623</v>
      </c>
      <c r="N46" s="34">
        <v>7419362.54</v>
      </c>
      <c r="O46" s="34">
        <v>3025679.93</v>
      </c>
      <c r="P46" s="44">
        <f t="shared" si="2"/>
        <v>14.659999991365869</v>
      </c>
      <c r="Q46" s="34">
        <f t="shared" si="3"/>
        <v>48361985.390000001</v>
      </c>
      <c r="R46" s="41">
        <f t="shared" si="4"/>
        <v>20639017.27</v>
      </c>
    </row>
    <row r="47" spans="1:18" hidden="1">
      <c r="A47" s="32">
        <v>384</v>
      </c>
      <c r="B47" s="32" t="s">
        <v>40</v>
      </c>
      <c r="C47" s="33" t="s">
        <v>136</v>
      </c>
      <c r="D47" s="33" t="s">
        <v>137</v>
      </c>
      <c r="E47" s="33" t="s">
        <v>138</v>
      </c>
      <c r="F47" s="33" t="s">
        <v>139</v>
      </c>
      <c r="G47" s="33" t="s">
        <v>45</v>
      </c>
      <c r="H47" s="34">
        <v>75111050.349999994</v>
      </c>
      <c r="I47" s="34">
        <v>59446218.93</v>
      </c>
      <c r="J47" s="44">
        <f t="shared" si="0"/>
        <v>34.579999999942991</v>
      </c>
      <c r="K47" s="34">
        <v>13705855.189999999</v>
      </c>
      <c r="L47" s="34">
        <v>10847473.73</v>
      </c>
      <c r="M47" s="44">
        <f t="shared" si="1"/>
        <v>6.3100000022622398</v>
      </c>
      <c r="N47" s="34">
        <v>136042575.11000001</v>
      </c>
      <c r="O47" s="34">
        <v>101615558.15000001</v>
      </c>
      <c r="P47" s="44">
        <f t="shared" si="2"/>
        <v>59.109999997794766</v>
      </c>
      <c r="Q47" s="34">
        <f t="shared" si="3"/>
        <v>224859480.65000001</v>
      </c>
      <c r="R47" s="41">
        <f t="shared" si="4"/>
        <v>171909250.81</v>
      </c>
    </row>
    <row r="48" spans="1:18" hidden="1">
      <c r="A48" s="32">
        <v>385</v>
      </c>
      <c r="B48" s="32" t="s">
        <v>40</v>
      </c>
      <c r="C48" s="33" t="s">
        <v>136</v>
      </c>
      <c r="D48" s="33" t="s">
        <v>137</v>
      </c>
      <c r="E48" s="33" t="s">
        <v>140</v>
      </c>
      <c r="F48" s="33" t="s">
        <v>141</v>
      </c>
      <c r="G48" s="33" t="s">
        <v>45</v>
      </c>
      <c r="H48" s="34">
        <v>30355373.02</v>
      </c>
      <c r="I48" s="34">
        <v>17406381.559999999</v>
      </c>
      <c r="J48" s="44">
        <f t="shared" si="0"/>
        <v>72.079999993175605</v>
      </c>
      <c r="K48" s="34">
        <v>5536653.8899999997</v>
      </c>
      <c r="L48" s="34">
        <v>3175553.79</v>
      </c>
      <c r="M48" s="44">
        <f t="shared" si="1"/>
        <v>13.149999979750461</v>
      </c>
      <c r="N48" s="34">
        <v>6399708.6299999999</v>
      </c>
      <c r="O48" s="34">
        <v>3566762.71</v>
      </c>
      <c r="P48" s="44">
        <f t="shared" si="2"/>
        <v>14.770000027073925</v>
      </c>
      <c r="Q48" s="34">
        <f t="shared" si="3"/>
        <v>42291735.539999999</v>
      </c>
      <c r="R48" s="41">
        <f t="shared" si="4"/>
        <v>24148698.059999999</v>
      </c>
    </row>
    <row r="49" spans="1:18" hidden="1">
      <c r="A49" s="32">
        <v>386</v>
      </c>
      <c r="B49" s="32" t="s">
        <v>40</v>
      </c>
      <c r="C49" s="33" t="s">
        <v>136</v>
      </c>
      <c r="D49" s="33" t="s">
        <v>137</v>
      </c>
      <c r="E49" s="33" t="s">
        <v>142</v>
      </c>
      <c r="F49" s="33" t="s">
        <v>143</v>
      </c>
      <c r="G49" s="33" t="s">
        <v>45</v>
      </c>
      <c r="H49" s="34">
        <v>46296087.759999998</v>
      </c>
      <c r="I49" s="34">
        <v>23600678.359999999</v>
      </c>
      <c r="J49" s="44">
        <f t="shared" si="0"/>
        <v>75.090000000674522</v>
      </c>
      <c r="K49" s="34">
        <v>8447857.8200000003</v>
      </c>
      <c r="L49" s="34">
        <v>4305890.18</v>
      </c>
      <c r="M49" s="44">
        <f t="shared" si="1"/>
        <v>13.700000003690759</v>
      </c>
      <c r="N49" s="34">
        <v>7074417.6900000004</v>
      </c>
      <c r="O49" s="34">
        <v>3523286.78</v>
      </c>
      <c r="P49" s="44">
        <f t="shared" si="2"/>
        <v>11.209999995634723</v>
      </c>
      <c r="Q49" s="34">
        <f t="shared" si="3"/>
        <v>61818363.269999996</v>
      </c>
      <c r="R49" s="41">
        <f t="shared" si="4"/>
        <v>31429855.32</v>
      </c>
    </row>
    <row r="50" spans="1:18" hidden="1">
      <c r="A50" s="32">
        <v>387</v>
      </c>
      <c r="B50" s="32" t="s">
        <v>40</v>
      </c>
      <c r="C50" s="33" t="s">
        <v>136</v>
      </c>
      <c r="D50" s="33" t="s">
        <v>137</v>
      </c>
      <c r="E50" s="33" t="s">
        <v>144</v>
      </c>
      <c r="F50" s="33" t="s">
        <v>145</v>
      </c>
      <c r="G50" s="33" t="s">
        <v>45</v>
      </c>
      <c r="H50" s="34">
        <v>37552565.899999999</v>
      </c>
      <c r="I50" s="34">
        <v>16966094.280000001</v>
      </c>
      <c r="J50" s="44">
        <f t="shared" si="0"/>
        <v>64.919999985076828</v>
      </c>
      <c r="K50" s="34">
        <v>6852387.5899999999</v>
      </c>
      <c r="L50" s="34">
        <v>3096861.02</v>
      </c>
      <c r="M50" s="44">
        <f t="shared" si="1"/>
        <v>11.850000009087831</v>
      </c>
      <c r="N50" s="34">
        <v>13961151.24</v>
      </c>
      <c r="O50" s="34">
        <v>6070892.9500000002</v>
      </c>
      <c r="P50" s="44">
        <f t="shared" si="2"/>
        <v>23.230000005835343</v>
      </c>
      <c r="Q50" s="34">
        <f t="shared" si="3"/>
        <v>58366104.729999997</v>
      </c>
      <c r="R50" s="41">
        <f t="shared" si="4"/>
        <v>26133848.25</v>
      </c>
    </row>
    <row r="51" spans="1:18" hidden="1">
      <c r="A51" s="32">
        <v>388</v>
      </c>
      <c r="B51" s="32" t="s">
        <v>40</v>
      </c>
      <c r="C51" s="33" t="s">
        <v>136</v>
      </c>
      <c r="D51" s="33" t="s">
        <v>137</v>
      </c>
      <c r="E51" s="33" t="s">
        <v>146</v>
      </c>
      <c r="F51" s="33" t="s">
        <v>147</v>
      </c>
      <c r="G51" s="33" t="s">
        <v>45</v>
      </c>
      <c r="H51" s="34">
        <v>26482267.280000001</v>
      </c>
      <c r="I51" s="34">
        <v>17171872.059999999</v>
      </c>
      <c r="J51" s="44">
        <f t="shared" si="0"/>
        <v>67.86999998134074</v>
      </c>
      <c r="K51" s="34">
        <v>4830802.1500000004</v>
      </c>
      <c r="L51" s="34">
        <v>3132279.01</v>
      </c>
      <c r="M51" s="44">
        <f t="shared" si="1"/>
        <v>12.380000014410429</v>
      </c>
      <c r="N51" s="34">
        <v>7800891.5899999999</v>
      </c>
      <c r="O51" s="34">
        <v>4996971.76</v>
      </c>
      <c r="P51" s="44">
        <f t="shared" si="2"/>
        <v>19.750000004248825</v>
      </c>
      <c r="Q51" s="34">
        <f t="shared" si="3"/>
        <v>39113961.019999996</v>
      </c>
      <c r="R51" s="41">
        <f t="shared" si="4"/>
        <v>25301122.829999998</v>
      </c>
    </row>
    <row r="52" spans="1:18" hidden="1">
      <c r="A52" s="32">
        <v>389</v>
      </c>
      <c r="B52" s="32" t="s">
        <v>40</v>
      </c>
      <c r="C52" s="33" t="s">
        <v>136</v>
      </c>
      <c r="D52" s="33" t="s">
        <v>137</v>
      </c>
      <c r="E52" s="33" t="s">
        <v>148</v>
      </c>
      <c r="F52" s="33" t="s">
        <v>149</v>
      </c>
      <c r="G52" s="33" t="s">
        <v>45</v>
      </c>
      <c r="H52" s="34">
        <v>11284271.32</v>
      </c>
      <c r="I52" s="34">
        <v>3710615.73</v>
      </c>
      <c r="J52" s="44">
        <f t="shared" si="0"/>
        <v>66.400000021473517</v>
      </c>
      <c r="K52" s="34">
        <v>2055607.71</v>
      </c>
      <c r="L52" s="34">
        <v>676181.48</v>
      </c>
      <c r="M52" s="44">
        <f t="shared" si="1"/>
        <v>12.099999987473776</v>
      </c>
      <c r="N52" s="34">
        <v>3684071.25</v>
      </c>
      <c r="O52" s="34">
        <v>1201479.49</v>
      </c>
      <c r="P52" s="44">
        <f t="shared" si="2"/>
        <v>21.499999991052697</v>
      </c>
      <c r="Q52" s="34">
        <f t="shared" si="3"/>
        <v>17023950.280000001</v>
      </c>
      <c r="R52" s="41">
        <f t="shared" si="4"/>
        <v>5588276.7000000002</v>
      </c>
    </row>
    <row r="53" spans="1:18" hidden="1">
      <c r="A53" s="32">
        <v>390</v>
      </c>
      <c r="B53" s="32" t="s">
        <v>40</v>
      </c>
      <c r="C53" s="33" t="s">
        <v>136</v>
      </c>
      <c r="D53" s="33" t="s">
        <v>137</v>
      </c>
      <c r="E53" s="33" t="s">
        <v>150</v>
      </c>
      <c r="F53" s="33" t="s">
        <v>151</v>
      </c>
      <c r="G53" s="33" t="s">
        <v>45</v>
      </c>
      <c r="H53" s="34">
        <v>16939784.170000002</v>
      </c>
      <c r="I53" s="34">
        <v>7413537.3399999999</v>
      </c>
      <c r="J53" s="44">
        <f t="shared" si="0"/>
        <v>68.490000015640788</v>
      </c>
      <c r="K53" s="34">
        <v>3088828.35</v>
      </c>
      <c r="L53" s="34">
        <v>1351950.38</v>
      </c>
      <c r="M53" s="44">
        <f t="shared" si="1"/>
        <v>12.490000023031593</v>
      </c>
      <c r="N53" s="34">
        <v>5023877.24</v>
      </c>
      <c r="O53" s="34">
        <v>2058774.71</v>
      </c>
      <c r="P53" s="44">
        <f t="shared" si="2"/>
        <v>19.01999996132762</v>
      </c>
      <c r="Q53" s="34">
        <f t="shared" si="3"/>
        <v>25052489.760000005</v>
      </c>
      <c r="R53" s="41">
        <f t="shared" si="4"/>
        <v>10824262.43</v>
      </c>
    </row>
    <row r="54" spans="1:18" hidden="1">
      <c r="A54" s="32">
        <v>391</v>
      </c>
      <c r="B54" s="32" t="s">
        <v>40</v>
      </c>
      <c r="C54" s="33" t="s">
        <v>152</v>
      </c>
      <c r="D54" s="33" t="s">
        <v>153</v>
      </c>
      <c r="E54" s="33" t="s">
        <v>154</v>
      </c>
      <c r="F54" s="33" t="s">
        <v>155</v>
      </c>
      <c r="G54" s="33" t="s">
        <v>45</v>
      </c>
      <c r="H54" s="34">
        <v>119934867.66</v>
      </c>
      <c r="I54" s="34">
        <v>76768231.060000002</v>
      </c>
      <c r="J54" s="44">
        <f t="shared" si="0"/>
        <v>29.900000001807204</v>
      </c>
      <c r="K54" s="34">
        <v>21439082.809999999</v>
      </c>
      <c r="L54" s="34">
        <v>13710446.619999999</v>
      </c>
      <c r="M54" s="44">
        <f t="shared" si="1"/>
        <v>5.3400000013335926</v>
      </c>
      <c r="N54" s="34">
        <v>295234919.54000002</v>
      </c>
      <c r="O54" s="34">
        <v>166271258.96000001</v>
      </c>
      <c r="P54" s="44">
        <f t="shared" si="2"/>
        <v>64.759999996859193</v>
      </c>
      <c r="Q54" s="34">
        <f t="shared" si="3"/>
        <v>436608870.00999999</v>
      </c>
      <c r="R54" s="41">
        <f t="shared" si="4"/>
        <v>256749936.64000002</v>
      </c>
    </row>
    <row r="55" spans="1:18" hidden="1">
      <c r="A55" s="32">
        <v>392</v>
      </c>
      <c r="B55" s="32" t="s">
        <v>40</v>
      </c>
      <c r="C55" s="33" t="s">
        <v>152</v>
      </c>
      <c r="D55" s="33" t="s">
        <v>153</v>
      </c>
      <c r="E55" s="33" t="s">
        <v>156</v>
      </c>
      <c r="F55" s="33" t="s">
        <v>157</v>
      </c>
      <c r="G55" s="33" t="s">
        <v>45</v>
      </c>
      <c r="H55" s="34">
        <v>47260747.740000002</v>
      </c>
      <c r="I55" s="34">
        <v>14174717.300000001</v>
      </c>
      <c r="J55" s="44">
        <f t="shared" si="0"/>
        <v>68.749999993937266</v>
      </c>
      <c r="K55" s="34">
        <v>8424639.1400000006</v>
      </c>
      <c r="L55" s="34">
        <v>2527738.6800000002</v>
      </c>
      <c r="M55" s="44">
        <f t="shared" si="1"/>
        <v>12.260000009642168</v>
      </c>
      <c r="N55" s="34">
        <v>13428008.84</v>
      </c>
      <c r="O55" s="34">
        <v>3915314.64</v>
      </c>
      <c r="P55" s="44">
        <f t="shared" si="2"/>
        <v>18.989999996420561</v>
      </c>
      <c r="Q55" s="34">
        <f t="shared" si="3"/>
        <v>69113395.719999999</v>
      </c>
      <c r="R55" s="41">
        <f t="shared" si="4"/>
        <v>20617770.620000001</v>
      </c>
    </row>
    <row r="56" spans="1:18" hidden="1">
      <c r="A56" s="32">
        <v>393</v>
      </c>
      <c r="B56" s="32" t="s">
        <v>40</v>
      </c>
      <c r="C56" s="33" t="s">
        <v>152</v>
      </c>
      <c r="D56" s="33" t="s">
        <v>153</v>
      </c>
      <c r="E56" s="33" t="s">
        <v>158</v>
      </c>
      <c r="F56" s="33" t="s">
        <v>159</v>
      </c>
      <c r="G56" s="33" t="s">
        <v>45</v>
      </c>
      <c r="H56" s="34">
        <v>41905186.060000002</v>
      </c>
      <c r="I56" s="34">
        <v>21862384.239999998</v>
      </c>
      <c r="J56" s="44">
        <f t="shared" si="0"/>
        <v>65.209999997097782</v>
      </c>
      <c r="K56" s="34">
        <v>7469963.71</v>
      </c>
      <c r="L56" s="34">
        <v>3895735.39</v>
      </c>
      <c r="M56" s="44">
        <f t="shared" si="1"/>
        <v>11.61999999550798</v>
      </c>
      <c r="N56" s="34">
        <v>15499214.689999999</v>
      </c>
      <c r="O56" s="34">
        <v>7768002.5</v>
      </c>
      <c r="P56" s="44">
        <f t="shared" si="2"/>
        <v>23.170000007394236</v>
      </c>
      <c r="Q56" s="34">
        <f t="shared" si="3"/>
        <v>64874364.460000001</v>
      </c>
      <c r="R56" s="41">
        <f t="shared" si="4"/>
        <v>33526122.129999999</v>
      </c>
    </row>
    <row r="57" spans="1:18" hidden="1">
      <c r="A57" s="32">
        <v>394</v>
      </c>
      <c r="B57" s="32" t="s">
        <v>40</v>
      </c>
      <c r="C57" s="33" t="s">
        <v>152</v>
      </c>
      <c r="D57" s="33" t="s">
        <v>153</v>
      </c>
      <c r="E57" s="33" t="s">
        <v>160</v>
      </c>
      <c r="F57" s="33" t="s">
        <v>161</v>
      </c>
      <c r="G57" s="33" t="s">
        <v>45</v>
      </c>
      <c r="H57" s="34">
        <v>77013185.709999993</v>
      </c>
      <c r="I57" s="34">
        <v>29053926.68</v>
      </c>
      <c r="J57" s="44">
        <f t="shared" si="0"/>
        <v>67.359999991987451</v>
      </c>
      <c r="K57" s="34">
        <v>13749747.57</v>
      </c>
      <c r="L57" s="34">
        <v>5188817.37</v>
      </c>
      <c r="M57" s="44">
        <f t="shared" si="1"/>
        <v>12.030000001418891</v>
      </c>
      <c r="N57" s="34">
        <v>24339268.600000001</v>
      </c>
      <c r="O57" s="34">
        <v>8889569.9100000001</v>
      </c>
      <c r="P57" s="44">
        <f t="shared" si="2"/>
        <v>20.610000006593669</v>
      </c>
      <c r="Q57" s="34">
        <f t="shared" si="3"/>
        <v>115102201.88</v>
      </c>
      <c r="R57" s="41">
        <f t="shared" si="4"/>
        <v>43132313.959999993</v>
      </c>
    </row>
    <row r="58" spans="1:18" hidden="1">
      <c r="A58" s="32">
        <v>395</v>
      </c>
      <c r="B58" s="32" t="s">
        <v>40</v>
      </c>
      <c r="C58" s="33" t="s">
        <v>152</v>
      </c>
      <c r="D58" s="33" t="s">
        <v>153</v>
      </c>
      <c r="E58" s="33" t="s">
        <v>162</v>
      </c>
      <c r="F58" s="33" t="s">
        <v>163</v>
      </c>
      <c r="G58" s="33" t="s">
        <v>45</v>
      </c>
      <c r="H58" s="34">
        <v>66579158.590000004</v>
      </c>
      <c r="I58" s="34">
        <v>29689161.879999999</v>
      </c>
      <c r="J58" s="44">
        <f t="shared" si="0"/>
        <v>64.47999999426635</v>
      </c>
      <c r="K58" s="34">
        <v>11868313.810000001</v>
      </c>
      <c r="L58" s="34">
        <v>5290453.9400000004</v>
      </c>
      <c r="M58" s="44">
        <f t="shared" si="1"/>
        <v>11.490000000662413</v>
      </c>
      <c r="N58" s="34">
        <v>27784008.780000001</v>
      </c>
      <c r="O58" s="34">
        <v>11064369.73</v>
      </c>
      <c r="P58" s="44">
        <f t="shared" si="2"/>
        <v>24.030000005071241</v>
      </c>
      <c r="Q58" s="34">
        <f t="shared" si="3"/>
        <v>106231481.18000001</v>
      </c>
      <c r="R58" s="41">
        <f t="shared" si="4"/>
        <v>46043985.549999997</v>
      </c>
    </row>
    <row r="59" spans="1:18" hidden="1">
      <c r="A59" s="32">
        <v>396</v>
      </c>
      <c r="B59" s="32" t="s">
        <v>40</v>
      </c>
      <c r="C59" s="33" t="s">
        <v>152</v>
      </c>
      <c r="D59" s="33" t="s">
        <v>153</v>
      </c>
      <c r="E59" s="33" t="s">
        <v>164</v>
      </c>
      <c r="F59" s="33" t="s">
        <v>165</v>
      </c>
      <c r="G59" s="33" t="s">
        <v>45</v>
      </c>
      <c r="H59" s="34">
        <v>43568014.030000001</v>
      </c>
      <c r="I59" s="34">
        <v>19812388.600000001</v>
      </c>
      <c r="J59" s="44">
        <f t="shared" si="0"/>
        <v>66.349999987776471</v>
      </c>
      <c r="K59" s="34">
        <v>7766377.25</v>
      </c>
      <c r="L59" s="34">
        <v>3532487.67</v>
      </c>
      <c r="M59" s="44">
        <f t="shared" si="1"/>
        <v>11.829999986035025</v>
      </c>
      <c r="N59" s="34">
        <v>15228908.970000001</v>
      </c>
      <c r="O59" s="34">
        <v>6515543.6299999999</v>
      </c>
      <c r="P59" s="44">
        <f t="shared" si="2"/>
        <v>21.820000026188513</v>
      </c>
      <c r="Q59" s="34">
        <f t="shared" si="3"/>
        <v>66563300.25</v>
      </c>
      <c r="R59" s="41">
        <f t="shared" si="4"/>
        <v>29860419.900000002</v>
      </c>
    </row>
    <row r="60" spans="1:18" hidden="1">
      <c r="A60" s="32">
        <v>397</v>
      </c>
      <c r="B60" s="32" t="s">
        <v>40</v>
      </c>
      <c r="C60" s="33" t="s">
        <v>152</v>
      </c>
      <c r="D60" s="33" t="s">
        <v>153</v>
      </c>
      <c r="E60" s="33" t="s">
        <v>166</v>
      </c>
      <c r="F60" s="33" t="s">
        <v>167</v>
      </c>
      <c r="G60" s="33" t="s">
        <v>45</v>
      </c>
      <c r="H60" s="34">
        <v>68626389.019999996</v>
      </c>
      <c r="I60" s="34">
        <v>32144543.829999998</v>
      </c>
      <c r="J60" s="44">
        <f t="shared" si="0"/>
        <v>55.200000006868976</v>
      </c>
      <c r="K60" s="34">
        <v>12233250.43</v>
      </c>
      <c r="L60" s="34">
        <v>5730114.3300000001</v>
      </c>
      <c r="M60" s="44">
        <f t="shared" si="1"/>
        <v>9.839999992787579</v>
      </c>
      <c r="N60" s="34">
        <v>45444054.289999999</v>
      </c>
      <c r="O60" s="34">
        <v>20358211.09</v>
      </c>
      <c r="P60" s="44">
        <f t="shared" si="2"/>
        <v>34.960000000343449</v>
      </c>
      <c r="Q60" s="34">
        <f t="shared" si="3"/>
        <v>126303693.73999998</v>
      </c>
      <c r="R60" s="41">
        <f t="shared" si="4"/>
        <v>58232869.25</v>
      </c>
    </row>
    <row r="61" spans="1:18" hidden="1">
      <c r="A61" s="32">
        <v>398</v>
      </c>
      <c r="B61" s="32" t="s">
        <v>40</v>
      </c>
      <c r="C61" s="33" t="s">
        <v>152</v>
      </c>
      <c r="D61" s="33" t="s">
        <v>153</v>
      </c>
      <c r="E61" s="33" t="s">
        <v>168</v>
      </c>
      <c r="F61" s="33" t="s">
        <v>169</v>
      </c>
      <c r="G61" s="33" t="s">
        <v>45</v>
      </c>
      <c r="H61" s="34">
        <v>69108198.120000005</v>
      </c>
      <c r="I61" s="34">
        <v>30832346.629999999</v>
      </c>
      <c r="J61" s="44">
        <f t="shared" si="0"/>
        <v>58.099999994233784</v>
      </c>
      <c r="K61" s="34">
        <v>12329938.310000001</v>
      </c>
      <c r="L61" s="34">
        <v>5503122.7999999998</v>
      </c>
      <c r="M61" s="44">
        <f t="shared" si="1"/>
        <v>10.370000003086622</v>
      </c>
      <c r="N61" s="34">
        <v>39337185.509999998</v>
      </c>
      <c r="O61" s="34">
        <v>16732252.83</v>
      </c>
      <c r="P61" s="44">
        <f t="shared" si="2"/>
        <v>31.530000002679596</v>
      </c>
      <c r="Q61" s="34">
        <f t="shared" si="3"/>
        <v>120775321.94</v>
      </c>
      <c r="R61" s="41">
        <f t="shared" si="4"/>
        <v>53067722.259999998</v>
      </c>
    </row>
    <row r="62" spans="1:18" hidden="1">
      <c r="A62" s="32">
        <v>399</v>
      </c>
      <c r="B62" s="32" t="s">
        <v>40</v>
      </c>
      <c r="C62" s="33" t="s">
        <v>152</v>
      </c>
      <c r="D62" s="33" t="s">
        <v>153</v>
      </c>
      <c r="E62" s="33" t="s">
        <v>170</v>
      </c>
      <c r="F62" s="33" t="s">
        <v>171</v>
      </c>
      <c r="G62" s="33" t="s">
        <v>45</v>
      </c>
      <c r="H62" s="34">
        <v>41226778.32</v>
      </c>
      <c r="I62" s="34">
        <v>17643571.710000001</v>
      </c>
      <c r="J62" s="44">
        <f t="shared" si="0"/>
        <v>64.500000009870448</v>
      </c>
      <c r="K62" s="34">
        <v>7349031.6299999999</v>
      </c>
      <c r="L62" s="34">
        <v>3145753.1</v>
      </c>
      <c r="M62" s="44">
        <f t="shared" si="1"/>
        <v>11.500000017913038</v>
      </c>
      <c r="N62" s="34">
        <v>16688068.130000001</v>
      </c>
      <c r="O62" s="34">
        <v>6565049.9299999997</v>
      </c>
      <c r="P62" s="44">
        <f t="shared" si="2"/>
        <v>23.999999972216507</v>
      </c>
      <c r="Q62" s="34">
        <f t="shared" si="3"/>
        <v>65263878.080000006</v>
      </c>
      <c r="R62" s="41">
        <f t="shared" si="4"/>
        <v>27354374.740000002</v>
      </c>
    </row>
    <row r="63" spans="1:18" hidden="1">
      <c r="A63" s="32">
        <v>400</v>
      </c>
      <c r="B63" s="32" t="s">
        <v>40</v>
      </c>
      <c r="C63" s="33" t="s">
        <v>152</v>
      </c>
      <c r="D63" s="33" t="s">
        <v>153</v>
      </c>
      <c r="E63" s="33" t="s">
        <v>172</v>
      </c>
      <c r="F63" s="33" t="s">
        <v>173</v>
      </c>
      <c r="G63" s="33" t="s">
        <v>45</v>
      </c>
      <c r="H63" s="34">
        <v>18276295.859999999</v>
      </c>
      <c r="I63" s="34">
        <v>8275878.9500000002</v>
      </c>
      <c r="J63" s="44">
        <f t="shared" si="0"/>
        <v>67.029999985809781</v>
      </c>
      <c r="K63" s="34">
        <v>3275750.24</v>
      </c>
      <c r="L63" s="34">
        <v>1482818.23</v>
      </c>
      <c r="M63" s="44">
        <f t="shared" si="1"/>
        <v>12.009999969351712</v>
      </c>
      <c r="N63" s="34">
        <v>5777011.21</v>
      </c>
      <c r="O63" s="34">
        <v>2587832.66</v>
      </c>
      <c r="P63" s="44">
        <f t="shared" si="2"/>
        <v>20.960000044838509</v>
      </c>
      <c r="Q63" s="34">
        <f t="shared" si="3"/>
        <v>27329057.310000002</v>
      </c>
      <c r="R63" s="41">
        <f t="shared" si="4"/>
        <v>12346529.84</v>
      </c>
    </row>
    <row r="64" spans="1:18" hidden="1">
      <c r="A64" s="32">
        <v>401</v>
      </c>
      <c r="B64" s="32" t="s">
        <v>40</v>
      </c>
      <c r="C64" s="33" t="s">
        <v>152</v>
      </c>
      <c r="D64" s="33" t="s">
        <v>153</v>
      </c>
      <c r="E64" s="33" t="s">
        <v>174</v>
      </c>
      <c r="F64" s="33" t="s">
        <v>175</v>
      </c>
      <c r="G64" s="33" t="s">
        <v>45</v>
      </c>
      <c r="H64" s="34">
        <v>14330277.33</v>
      </c>
      <c r="I64" s="34">
        <v>5870277.3300000001</v>
      </c>
      <c r="J64" s="44">
        <f t="shared" si="0"/>
        <v>55.752426212203318</v>
      </c>
      <c r="K64" s="34">
        <v>2555830.84</v>
      </c>
      <c r="L64" s="34">
        <v>1015830.84</v>
      </c>
      <c r="M64" s="44">
        <f t="shared" si="1"/>
        <v>9.6477612159390969</v>
      </c>
      <c r="N64" s="34">
        <v>3643079.04</v>
      </c>
      <c r="O64" s="34">
        <v>3643079.04</v>
      </c>
      <c r="P64" s="44">
        <f t="shared" si="2"/>
        <v>34.599812571857576</v>
      </c>
      <c r="Q64" s="34">
        <f t="shared" si="3"/>
        <v>20529187.210000001</v>
      </c>
      <c r="R64" s="41">
        <f t="shared" si="4"/>
        <v>10529187.210000001</v>
      </c>
    </row>
    <row r="65" spans="1:24" hidden="1">
      <c r="A65" s="32">
        <v>402</v>
      </c>
      <c r="B65" s="32" t="s">
        <v>40</v>
      </c>
      <c r="C65" s="33" t="s">
        <v>176</v>
      </c>
      <c r="D65" s="33" t="s">
        <v>177</v>
      </c>
      <c r="E65" s="33" t="s">
        <v>178</v>
      </c>
      <c r="F65" s="33" t="s">
        <v>179</v>
      </c>
      <c r="G65" s="33" t="s">
        <v>45</v>
      </c>
      <c r="H65" s="34">
        <v>79901490.819999993</v>
      </c>
      <c r="I65" s="34">
        <v>63018021.57</v>
      </c>
      <c r="J65" s="44">
        <f t="shared" si="0"/>
        <v>26.839999998848338</v>
      </c>
      <c r="K65" s="34">
        <v>14401212.84</v>
      </c>
      <c r="L65" s="34">
        <v>11363905.529999999</v>
      </c>
      <c r="M65" s="44">
        <f t="shared" si="1"/>
        <v>4.8400000002112513</v>
      </c>
      <c r="N65" s="34">
        <v>226228871.66</v>
      </c>
      <c r="O65" s="34">
        <v>160409509.46000001</v>
      </c>
      <c r="P65" s="44">
        <f t="shared" si="2"/>
        <v>68.320000000940411</v>
      </c>
      <c r="Q65" s="34">
        <f t="shared" si="3"/>
        <v>320531575.31999999</v>
      </c>
      <c r="R65" s="41">
        <f t="shared" si="4"/>
        <v>234791436.56</v>
      </c>
    </row>
    <row r="66" spans="1:24" hidden="1">
      <c r="A66" s="32">
        <v>403</v>
      </c>
      <c r="B66" s="32" t="s">
        <v>40</v>
      </c>
      <c r="C66" s="33" t="s">
        <v>176</v>
      </c>
      <c r="D66" s="33" t="s">
        <v>177</v>
      </c>
      <c r="E66" s="33" t="s">
        <v>180</v>
      </c>
      <c r="F66" s="33" t="s">
        <v>181</v>
      </c>
      <c r="G66" s="33" t="s">
        <v>45</v>
      </c>
      <c r="H66" s="34">
        <v>116013743.08</v>
      </c>
      <c r="I66" s="34">
        <v>47301344.5</v>
      </c>
      <c r="J66" s="44">
        <f t="shared" si="0"/>
        <v>51.740000005324795</v>
      </c>
      <c r="K66" s="34">
        <v>20932701.879999999</v>
      </c>
      <c r="L66" s="34">
        <v>8538742.9000000004</v>
      </c>
      <c r="M66" s="44">
        <f t="shared" si="1"/>
        <v>9.3400000012994795</v>
      </c>
      <c r="N66" s="34">
        <v>92815355.129999995</v>
      </c>
      <c r="O66" s="34">
        <v>35581142.780000001</v>
      </c>
      <c r="P66" s="44">
        <f t="shared" si="2"/>
        <v>38.919999993375718</v>
      </c>
      <c r="Q66" s="34">
        <f t="shared" si="3"/>
        <v>229761800.09</v>
      </c>
      <c r="R66" s="41">
        <f t="shared" si="4"/>
        <v>91421230.180000007</v>
      </c>
    </row>
    <row r="67" spans="1:24" hidden="1">
      <c r="A67" s="32">
        <v>404</v>
      </c>
      <c r="B67" s="32" t="s">
        <v>40</v>
      </c>
      <c r="C67" s="33" t="s">
        <v>176</v>
      </c>
      <c r="D67" s="33" t="s">
        <v>177</v>
      </c>
      <c r="E67" s="33" t="s">
        <v>182</v>
      </c>
      <c r="F67" s="33" t="s">
        <v>183</v>
      </c>
      <c r="G67" s="33" t="s">
        <v>45</v>
      </c>
      <c r="H67" s="34">
        <v>46538677.090000004</v>
      </c>
      <c r="I67" s="34">
        <v>20872090.239999998</v>
      </c>
      <c r="J67" s="44">
        <f t="shared" si="0"/>
        <v>67.999999984361892</v>
      </c>
      <c r="K67" s="34">
        <v>8387996.1100000003</v>
      </c>
      <c r="L67" s="34">
        <v>3763115.09</v>
      </c>
      <c r="M67" s="44">
        <f t="shared" si="1"/>
        <v>12.259999986525164</v>
      </c>
      <c r="N67" s="34">
        <v>14001961.640000001</v>
      </c>
      <c r="O67" s="34">
        <v>6059045.0300000003</v>
      </c>
      <c r="P67" s="44">
        <f t="shared" si="2"/>
        <v>19.740000029112945</v>
      </c>
      <c r="Q67" s="34">
        <f t="shared" si="3"/>
        <v>68928634.840000004</v>
      </c>
      <c r="R67" s="41">
        <f t="shared" si="4"/>
        <v>30694250.359999999</v>
      </c>
    </row>
    <row r="68" spans="1:24" hidden="1">
      <c r="A68" s="32">
        <v>405</v>
      </c>
      <c r="B68" s="32" t="s">
        <v>40</v>
      </c>
      <c r="C68" s="33" t="s">
        <v>176</v>
      </c>
      <c r="D68" s="33" t="s">
        <v>177</v>
      </c>
      <c r="E68" s="33" t="s">
        <v>184</v>
      </c>
      <c r="F68" s="33" t="s">
        <v>185</v>
      </c>
      <c r="G68" s="33" t="s">
        <v>45</v>
      </c>
      <c r="H68" s="34">
        <v>33748952.020000003</v>
      </c>
      <c r="I68" s="34">
        <v>16857506.25</v>
      </c>
      <c r="J68" s="44">
        <f t="shared" si="0"/>
        <v>70.499999979298536</v>
      </c>
      <c r="K68" s="34">
        <v>6090055</v>
      </c>
      <c r="L68" s="34">
        <v>3041524.53</v>
      </c>
      <c r="M68" s="44">
        <f t="shared" si="1"/>
        <v>12.719999988256626</v>
      </c>
      <c r="N68" s="34">
        <v>8228768.4100000001</v>
      </c>
      <c r="O68" s="34">
        <v>4012325.61</v>
      </c>
      <c r="P68" s="44">
        <f t="shared" si="2"/>
        <v>16.780000032444836</v>
      </c>
      <c r="Q68" s="34">
        <f t="shared" si="3"/>
        <v>48067775.430000007</v>
      </c>
      <c r="R68" s="41">
        <f t="shared" si="4"/>
        <v>23911356.390000001</v>
      </c>
    </row>
    <row r="69" spans="1:24" hidden="1">
      <c r="A69" s="32">
        <v>406</v>
      </c>
      <c r="B69" s="32" t="s">
        <v>40</v>
      </c>
      <c r="C69" s="33" t="s">
        <v>176</v>
      </c>
      <c r="D69" s="33" t="s">
        <v>177</v>
      </c>
      <c r="E69" s="33" t="s">
        <v>186</v>
      </c>
      <c r="F69" s="33" t="s">
        <v>187</v>
      </c>
      <c r="G69" s="33" t="s">
        <v>45</v>
      </c>
      <c r="H69" s="34">
        <v>45523357.850000001</v>
      </c>
      <c r="I69" s="34">
        <v>24033102.18</v>
      </c>
      <c r="J69" s="44">
        <f t="shared" ref="J69:J80" si="5">I69*100/R69</f>
        <v>74.730000006791059</v>
      </c>
      <c r="K69" s="34">
        <v>8204997.9100000001</v>
      </c>
      <c r="L69" s="34">
        <v>4331940.1399999997</v>
      </c>
      <c r="M69" s="44">
        <f t="shared" ref="M69:M80" si="6">L69*100/R69</f>
        <v>13.470000013607001</v>
      </c>
      <c r="N69" s="34">
        <v>7328748.2400000002</v>
      </c>
      <c r="O69" s="34">
        <v>3794869.6</v>
      </c>
      <c r="P69" s="44">
        <f t="shared" ref="P69:P80" si="7">O69*100/R69</f>
        <v>11.799999979601933</v>
      </c>
      <c r="Q69" s="34">
        <f t="shared" ref="Q69:Q80" si="8">H69+K69+N69</f>
        <v>61057104.000000007</v>
      </c>
      <c r="R69" s="41">
        <f t="shared" ref="R69:R80" si="9">I69+L69+O69</f>
        <v>32159911.920000002</v>
      </c>
    </row>
    <row r="70" spans="1:24" hidden="1">
      <c r="A70" s="32">
        <v>407</v>
      </c>
      <c r="B70" s="32" t="s">
        <v>40</v>
      </c>
      <c r="C70" s="33" t="s">
        <v>176</v>
      </c>
      <c r="D70" s="33" t="s">
        <v>177</v>
      </c>
      <c r="E70" s="33" t="s">
        <v>188</v>
      </c>
      <c r="F70" s="33" t="s">
        <v>189</v>
      </c>
      <c r="G70" s="33" t="s">
        <v>45</v>
      </c>
      <c r="H70" s="34">
        <v>54542303.75</v>
      </c>
      <c r="I70" s="34">
        <v>28298375.370000001</v>
      </c>
      <c r="J70" s="44">
        <f t="shared" si="5"/>
        <v>70.530000003633873</v>
      </c>
      <c r="K70" s="34">
        <v>9830546.5500000007</v>
      </c>
      <c r="L70" s="34">
        <v>5099565.45</v>
      </c>
      <c r="M70" s="44">
        <f t="shared" si="6"/>
        <v>12.710000008987484</v>
      </c>
      <c r="N70" s="34">
        <v>13858844.439999999</v>
      </c>
      <c r="O70" s="34">
        <v>6724525.3200000003</v>
      </c>
      <c r="P70" s="44">
        <f t="shared" si="7"/>
        <v>16.759999987378642</v>
      </c>
      <c r="Q70" s="34">
        <f t="shared" si="8"/>
        <v>78231694.739999995</v>
      </c>
      <c r="R70" s="41">
        <f t="shared" si="9"/>
        <v>40122466.140000001</v>
      </c>
    </row>
    <row r="71" spans="1:24" hidden="1">
      <c r="A71" s="32">
        <v>408</v>
      </c>
      <c r="B71" s="32" t="s">
        <v>40</v>
      </c>
      <c r="C71" s="33" t="s">
        <v>176</v>
      </c>
      <c r="D71" s="33" t="s">
        <v>177</v>
      </c>
      <c r="E71" s="33" t="s">
        <v>190</v>
      </c>
      <c r="F71" s="33" t="s">
        <v>191</v>
      </c>
      <c r="G71" s="33" t="s">
        <v>45</v>
      </c>
      <c r="H71" s="34">
        <v>25659833.460000001</v>
      </c>
      <c r="I71" s="34">
        <v>13981829.43</v>
      </c>
      <c r="J71" s="44">
        <f t="shared" si="5"/>
        <v>67.82999997978466</v>
      </c>
      <c r="K71" s="34">
        <v>4632537.1100000003</v>
      </c>
      <c r="L71" s="34">
        <v>2525098.2000000002</v>
      </c>
      <c r="M71" s="44">
        <f t="shared" si="6"/>
        <v>12.250000024135202</v>
      </c>
      <c r="N71" s="34">
        <v>7608819.0499999998</v>
      </c>
      <c r="O71" s="34">
        <v>4106118.86</v>
      </c>
      <c r="P71" s="44">
        <f t="shared" si="7"/>
        <v>19.919999996080154</v>
      </c>
      <c r="Q71" s="34">
        <f t="shared" si="8"/>
        <v>37901189.619999997</v>
      </c>
      <c r="R71" s="41">
        <f t="shared" si="9"/>
        <v>20613046.489999998</v>
      </c>
    </row>
    <row r="72" spans="1:24">
      <c r="A72" s="32">
        <v>409</v>
      </c>
      <c r="B72" s="32" t="s">
        <v>40</v>
      </c>
      <c r="C72" s="33" t="s">
        <v>192</v>
      </c>
      <c r="D72" s="33" t="s">
        <v>193</v>
      </c>
      <c r="E72" s="33" t="s">
        <v>194</v>
      </c>
      <c r="F72" s="33" t="s">
        <v>195</v>
      </c>
      <c r="G72" s="33" t="s">
        <v>45</v>
      </c>
      <c r="H72" s="34">
        <v>87620340.650000006</v>
      </c>
      <c r="I72" s="34">
        <v>36320698.759999998</v>
      </c>
      <c r="J72" s="44">
        <f>I72*100/R72</f>
        <v>26.880000002510332</v>
      </c>
      <c r="K72" s="34">
        <v>15884942.470000001</v>
      </c>
      <c r="L72" s="34">
        <v>6580424.2199999997</v>
      </c>
      <c r="M72" s="44">
        <f t="shared" si="6"/>
        <v>4.8700000024481644</v>
      </c>
      <c r="N72" s="34">
        <v>246448331.53</v>
      </c>
      <c r="O72" s="34">
        <v>92220524.180000007</v>
      </c>
      <c r="P72" s="44">
        <f t="shared" si="7"/>
        <v>68.249999995041506</v>
      </c>
      <c r="Q72" s="34">
        <f>H72+K72+N72</f>
        <v>349953614.64999998</v>
      </c>
      <c r="R72" s="41">
        <f>I72+L72+O72</f>
        <v>135121647.16</v>
      </c>
      <c r="T72" s="64">
        <f>J72+M72+P72</f>
        <v>100</v>
      </c>
      <c r="V72" s="65">
        <f>K72*T72/Q72</f>
        <v>4.5391565639026332</v>
      </c>
      <c r="W72" s="65">
        <f>N72*T72/Q72</f>
        <v>70.423142157420216</v>
      </c>
      <c r="X72" s="30">
        <f>SUM(U72:W72)</f>
        <v>74.962298721322853</v>
      </c>
    </row>
    <row r="73" spans="1:24">
      <c r="A73" s="32">
        <v>410</v>
      </c>
      <c r="B73" s="32" t="s">
        <v>40</v>
      </c>
      <c r="C73" s="33" t="s">
        <v>192</v>
      </c>
      <c r="D73" s="33" t="s">
        <v>193</v>
      </c>
      <c r="E73" s="33" t="s">
        <v>196</v>
      </c>
      <c r="F73" s="33" t="s">
        <v>197</v>
      </c>
      <c r="G73" s="33" t="s">
        <v>45</v>
      </c>
      <c r="H73" s="34">
        <v>39139246.280000001</v>
      </c>
      <c r="I73" s="34">
        <v>15632707.6</v>
      </c>
      <c r="J73" s="44">
        <f t="shared" si="5"/>
        <v>68.570000015887246</v>
      </c>
      <c r="K73" s="34">
        <v>7095666.04</v>
      </c>
      <c r="L73" s="34">
        <v>2833812.97</v>
      </c>
      <c r="M73" s="44">
        <f t="shared" si="6"/>
        <v>12.429999995517186</v>
      </c>
      <c r="N73" s="34">
        <v>11217972.800000001</v>
      </c>
      <c r="O73" s="34">
        <v>4331652.97</v>
      </c>
      <c r="P73" s="44">
        <f t="shared" si="7"/>
        <v>18.999999988595579</v>
      </c>
      <c r="Q73" s="34">
        <f t="shared" si="8"/>
        <v>57452885.120000005</v>
      </c>
      <c r="R73" s="41">
        <f t="shared" si="9"/>
        <v>22798173.539999999</v>
      </c>
      <c r="T73" s="64">
        <f t="shared" ref="T73:T80" si="10">J73+M73+P73</f>
        <v>100.00000000000001</v>
      </c>
    </row>
    <row r="74" spans="1:24">
      <c r="A74" s="32">
        <v>411</v>
      </c>
      <c r="B74" s="32" t="s">
        <v>40</v>
      </c>
      <c r="C74" s="33" t="s">
        <v>192</v>
      </c>
      <c r="D74" s="33" t="s">
        <v>193</v>
      </c>
      <c r="E74" s="33" t="s">
        <v>198</v>
      </c>
      <c r="F74" s="33" t="s">
        <v>199</v>
      </c>
      <c r="G74" s="33" t="s">
        <v>45</v>
      </c>
      <c r="H74" s="34">
        <v>51380666.549999997</v>
      </c>
      <c r="I74" s="34">
        <v>17624299.800000001</v>
      </c>
      <c r="J74" s="44">
        <f t="shared" si="5"/>
        <v>70.929999987411179</v>
      </c>
      <c r="K74" s="34">
        <v>9314948.1799999997</v>
      </c>
      <c r="L74" s="34">
        <v>3195382.71</v>
      </c>
      <c r="M74" s="44">
        <f t="shared" si="6"/>
        <v>12.860000008628649</v>
      </c>
      <c r="N74" s="34">
        <v>12112771.939999999</v>
      </c>
      <c r="O74" s="34">
        <v>4027772.45</v>
      </c>
      <c r="P74" s="44">
        <f t="shared" si="7"/>
        <v>16.210000003960165</v>
      </c>
      <c r="Q74" s="34">
        <f t="shared" si="8"/>
        <v>72808386.670000002</v>
      </c>
      <c r="R74" s="41">
        <f t="shared" si="9"/>
        <v>24847454.960000001</v>
      </c>
      <c r="T74" s="64">
        <f t="shared" si="10"/>
        <v>99.999999999999986</v>
      </c>
    </row>
    <row r="75" spans="1:24">
      <c r="A75" s="32">
        <v>412</v>
      </c>
      <c r="B75" s="32" t="s">
        <v>40</v>
      </c>
      <c r="C75" s="33" t="s">
        <v>192</v>
      </c>
      <c r="D75" s="33" t="s">
        <v>193</v>
      </c>
      <c r="E75" s="33" t="s">
        <v>200</v>
      </c>
      <c r="F75" s="33" t="s">
        <v>201</v>
      </c>
      <c r="G75" s="33" t="s">
        <v>45</v>
      </c>
      <c r="H75" s="34">
        <v>57798930.670000002</v>
      </c>
      <c r="I75" s="34">
        <v>20573299.16</v>
      </c>
      <c r="J75" s="44">
        <f t="shared" si="5"/>
        <v>66.530000000559454</v>
      </c>
      <c r="K75" s="34">
        <v>10478533.65</v>
      </c>
      <c r="L75" s="34">
        <v>3729355</v>
      </c>
      <c r="M75" s="44">
        <f t="shared" si="6"/>
        <v>12.060000013730729</v>
      </c>
      <c r="N75" s="34">
        <v>19234888.350000001</v>
      </c>
      <c r="O75" s="34">
        <v>6620687.4299999997</v>
      </c>
      <c r="P75" s="44">
        <f t="shared" si="7"/>
        <v>21.409999985709824</v>
      </c>
      <c r="Q75" s="34">
        <f t="shared" si="8"/>
        <v>87512352.670000017</v>
      </c>
      <c r="R75" s="41">
        <f t="shared" si="9"/>
        <v>30923341.59</v>
      </c>
      <c r="T75" s="64">
        <f t="shared" si="10"/>
        <v>100</v>
      </c>
    </row>
    <row r="76" spans="1:24">
      <c r="A76" s="32">
        <v>413</v>
      </c>
      <c r="B76" s="32" t="s">
        <v>40</v>
      </c>
      <c r="C76" s="33" t="s">
        <v>192</v>
      </c>
      <c r="D76" s="33" t="s">
        <v>193</v>
      </c>
      <c r="E76" s="33" t="s">
        <v>202</v>
      </c>
      <c r="F76" s="33" t="s">
        <v>203</v>
      </c>
      <c r="G76" s="33" t="s">
        <v>45</v>
      </c>
      <c r="H76" s="34">
        <v>65181599.340000004</v>
      </c>
      <c r="I76" s="34">
        <v>27126530.66</v>
      </c>
      <c r="J76" s="44">
        <f t="shared" si="5"/>
        <v>68.440000009183692</v>
      </c>
      <c r="K76" s="34">
        <v>11816958.800000001</v>
      </c>
      <c r="L76" s="34">
        <v>4918764.54</v>
      </c>
      <c r="M76" s="44">
        <f t="shared" si="6"/>
        <v>12.409999987914873</v>
      </c>
      <c r="N76" s="34">
        <v>18971394.039999999</v>
      </c>
      <c r="O76" s="34">
        <v>7590196.7000000002</v>
      </c>
      <c r="P76" s="44">
        <f t="shared" si="7"/>
        <v>19.150000002901439</v>
      </c>
      <c r="Q76" s="34">
        <f t="shared" si="8"/>
        <v>95969952.180000007</v>
      </c>
      <c r="R76" s="41">
        <f t="shared" si="9"/>
        <v>39635491.899999999</v>
      </c>
      <c r="T76" s="64">
        <f t="shared" si="10"/>
        <v>100</v>
      </c>
    </row>
    <row r="77" spans="1:24">
      <c r="A77" s="32">
        <v>414</v>
      </c>
      <c r="B77" s="32" t="s">
        <v>40</v>
      </c>
      <c r="C77" s="33" t="s">
        <v>192</v>
      </c>
      <c r="D77" s="33" t="s">
        <v>193</v>
      </c>
      <c r="E77" s="33" t="s">
        <v>204</v>
      </c>
      <c r="F77" s="33" t="s">
        <v>205</v>
      </c>
      <c r="G77" s="33" t="s">
        <v>45</v>
      </c>
      <c r="H77" s="34">
        <v>69566891.650000006</v>
      </c>
      <c r="I77" s="34">
        <v>33324467.949999999</v>
      </c>
      <c r="J77" s="44">
        <f t="shared" si="5"/>
        <v>51.089999992913974</v>
      </c>
      <c r="K77" s="34">
        <v>12611981</v>
      </c>
      <c r="L77" s="34">
        <v>6040019.0499999998</v>
      </c>
      <c r="M77" s="44">
        <f t="shared" si="6"/>
        <v>9.2600000001410461</v>
      </c>
      <c r="N77" s="34">
        <v>56625882.590000004</v>
      </c>
      <c r="O77" s="34">
        <v>25862500.579999998</v>
      </c>
      <c r="P77" s="44">
        <f t="shared" si="7"/>
        <v>39.650000006944978</v>
      </c>
      <c r="Q77" s="34">
        <f t="shared" si="8"/>
        <v>138804755.24000001</v>
      </c>
      <c r="R77" s="41">
        <f t="shared" si="9"/>
        <v>65226987.579999998</v>
      </c>
      <c r="T77" s="64">
        <f t="shared" si="10"/>
        <v>100</v>
      </c>
    </row>
    <row r="78" spans="1:24">
      <c r="A78" s="32">
        <v>415</v>
      </c>
      <c r="B78" s="32" t="s">
        <v>40</v>
      </c>
      <c r="C78" s="33" t="s">
        <v>192</v>
      </c>
      <c r="D78" s="33" t="s">
        <v>193</v>
      </c>
      <c r="E78" s="33" t="s">
        <v>206</v>
      </c>
      <c r="F78" s="33" t="s">
        <v>207</v>
      </c>
      <c r="G78" s="33" t="s">
        <v>45</v>
      </c>
      <c r="H78" s="34">
        <v>54338553.109999999</v>
      </c>
      <c r="I78" s="34">
        <v>15466291.9</v>
      </c>
      <c r="J78" s="44">
        <f t="shared" si="5"/>
        <v>71.179999980467983</v>
      </c>
      <c r="K78" s="34">
        <v>9851191.8900000006</v>
      </c>
      <c r="L78" s="34">
        <v>2802966.64</v>
      </c>
      <c r="M78" s="44">
        <f t="shared" si="6"/>
        <v>12.899999991623876</v>
      </c>
      <c r="N78" s="34">
        <v>12591653.939999999</v>
      </c>
      <c r="O78" s="34">
        <v>3459165.04</v>
      </c>
      <c r="P78" s="44">
        <f t="shared" si="7"/>
        <v>15.920000027908147</v>
      </c>
      <c r="Q78" s="34">
        <f t="shared" si="8"/>
        <v>76781398.939999998</v>
      </c>
      <c r="R78" s="41">
        <f t="shared" si="9"/>
        <v>21728423.579999998</v>
      </c>
      <c r="T78" s="64">
        <f t="shared" si="10"/>
        <v>100</v>
      </c>
    </row>
    <row r="79" spans="1:24">
      <c r="A79" s="32">
        <v>416</v>
      </c>
      <c r="B79" s="32" t="s">
        <v>40</v>
      </c>
      <c r="C79" s="33" t="s">
        <v>192</v>
      </c>
      <c r="D79" s="33" t="s">
        <v>193</v>
      </c>
      <c r="E79" s="33" t="s">
        <v>208</v>
      </c>
      <c r="F79" s="33" t="s">
        <v>209</v>
      </c>
      <c r="G79" s="33" t="s">
        <v>45</v>
      </c>
      <c r="H79" s="34">
        <v>37524012.979999997</v>
      </c>
      <c r="I79" s="34">
        <v>8528656.3100000005</v>
      </c>
      <c r="J79" s="44">
        <f t="shared" si="5"/>
        <v>69.720000006245542</v>
      </c>
      <c r="K79" s="34">
        <v>6802835.7699999996</v>
      </c>
      <c r="L79" s="34">
        <v>1546216.52</v>
      </c>
      <c r="M79" s="44">
        <f t="shared" si="6"/>
        <v>12.640000003008325</v>
      </c>
      <c r="N79" s="34">
        <v>9759471.3300000001</v>
      </c>
      <c r="O79" s="34">
        <v>2157852.7999999998</v>
      </c>
      <c r="P79" s="44">
        <f t="shared" si="7"/>
        <v>17.639999990746134</v>
      </c>
      <c r="Q79" s="34">
        <f t="shared" si="8"/>
        <v>54086320.079999998</v>
      </c>
      <c r="R79" s="41">
        <f t="shared" si="9"/>
        <v>12232725.629999999</v>
      </c>
      <c r="T79" s="64">
        <f t="shared" si="10"/>
        <v>100</v>
      </c>
    </row>
    <row r="80" spans="1:24">
      <c r="A80" s="32">
        <v>417</v>
      </c>
      <c r="B80" s="32" t="s">
        <v>40</v>
      </c>
      <c r="C80" s="33" t="s">
        <v>192</v>
      </c>
      <c r="D80" s="33" t="s">
        <v>193</v>
      </c>
      <c r="E80" s="33" t="s">
        <v>210</v>
      </c>
      <c r="F80" s="33" t="s">
        <v>211</v>
      </c>
      <c r="G80" s="33" t="s">
        <v>45</v>
      </c>
      <c r="H80" s="34">
        <v>28338952.780000001</v>
      </c>
      <c r="I80" s="34">
        <v>8109472.8700000001</v>
      </c>
      <c r="J80" s="44">
        <f t="shared" si="5"/>
        <v>76.129999975929721</v>
      </c>
      <c r="K80" s="34">
        <v>5137649.9000000004</v>
      </c>
      <c r="L80" s="34">
        <v>1469995.08</v>
      </c>
      <c r="M80" s="44">
        <f t="shared" si="6"/>
        <v>13.799999975216245</v>
      </c>
      <c r="N80" s="34">
        <v>3847215.17</v>
      </c>
      <c r="O80" s="34">
        <v>1072670.33</v>
      </c>
      <c r="P80" s="44">
        <f t="shared" si="7"/>
        <v>10.070000048854041</v>
      </c>
      <c r="Q80" s="34">
        <f t="shared" si="8"/>
        <v>37323817.850000001</v>
      </c>
      <c r="R80" s="41">
        <f t="shared" si="9"/>
        <v>10652138.279999999</v>
      </c>
      <c r="T80" s="64">
        <f t="shared" si="10"/>
        <v>100</v>
      </c>
    </row>
    <row r="81" spans="8:18">
      <c r="H81" s="64">
        <f>SUM(H72:H80)</f>
        <v>490889194.00999999</v>
      </c>
      <c r="I81" s="64">
        <f t="shared" ref="I81:R81" si="11">SUM(I72:I80)</f>
        <v>182706425.00999999</v>
      </c>
      <c r="J81" s="64">
        <f t="shared" si="11"/>
        <v>569.46999997110913</v>
      </c>
      <c r="K81" s="64">
        <f t="shared" si="11"/>
        <v>88994707.700000003</v>
      </c>
      <c r="L81" s="64">
        <f t="shared" si="11"/>
        <v>33116936.729999997</v>
      </c>
      <c r="M81" s="64">
        <f t="shared" si="11"/>
        <v>103.2299999782291</v>
      </c>
      <c r="N81" s="64">
        <f t="shared" si="11"/>
        <v>390809581.69000012</v>
      </c>
      <c r="O81" s="64">
        <f t="shared" si="11"/>
        <v>147343022.48000002</v>
      </c>
      <c r="P81" s="64">
        <f t="shared" si="11"/>
        <v>227.30000005066182</v>
      </c>
      <c r="Q81" s="64">
        <f t="shared" si="11"/>
        <v>970693483.4000001</v>
      </c>
      <c r="R81" s="64">
        <f t="shared" si="11"/>
        <v>363166384.21999997</v>
      </c>
    </row>
  </sheetData>
  <mergeCells count="1">
    <mergeCell ref="H1:O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79"/>
  <sheetViews>
    <sheetView workbookViewId="0">
      <selection activeCell="D20" sqref="D20"/>
    </sheetView>
  </sheetViews>
  <sheetFormatPr defaultRowHeight="15"/>
  <cols>
    <col min="1" max="1" width="14" customWidth="1"/>
  </cols>
  <sheetData>
    <row r="2" spans="1:5">
      <c r="A2" t="s">
        <v>23</v>
      </c>
      <c r="B2" t="s">
        <v>24</v>
      </c>
      <c r="C2" t="s">
        <v>214</v>
      </c>
      <c r="D2" t="s">
        <v>215</v>
      </c>
      <c r="E2" t="s">
        <v>216</v>
      </c>
    </row>
    <row r="3" spans="1:5">
      <c r="A3" t="s">
        <v>44</v>
      </c>
      <c r="B3" t="s">
        <v>45</v>
      </c>
      <c r="C3">
        <v>84.480000101594484</v>
      </c>
      <c r="D3">
        <v>15.519999898405512</v>
      </c>
      <c r="E3">
        <v>0</v>
      </c>
    </row>
    <row r="4" spans="1:5">
      <c r="A4" t="s">
        <v>47</v>
      </c>
      <c r="B4" t="s">
        <v>45</v>
      </c>
      <c r="C4">
        <v>42.319999997939455</v>
      </c>
      <c r="D4">
        <v>7.7899999991873283</v>
      </c>
      <c r="E4">
        <v>49.890000002873222</v>
      </c>
    </row>
    <row r="5" spans="1:5">
      <c r="A5" t="s">
        <v>49</v>
      </c>
      <c r="B5" t="s">
        <v>45</v>
      </c>
      <c r="C5">
        <v>55.530000002564989</v>
      </c>
      <c r="D5">
        <v>10.230000001343564</v>
      </c>
      <c r="E5">
        <v>34.239999996091456</v>
      </c>
    </row>
    <row r="6" spans="1:5">
      <c r="A6" t="s">
        <v>51</v>
      </c>
      <c r="B6" t="s">
        <v>45</v>
      </c>
      <c r="C6">
        <v>42.409999996620968</v>
      </c>
      <c r="D6">
        <v>7.8099999950493242</v>
      </c>
      <c r="E6">
        <v>49.780000008329708</v>
      </c>
    </row>
    <row r="7" spans="1:5">
      <c r="A7" t="s">
        <v>53</v>
      </c>
      <c r="B7" t="s">
        <v>45</v>
      </c>
      <c r="C7">
        <v>64.479999997365681</v>
      </c>
      <c r="D7">
        <v>11.879999996667181</v>
      </c>
      <c r="E7">
        <v>23.640000005967146</v>
      </c>
    </row>
    <row r="8" spans="1:5">
      <c r="A8" t="s">
        <v>55</v>
      </c>
      <c r="B8" t="s">
        <v>45</v>
      </c>
      <c r="C8">
        <v>70.230000002379995</v>
      </c>
      <c r="D8">
        <v>12.939999999987828</v>
      </c>
      <c r="E8">
        <v>16.829999997632182</v>
      </c>
    </row>
    <row r="9" spans="1:5">
      <c r="A9" t="s">
        <v>57</v>
      </c>
      <c r="B9" t="s">
        <v>45</v>
      </c>
      <c r="C9">
        <v>81.680000024424359</v>
      </c>
      <c r="D9">
        <v>15.050000021110019</v>
      </c>
      <c r="E9">
        <v>3.2699999544656144</v>
      </c>
    </row>
    <row r="10" spans="1:5">
      <c r="A10" t="s">
        <v>61</v>
      </c>
      <c r="B10" t="s">
        <v>45</v>
      </c>
      <c r="C10">
        <v>83.910000467068997</v>
      </c>
      <c r="D10">
        <v>16.089999532931003</v>
      </c>
      <c r="E10">
        <v>0</v>
      </c>
    </row>
    <row r="11" spans="1:5">
      <c r="A11" t="s">
        <v>63</v>
      </c>
      <c r="B11" t="s">
        <v>45</v>
      </c>
      <c r="C11">
        <v>83.910000291423344</v>
      </c>
      <c r="D11">
        <v>16.089999708576656</v>
      </c>
      <c r="E11">
        <v>0</v>
      </c>
    </row>
    <row r="12" spans="1:5">
      <c r="A12" t="s">
        <v>65</v>
      </c>
      <c r="B12" t="s">
        <v>45</v>
      </c>
      <c r="C12">
        <v>0</v>
      </c>
      <c r="D12">
        <v>0</v>
      </c>
      <c r="E12">
        <v>100</v>
      </c>
    </row>
    <row r="13" spans="1:5">
      <c r="A13" t="s">
        <v>67</v>
      </c>
      <c r="B13" t="s">
        <v>45</v>
      </c>
      <c r="C13">
        <v>56.149999992681416</v>
      </c>
      <c r="D13">
        <v>10.770000003216671</v>
      </c>
      <c r="E13">
        <v>33.080000004101912</v>
      </c>
    </row>
    <row r="14" spans="1:5">
      <c r="A14" t="s">
        <v>69</v>
      </c>
      <c r="B14" t="s">
        <v>45</v>
      </c>
      <c r="C14">
        <v>66.829999996269009</v>
      </c>
      <c r="D14">
        <v>12.729999981772792</v>
      </c>
      <c r="E14">
        <v>20.440000021958202</v>
      </c>
    </row>
    <row r="15" spans="1:5">
      <c r="A15" t="s">
        <v>71</v>
      </c>
      <c r="B15" t="s">
        <v>45</v>
      </c>
      <c r="C15">
        <v>49.539999998341642</v>
      </c>
      <c r="D15">
        <v>9.460000000659349</v>
      </c>
      <c r="E15">
        <v>41.000000000999016</v>
      </c>
    </row>
    <row r="16" spans="1:5">
      <c r="A16" t="s">
        <v>73</v>
      </c>
      <c r="B16" t="s">
        <v>45</v>
      </c>
      <c r="C16">
        <v>67.770000002940293</v>
      </c>
      <c r="D16">
        <v>12.98999997852154</v>
      </c>
      <c r="E16">
        <v>19.240000018538161</v>
      </c>
    </row>
    <row r="17" spans="1:5">
      <c r="A17" t="s">
        <v>75</v>
      </c>
      <c r="B17" t="s">
        <v>45</v>
      </c>
      <c r="C17">
        <v>62.359999998621447</v>
      </c>
      <c r="D17">
        <v>11.960000004464316</v>
      </c>
      <c r="E17">
        <v>25.679999996914233</v>
      </c>
    </row>
    <row r="18" spans="1:5">
      <c r="A18" t="s">
        <v>77</v>
      </c>
      <c r="B18" t="s">
        <v>45</v>
      </c>
      <c r="C18">
        <v>49.519999997789029</v>
      </c>
      <c r="D18">
        <v>9.4999999953938108</v>
      </c>
      <c r="E18">
        <v>40.980000006817164</v>
      </c>
    </row>
    <row r="19" spans="1:5">
      <c r="A19" t="s">
        <v>79</v>
      </c>
      <c r="B19" t="s">
        <v>45</v>
      </c>
      <c r="C19">
        <v>61.710000004190157</v>
      </c>
      <c r="D19">
        <v>11.799999998184177</v>
      </c>
      <c r="E19">
        <v>26.489999997625674</v>
      </c>
    </row>
    <row r="20" spans="1:5">
      <c r="A20" t="s">
        <v>81</v>
      </c>
      <c r="B20" t="s">
        <v>45</v>
      </c>
      <c r="C20">
        <v>65.520000027611374</v>
      </c>
      <c r="D20">
        <v>12.160000009235858</v>
      </c>
      <c r="E20">
        <v>22.319999963152782</v>
      </c>
    </row>
    <row r="21" spans="1:5">
      <c r="A21" t="s">
        <v>83</v>
      </c>
      <c r="B21" t="s">
        <v>45</v>
      </c>
      <c r="C21">
        <v>71.949999989994737</v>
      </c>
      <c r="D21">
        <v>13.799999992968102</v>
      </c>
      <c r="E21">
        <v>14.250000017037156</v>
      </c>
    </row>
    <row r="22" spans="1:5">
      <c r="A22" t="s">
        <v>85</v>
      </c>
      <c r="B22" t="s">
        <v>45</v>
      </c>
      <c r="C22">
        <v>65.350000011770064</v>
      </c>
      <c r="D22">
        <v>12.539999998713723</v>
      </c>
      <c r="E22">
        <v>22.109999989516218</v>
      </c>
    </row>
    <row r="23" spans="1:5">
      <c r="A23" t="s">
        <v>87</v>
      </c>
      <c r="B23" t="s">
        <v>45</v>
      </c>
      <c r="C23">
        <v>83.999999984975062</v>
      </c>
      <c r="D23">
        <v>16.000000015024938</v>
      </c>
      <c r="E23">
        <v>0</v>
      </c>
    </row>
    <row r="24" spans="1:5">
      <c r="A24" t="s">
        <v>89</v>
      </c>
      <c r="B24" t="s">
        <v>45</v>
      </c>
      <c r="C24">
        <v>70.560000034978827</v>
      </c>
      <c r="D24">
        <v>13.529999970053501</v>
      </c>
      <c r="E24">
        <v>15.909999994967668</v>
      </c>
    </row>
    <row r="25" spans="1:5">
      <c r="A25" t="s">
        <v>93</v>
      </c>
      <c r="B25" t="s">
        <v>45</v>
      </c>
      <c r="C25">
        <v>35.659999998394184</v>
      </c>
      <c r="D25">
        <v>6.7899999992779261</v>
      </c>
      <c r="E25">
        <v>57.550000002327899</v>
      </c>
    </row>
    <row r="26" spans="1:5">
      <c r="A26" t="s">
        <v>95</v>
      </c>
      <c r="B26" t="s">
        <v>45</v>
      </c>
      <c r="C26">
        <v>55.890000000224575</v>
      </c>
      <c r="D26">
        <v>10.710000003800321</v>
      </c>
      <c r="E26">
        <v>33.399999995975101</v>
      </c>
    </row>
    <row r="27" spans="1:5">
      <c r="A27" t="s">
        <v>97</v>
      </c>
      <c r="B27" t="s">
        <v>45</v>
      </c>
      <c r="C27">
        <v>64.1199999953473</v>
      </c>
      <c r="D27">
        <v>12.28999999620088</v>
      </c>
      <c r="E27">
        <v>23.590000008451835</v>
      </c>
    </row>
    <row r="28" spans="1:5">
      <c r="A28" t="s">
        <v>99</v>
      </c>
      <c r="B28" t="s">
        <v>45</v>
      </c>
      <c r="C28">
        <v>54.340000003285382</v>
      </c>
      <c r="D28">
        <v>10.340000000066674</v>
      </c>
      <c r="E28">
        <v>35.319999996647951</v>
      </c>
    </row>
    <row r="29" spans="1:5">
      <c r="A29" t="s">
        <v>101</v>
      </c>
      <c r="B29" t="s">
        <v>45</v>
      </c>
      <c r="C29">
        <v>69.420000011465902</v>
      </c>
      <c r="D29">
        <v>13.19000000820831</v>
      </c>
      <c r="E29">
        <v>17.389999980325779</v>
      </c>
    </row>
    <row r="30" spans="1:5">
      <c r="A30" t="s">
        <v>103</v>
      </c>
      <c r="B30" t="s">
        <v>45</v>
      </c>
      <c r="C30">
        <v>70.3000000033216</v>
      </c>
      <c r="D30">
        <v>13.469999998136604</v>
      </c>
      <c r="E30">
        <v>16.229999998541793</v>
      </c>
    </row>
    <row r="31" spans="1:5">
      <c r="A31" t="s">
        <v>105</v>
      </c>
      <c r="B31" t="s">
        <v>45</v>
      </c>
      <c r="C31">
        <v>71.619999981648135</v>
      </c>
      <c r="D31">
        <v>13.729999983524847</v>
      </c>
      <c r="E31">
        <v>14.650000034827038</v>
      </c>
    </row>
    <row r="32" spans="1:5">
      <c r="A32" t="s">
        <v>107</v>
      </c>
      <c r="B32" t="s">
        <v>45</v>
      </c>
      <c r="C32">
        <v>67.87000000550492</v>
      </c>
      <c r="D32">
        <v>12.960000006675655</v>
      </c>
      <c r="E32">
        <v>19.16999998781942</v>
      </c>
    </row>
    <row r="33" spans="1:5">
      <c r="A33" t="s">
        <v>109</v>
      </c>
      <c r="B33" t="s">
        <v>45</v>
      </c>
      <c r="C33">
        <v>76.559999997247616</v>
      </c>
      <c r="D33">
        <v>14.680000034748803</v>
      </c>
      <c r="E33">
        <v>8.7599999680035783</v>
      </c>
    </row>
    <row r="34" spans="1:5">
      <c r="A34" t="s">
        <v>113</v>
      </c>
      <c r="B34" t="s">
        <v>45</v>
      </c>
      <c r="C34">
        <v>18.600000000176255</v>
      </c>
      <c r="D34">
        <v>3.4099999994751866</v>
      </c>
      <c r="E34">
        <v>77.990000000348573</v>
      </c>
    </row>
    <row r="35" spans="1:5">
      <c r="A35" t="s">
        <v>115</v>
      </c>
      <c r="B35" t="s">
        <v>45</v>
      </c>
      <c r="C35">
        <v>71.22000000428875</v>
      </c>
      <c r="D35">
        <v>13.040000011387804</v>
      </c>
      <c r="E35">
        <v>15.739999984323443</v>
      </c>
    </row>
    <row r="36" spans="1:5">
      <c r="A36" t="s">
        <v>117</v>
      </c>
      <c r="B36" t="s">
        <v>45</v>
      </c>
      <c r="C36">
        <v>71.529999992991904</v>
      </c>
      <c r="D36">
        <v>13.100000000473168</v>
      </c>
      <c r="E36">
        <v>15.370000006534934</v>
      </c>
    </row>
    <row r="37" spans="1:5">
      <c r="A37" t="s">
        <v>119</v>
      </c>
      <c r="B37" t="s">
        <v>45</v>
      </c>
      <c r="C37">
        <v>62.339999982946814</v>
      </c>
      <c r="D37">
        <v>11.410000006209973</v>
      </c>
      <c r="E37">
        <v>26.250000010843216</v>
      </c>
    </row>
    <row r="38" spans="1:5">
      <c r="A38" t="s">
        <v>121</v>
      </c>
      <c r="B38" t="s">
        <v>45</v>
      </c>
      <c r="C38">
        <v>68.629999972872866</v>
      </c>
      <c r="D38">
        <v>12.570000013672733</v>
      </c>
      <c r="E38">
        <v>18.800000013454394</v>
      </c>
    </row>
    <row r="39" spans="1:5">
      <c r="A39" t="s">
        <v>123</v>
      </c>
      <c r="B39" t="s">
        <v>45</v>
      </c>
      <c r="C39">
        <v>67.629999998943674</v>
      </c>
      <c r="D39">
        <v>12.389999985575145</v>
      </c>
      <c r="E39">
        <v>19.980000015481178</v>
      </c>
    </row>
    <row r="40" spans="1:5">
      <c r="A40" t="s">
        <v>125</v>
      </c>
      <c r="B40" t="s">
        <v>45</v>
      </c>
      <c r="C40">
        <v>69.080000007544186</v>
      </c>
      <c r="D40">
        <v>12.650000011270288</v>
      </c>
      <c r="E40">
        <v>18.269999981185517</v>
      </c>
    </row>
    <row r="41" spans="1:5">
      <c r="A41" t="s">
        <v>127</v>
      </c>
      <c r="B41" t="s">
        <v>45</v>
      </c>
      <c r="C41">
        <v>64.489999989686055</v>
      </c>
      <c r="D41">
        <v>11.799999982703341</v>
      </c>
      <c r="E41">
        <v>23.71000002761059</v>
      </c>
    </row>
    <row r="42" spans="1:5">
      <c r="A42" t="s">
        <v>129</v>
      </c>
      <c r="B42" t="s">
        <v>45</v>
      </c>
      <c r="C42">
        <v>69.259999992778134</v>
      </c>
      <c r="D42">
        <v>12.679999990469764</v>
      </c>
      <c r="E42">
        <v>18.060000016752085</v>
      </c>
    </row>
    <row r="43" spans="1:5">
      <c r="A43" t="s">
        <v>131</v>
      </c>
      <c r="B43" t="s">
        <v>45</v>
      </c>
      <c r="C43">
        <v>68.920000014447837</v>
      </c>
      <c r="D43">
        <v>12.619999999116498</v>
      </c>
      <c r="E43">
        <v>18.459999986435658</v>
      </c>
    </row>
    <row r="44" spans="1:5">
      <c r="A44" t="s">
        <v>133</v>
      </c>
      <c r="B44" t="s">
        <v>45</v>
      </c>
      <c r="C44">
        <v>67.669999999549319</v>
      </c>
      <c r="D44">
        <v>12.390000010715342</v>
      </c>
      <c r="E44">
        <v>19.93999998973532</v>
      </c>
    </row>
    <row r="45" spans="1:5">
      <c r="A45" t="s">
        <v>135</v>
      </c>
      <c r="B45" t="s">
        <v>45</v>
      </c>
      <c r="C45">
        <v>72.130000015257508</v>
      </c>
      <c r="D45">
        <v>13.209999993376623</v>
      </c>
      <c r="E45">
        <v>14.659999991365869</v>
      </c>
    </row>
    <row r="46" spans="1:5">
      <c r="A46" t="s">
        <v>139</v>
      </c>
      <c r="B46" t="s">
        <v>45</v>
      </c>
      <c r="C46">
        <v>34.579999999942991</v>
      </c>
      <c r="D46">
        <v>6.3100000022622398</v>
      </c>
      <c r="E46">
        <v>59.109999997794766</v>
      </c>
    </row>
    <row r="47" spans="1:5">
      <c r="A47" t="s">
        <v>141</v>
      </c>
      <c r="B47" t="s">
        <v>45</v>
      </c>
      <c r="C47">
        <v>72.079999993175605</v>
      </c>
      <c r="D47">
        <v>13.149999979750461</v>
      </c>
      <c r="E47">
        <v>14.770000027073925</v>
      </c>
    </row>
    <row r="48" spans="1:5">
      <c r="A48" t="s">
        <v>143</v>
      </c>
      <c r="B48" t="s">
        <v>45</v>
      </c>
      <c r="C48">
        <v>75.090000000674522</v>
      </c>
      <c r="D48">
        <v>13.700000003690759</v>
      </c>
      <c r="E48">
        <v>11.209999995634723</v>
      </c>
    </row>
    <row r="49" spans="1:5">
      <c r="A49" t="s">
        <v>145</v>
      </c>
      <c r="B49" t="s">
        <v>45</v>
      </c>
      <c r="C49">
        <v>64.919999985076828</v>
      </c>
      <c r="D49">
        <v>11.850000009087831</v>
      </c>
      <c r="E49">
        <v>23.230000005835343</v>
      </c>
    </row>
    <row r="50" spans="1:5">
      <c r="A50" t="s">
        <v>147</v>
      </c>
      <c r="B50" t="s">
        <v>45</v>
      </c>
      <c r="C50">
        <v>67.86999998134074</v>
      </c>
      <c r="D50">
        <v>12.380000014410429</v>
      </c>
      <c r="E50">
        <v>19.750000004248825</v>
      </c>
    </row>
    <row r="51" spans="1:5">
      <c r="A51" t="s">
        <v>149</v>
      </c>
      <c r="B51" t="s">
        <v>45</v>
      </c>
      <c r="C51">
        <v>66.400000021473517</v>
      </c>
      <c r="D51">
        <v>12.099999987473776</v>
      </c>
      <c r="E51">
        <v>21.499999991052697</v>
      </c>
    </row>
    <row r="52" spans="1:5">
      <c r="A52" t="s">
        <v>151</v>
      </c>
      <c r="B52" t="s">
        <v>45</v>
      </c>
      <c r="C52">
        <v>68.490000015640788</v>
      </c>
      <c r="D52">
        <v>12.490000023031593</v>
      </c>
      <c r="E52">
        <v>19.01999996132762</v>
      </c>
    </row>
    <row r="53" spans="1:5">
      <c r="A53" t="s">
        <v>155</v>
      </c>
      <c r="B53" t="s">
        <v>45</v>
      </c>
      <c r="C53">
        <v>29.900000001807204</v>
      </c>
      <c r="D53">
        <v>5.3400000013335926</v>
      </c>
      <c r="E53">
        <v>64.759999996859193</v>
      </c>
    </row>
    <row r="54" spans="1:5">
      <c r="A54" t="s">
        <v>157</v>
      </c>
      <c r="B54" t="s">
        <v>45</v>
      </c>
      <c r="C54">
        <v>68.749999993937266</v>
      </c>
      <c r="D54">
        <v>12.260000009642168</v>
      </c>
      <c r="E54">
        <v>18.989999996420561</v>
      </c>
    </row>
    <row r="55" spans="1:5">
      <c r="A55" t="s">
        <v>159</v>
      </c>
      <c r="B55" t="s">
        <v>45</v>
      </c>
      <c r="C55">
        <v>65.209999997097782</v>
      </c>
      <c r="D55">
        <v>11.61999999550798</v>
      </c>
      <c r="E55">
        <v>23.170000007394236</v>
      </c>
    </row>
    <row r="56" spans="1:5">
      <c r="A56" t="s">
        <v>161</v>
      </c>
      <c r="B56" t="s">
        <v>45</v>
      </c>
      <c r="C56">
        <v>67.359999991987451</v>
      </c>
      <c r="D56">
        <v>12.030000001418891</v>
      </c>
      <c r="E56">
        <v>20.610000006593669</v>
      </c>
    </row>
    <row r="57" spans="1:5">
      <c r="A57" t="s">
        <v>163</v>
      </c>
      <c r="B57" t="s">
        <v>45</v>
      </c>
      <c r="C57">
        <v>64.47999999426635</v>
      </c>
      <c r="D57">
        <v>11.490000000662413</v>
      </c>
      <c r="E57">
        <v>24.030000005071241</v>
      </c>
    </row>
    <row r="58" spans="1:5">
      <c r="A58" t="s">
        <v>165</v>
      </c>
      <c r="B58" t="s">
        <v>45</v>
      </c>
      <c r="C58">
        <v>66.349999987776471</v>
      </c>
      <c r="D58">
        <v>11.829999986035025</v>
      </c>
      <c r="E58">
        <v>21.820000026188513</v>
      </c>
    </row>
    <row r="59" spans="1:5">
      <c r="A59" t="s">
        <v>167</v>
      </c>
      <c r="B59" t="s">
        <v>45</v>
      </c>
      <c r="C59">
        <v>55.200000006868976</v>
      </c>
      <c r="D59">
        <v>9.839999992787579</v>
      </c>
      <c r="E59">
        <v>34.960000000343449</v>
      </c>
    </row>
    <row r="60" spans="1:5">
      <c r="A60" t="s">
        <v>169</v>
      </c>
      <c r="B60" t="s">
        <v>45</v>
      </c>
      <c r="C60">
        <v>58.099999994233784</v>
      </c>
      <c r="D60">
        <v>10.370000003086622</v>
      </c>
      <c r="E60">
        <v>31.530000002679596</v>
      </c>
    </row>
    <row r="61" spans="1:5">
      <c r="A61" t="s">
        <v>171</v>
      </c>
      <c r="B61" t="s">
        <v>45</v>
      </c>
      <c r="C61">
        <v>64.500000009870448</v>
      </c>
      <c r="D61">
        <v>11.500000017913038</v>
      </c>
      <c r="E61">
        <v>23.999999972216507</v>
      </c>
    </row>
    <row r="62" spans="1:5">
      <c r="A62" t="s">
        <v>173</v>
      </c>
      <c r="B62" t="s">
        <v>45</v>
      </c>
      <c r="C62">
        <v>67.029999985809781</v>
      </c>
      <c r="D62">
        <v>12.009999969351712</v>
      </c>
      <c r="E62">
        <v>20.960000044838509</v>
      </c>
    </row>
    <row r="63" spans="1:5">
      <c r="A63" t="s">
        <v>175</v>
      </c>
      <c r="B63" t="s">
        <v>45</v>
      </c>
      <c r="C63">
        <v>55.752426212203318</v>
      </c>
      <c r="D63">
        <v>9.6477612159390969</v>
      </c>
      <c r="E63">
        <v>34.599812571857576</v>
      </c>
    </row>
    <row r="64" spans="1:5">
      <c r="A64" t="s">
        <v>179</v>
      </c>
      <c r="B64" t="s">
        <v>45</v>
      </c>
      <c r="C64">
        <v>26.839999998848338</v>
      </c>
      <c r="D64">
        <v>4.8400000002112513</v>
      </c>
      <c r="E64">
        <v>68.320000000940411</v>
      </c>
    </row>
    <row r="65" spans="1:5">
      <c r="A65" t="s">
        <v>181</v>
      </c>
      <c r="B65" t="s">
        <v>45</v>
      </c>
      <c r="C65">
        <v>51.740000005324795</v>
      </c>
      <c r="D65">
        <v>9.3400000012994795</v>
      </c>
      <c r="E65">
        <v>38.919999993375718</v>
      </c>
    </row>
    <row r="66" spans="1:5">
      <c r="A66" t="s">
        <v>183</v>
      </c>
      <c r="B66" t="s">
        <v>45</v>
      </c>
      <c r="C66">
        <v>67.999999984361892</v>
      </c>
      <c r="D66">
        <v>12.259999986525164</v>
      </c>
      <c r="E66">
        <v>19.740000029112945</v>
      </c>
    </row>
    <row r="67" spans="1:5">
      <c r="A67" t="s">
        <v>185</v>
      </c>
      <c r="B67" t="s">
        <v>45</v>
      </c>
      <c r="C67">
        <v>70.499999979298536</v>
      </c>
      <c r="D67">
        <v>12.719999988256626</v>
      </c>
      <c r="E67">
        <v>16.780000032444836</v>
      </c>
    </row>
    <row r="68" spans="1:5">
      <c r="A68" t="s">
        <v>187</v>
      </c>
      <c r="B68" t="s">
        <v>45</v>
      </c>
      <c r="C68">
        <v>74.730000006791059</v>
      </c>
      <c r="D68">
        <v>13.470000013607001</v>
      </c>
      <c r="E68">
        <v>11.799999979601933</v>
      </c>
    </row>
    <row r="69" spans="1:5">
      <c r="A69" t="s">
        <v>189</v>
      </c>
      <c r="B69" t="s">
        <v>45</v>
      </c>
      <c r="C69">
        <v>70.530000003633873</v>
      </c>
      <c r="D69">
        <v>12.710000008987484</v>
      </c>
      <c r="E69">
        <v>16.759999987378642</v>
      </c>
    </row>
    <row r="70" spans="1:5">
      <c r="A70" t="s">
        <v>191</v>
      </c>
      <c r="B70" t="s">
        <v>45</v>
      </c>
      <c r="C70">
        <v>67.82999997978466</v>
      </c>
      <c r="D70">
        <v>12.250000024135202</v>
      </c>
      <c r="E70">
        <v>19.919999996080154</v>
      </c>
    </row>
    <row r="71" spans="1:5">
      <c r="A71" t="s">
        <v>195</v>
      </c>
      <c r="B71" t="s">
        <v>45</v>
      </c>
      <c r="C71">
        <v>26.880000002510332</v>
      </c>
      <c r="D71">
        <v>4.8700000024481644</v>
      </c>
      <c r="E71">
        <v>68.249999995041506</v>
      </c>
    </row>
    <row r="72" spans="1:5">
      <c r="A72" t="s">
        <v>197</v>
      </c>
      <c r="B72" t="s">
        <v>45</v>
      </c>
      <c r="C72">
        <v>68.570000015887246</v>
      </c>
      <c r="D72">
        <v>12.429999995517186</v>
      </c>
      <c r="E72">
        <v>18.999999988595579</v>
      </c>
    </row>
    <row r="73" spans="1:5">
      <c r="A73" t="s">
        <v>199</v>
      </c>
      <c r="B73" t="s">
        <v>45</v>
      </c>
      <c r="C73">
        <v>70.929999987411179</v>
      </c>
      <c r="D73">
        <v>12.860000008628649</v>
      </c>
      <c r="E73">
        <v>16.210000003960165</v>
      </c>
    </row>
    <row r="74" spans="1:5">
      <c r="A74" t="s">
        <v>201</v>
      </c>
      <c r="B74" t="s">
        <v>45</v>
      </c>
      <c r="C74">
        <v>66.530000000559454</v>
      </c>
      <c r="D74">
        <v>12.060000013730729</v>
      </c>
      <c r="E74">
        <v>21.409999985709824</v>
      </c>
    </row>
    <row r="75" spans="1:5">
      <c r="A75" t="s">
        <v>203</v>
      </c>
      <c r="B75" t="s">
        <v>45</v>
      </c>
      <c r="C75">
        <v>68.440000009183692</v>
      </c>
      <c r="D75">
        <v>12.409999987914873</v>
      </c>
      <c r="E75">
        <v>19.150000002901439</v>
      </c>
    </row>
    <row r="76" spans="1:5">
      <c r="A76" t="s">
        <v>205</v>
      </c>
      <c r="B76" t="s">
        <v>45</v>
      </c>
      <c r="C76">
        <v>51.089999992913974</v>
      </c>
      <c r="D76">
        <v>9.2600000001410461</v>
      </c>
      <c r="E76">
        <v>39.650000006944978</v>
      </c>
    </row>
    <row r="77" spans="1:5">
      <c r="A77" t="s">
        <v>207</v>
      </c>
      <c r="B77" t="s">
        <v>45</v>
      </c>
      <c r="C77">
        <v>71.179999980467983</v>
      </c>
      <c r="D77">
        <v>12.899999991623876</v>
      </c>
      <c r="E77">
        <v>15.920000027908147</v>
      </c>
    </row>
    <row r="78" spans="1:5">
      <c r="A78" t="s">
        <v>209</v>
      </c>
      <c r="B78" t="s">
        <v>45</v>
      </c>
      <c r="C78">
        <v>69.720000006245542</v>
      </c>
      <c r="D78">
        <v>12.640000003008325</v>
      </c>
      <c r="E78">
        <v>17.639999990746134</v>
      </c>
    </row>
    <row r="79" spans="1:5">
      <c r="A79" t="s">
        <v>211</v>
      </c>
      <c r="B79" t="s">
        <v>45</v>
      </c>
      <c r="C79">
        <v>76.129999975929721</v>
      </c>
      <c r="D79">
        <v>13.799999975216245</v>
      </c>
      <c r="E79">
        <v>10.070000048854041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ปี 2567 คิดค่าแรง (2)</vt:lpstr>
      <vt:lpstr>Sheet2</vt:lpstr>
      <vt:lpstr>ปี 2567 คิดค่าแรง</vt:lpstr>
      <vt:lpstr>ปี 2566 คิดค่าแรง</vt:lpstr>
      <vt:lpstr>ปี 2565 คิดค่าแรง</vt:lpstr>
      <vt:lpstr>ปี 2565 ไม่เอา</vt:lpstr>
      <vt:lpstr>ปี 2564</vt:lpstr>
      <vt:lpstr>ปี 2563</vt:lpstr>
      <vt:lpstr>Sheet6</vt:lpstr>
      <vt:lpstr>Sheet5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Customer service</cp:lastModifiedBy>
  <dcterms:created xsi:type="dcterms:W3CDTF">2020-10-12T09:11:34Z</dcterms:created>
  <dcterms:modified xsi:type="dcterms:W3CDTF">2024-09-26T10:38:19Z</dcterms:modified>
</cp:coreProperties>
</file>