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90530F46-BD7F-4AC5-847F-08F2E0A9AF3D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คำอธิบาย" sheetId="9" r:id="rId1"/>
    <sheet name="ธันวาคม 62" sheetId="16" r:id="rId2"/>
    <sheet name="มกราคม 63" sheetId="11" r:id="rId3"/>
    <sheet name="กุมภาพันธ์ 63" sheetId="12" r:id="rId4"/>
    <sheet name="มีนาคม 63" sheetId="13" r:id="rId5"/>
    <sheet name="รวมหนี้ไตรมาส 2" sheetId="4" r:id="rId6"/>
    <sheet name="สรุปยอดตัดจ่าย" sheetId="15" r:id="rId7"/>
    <sheet name="สรุปข้อมูล" sheetId="1" r:id="rId8"/>
    <sheet name="ข้อมูลไตรมาส 1 ส่ง สปสช." sheetId="10" r:id="rId9"/>
    <sheet name="ข้อมูลไตรมาส 2 " sheetId="14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5" l="1"/>
  <c r="C9" i="15"/>
  <c r="E9" i="15" s="1"/>
  <c r="G5" i="4"/>
  <c r="H14" i="16"/>
  <c r="G14" i="16"/>
  <c r="F14" i="16"/>
  <c r="E14" i="16"/>
  <c r="D14" i="16"/>
  <c r="C14" i="16"/>
  <c r="I13" i="16"/>
  <c r="C15" i="15" s="1"/>
  <c r="E15" i="15" s="1"/>
  <c r="I12" i="16"/>
  <c r="C14" i="15" s="1"/>
  <c r="E14" i="15" s="1"/>
  <c r="I11" i="16"/>
  <c r="C13" i="15" s="1"/>
  <c r="E13" i="15" s="1"/>
  <c r="I10" i="16"/>
  <c r="C12" i="15" s="1"/>
  <c r="E12" i="15" s="1"/>
  <c r="I9" i="16"/>
  <c r="C11" i="15" s="1"/>
  <c r="E11" i="15" s="1"/>
  <c r="I8" i="16"/>
  <c r="C10" i="15" s="1"/>
  <c r="E10" i="15" s="1"/>
  <c r="I7" i="16"/>
  <c r="I6" i="16"/>
  <c r="C8" i="15" s="1"/>
  <c r="E8" i="15" s="1"/>
  <c r="I5" i="16"/>
  <c r="C7" i="15" s="1"/>
  <c r="E7" i="15" l="1"/>
  <c r="C16" i="15"/>
  <c r="E16" i="15"/>
  <c r="I14" i="16"/>
  <c r="I6" i="11" l="1"/>
  <c r="I7" i="11"/>
  <c r="I8" i="11"/>
  <c r="F10" i="15" s="1"/>
  <c r="I9" i="11"/>
  <c r="F11" i="15" s="1"/>
  <c r="I10" i="11"/>
  <c r="F12" i="15" s="1"/>
  <c r="I11" i="11"/>
  <c r="F13" i="15" s="1"/>
  <c r="I12" i="11"/>
  <c r="F14" i="15" s="1"/>
  <c r="I13" i="11"/>
  <c r="F15" i="15" s="1"/>
  <c r="I5" i="11"/>
  <c r="F7" i="15" s="1"/>
  <c r="F8" i="15"/>
  <c r="F9" i="15"/>
  <c r="H7" i="15" l="1"/>
  <c r="I6" i="13"/>
  <c r="I7" i="13"/>
  <c r="I8" i="13"/>
  <c r="I9" i="13"/>
  <c r="I10" i="13"/>
  <c r="I11" i="13"/>
  <c r="I12" i="13"/>
  <c r="I13" i="13"/>
  <c r="I5" i="13"/>
  <c r="I13" i="12"/>
  <c r="I6" i="12"/>
  <c r="I7" i="12"/>
  <c r="I8" i="12"/>
  <c r="I9" i="12"/>
  <c r="I10" i="12"/>
  <c r="I11" i="12"/>
  <c r="I12" i="12"/>
  <c r="I5" i="12"/>
  <c r="AA15" i="1" l="1"/>
  <c r="C5" i="4"/>
  <c r="P9" i="15"/>
  <c r="P7" i="15"/>
  <c r="L8" i="15"/>
  <c r="N8" i="15" s="1"/>
  <c r="L9" i="15"/>
  <c r="N9" i="15" s="1"/>
  <c r="L10" i="15"/>
  <c r="N10" i="15" s="1"/>
  <c r="L11" i="15"/>
  <c r="N11" i="15" s="1"/>
  <c r="L12" i="15"/>
  <c r="N12" i="15" s="1"/>
  <c r="L13" i="15"/>
  <c r="N13" i="15" s="1"/>
  <c r="L14" i="15"/>
  <c r="N14" i="15" s="1"/>
  <c r="L15" i="15"/>
  <c r="N15" i="15" s="1"/>
  <c r="L7" i="15"/>
  <c r="N7" i="15" s="1"/>
  <c r="H9" i="15"/>
  <c r="H8" i="15"/>
  <c r="H10" i="15"/>
  <c r="H11" i="15"/>
  <c r="H13" i="15"/>
  <c r="H15" i="15"/>
  <c r="P8" i="15"/>
  <c r="P16" i="15" s="1"/>
  <c r="P10" i="15"/>
  <c r="P11" i="15"/>
  <c r="P12" i="15"/>
  <c r="P13" i="15"/>
  <c r="P14" i="15"/>
  <c r="P15" i="15"/>
  <c r="M16" i="15"/>
  <c r="J16" i="15"/>
  <c r="G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H5" i="4"/>
  <c r="I8" i="15"/>
  <c r="I9" i="15"/>
  <c r="I10" i="15"/>
  <c r="I11" i="15"/>
  <c r="I12" i="15"/>
  <c r="I13" i="15"/>
  <c r="I14" i="15"/>
  <c r="I15" i="15"/>
  <c r="I7" i="15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K10" i="15" l="1"/>
  <c r="O10" i="15"/>
  <c r="K11" i="15"/>
  <c r="O11" i="15"/>
  <c r="K9" i="15"/>
  <c r="O9" i="15"/>
  <c r="K7" i="15"/>
  <c r="O7" i="15"/>
  <c r="K8" i="15"/>
  <c r="O8" i="15"/>
  <c r="Q8" i="15" s="1"/>
  <c r="K15" i="15"/>
  <c r="K16" i="15" s="1"/>
  <c r="O15" i="15"/>
  <c r="Q15" i="15" s="1"/>
  <c r="K14" i="15"/>
  <c r="O14" i="15"/>
  <c r="O13" i="15"/>
  <c r="K12" i="15"/>
  <c r="O12" i="15"/>
  <c r="Q12" i="15" s="1"/>
  <c r="I5" i="4"/>
  <c r="K13" i="15"/>
  <c r="Q13" i="15"/>
  <c r="Q14" i="15"/>
  <c r="I12" i="4"/>
  <c r="I10" i="4"/>
  <c r="I8" i="4"/>
  <c r="I6" i="4"/>
  <c r="I13" i="4"/>
  <c r="I11" i="4"/>
  <c r="I9" i="4"/>
  <c r="I7" i="4"/>
  <c r="N16" i="15"/>
  <c r="Q9" i="15"/>
  <c r="H12" i="15"/>
  <c r="C14" i="4"/>
  <c r="H14" i="15"/>
  <c r="Q10" i="15"/>
  <c r="L16" i="15"/>
  <c r="I16" i="15"/>
  <c r="Q11" i="15"/>
  <c r="F16" i="15"/>
  <c r="Y15" i="1"/>
  <c r="K13" i="14"/>
  <c r="X10" i="1"/>
  <c r="Z10" i="1" s="1"/>
  <c r="H14" i="13"/>
  <c r="G14" i="13"/>
  <c r="F14" i="13"/>
  <c r="E14" i="13"/>
  <c r="D14" i="13"/>
  <c r="C14" i="13"/>
  <c r="X14" i="1"/>
  <c r="Z14" i="1" s="1"/>
  <c r="X13" i="1"/>
  <c r="Z13" i="1" s="1"/>
  <c r="X12" i="1"/>
  <c r="Z12" i="1" s="1"/>
  <c r="X11" i="1"/>
  <c r="Z11" i="1" s="1"/>
  <c r="X9" i="1"/>
  <c r="Z9" i="1" s="1"/>
  <c r="X8" i="1"/>
  <c r="Z8" i="1" s="1"/>
  <c r="X7" i="1"/>
  <c r="Z7" i="1" s="1"/>
  <c r="Z6" i="1"/>
  <c r="AB6" i="1" s="1"/>
  <c r="H14" i="12"/>
  <c r="G14" i="12"/>
  <c r="F14" i="12"/>
  <c r="E14" i="12"/>
  <c r="D14" i="12"/>
  <c r="C14" i="12"/>
  <c r="I14" i="12" s="1"/>
  <c r="H14" i="11"/>
  <c r="G14" i="11"/>
  <c r="F14" i="11"/>
  <c r="E14" i="11"/>
  <c r="D14" i="11"/>
  <c r="C14" i="11"/>
  <c r="O16" i="15" l="1"/>
  <c r="Q7" i="15"/>
  <c r="H16" i="15"/>
  <c r="I14" i="13"/>
  <c r="Q16" i="15"/>
  <c r="X15" i="1"/>
  <c r="Z15" i="1" s="1"/>
  <c r="L15" i="1"/>
  <c r="I14" i="11"/>
  <c r="K4" i="10" l="1"/>
  <c r="C13" i="10" l="1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D14" i="4" l="1"/>
  <c r="G14" i="4"/>
  <c r="E14" i="4"/>
  <c r="H14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<sst xmlns="http://schemas.openxmlformats.org/spreadsheetml/2006/main" count="250" uniqueCount="61">
  <si>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</si>
  <si>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</si>
  <si>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</si>
  <si>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</si>
  <si>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</si>
  <si>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</si>
  <si>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</si>
  <si>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</si>
  <si>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</si>
  <si>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</si>
  <si>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</si>
  <si>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</si>
  <si>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</si>
  <si>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</si>
  <si>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</si>
  <si>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หน่วยบริการ........................................................................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</si>
  <si>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</si>
  <si>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</si>
  <si>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</si>
  <si>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</si>
  <si>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</si>
  <si>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</si>
  <si>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</si>
  <si>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</si>
  <si>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</si>
  <si>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</si>
  <si>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</si>
  <si>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</si>
  <si>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</si>
  <si>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</si>
  <si>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</si>
  <si>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</si>
  <si>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</si>
  <si>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</si>
  <si>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</si>
  <si>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</si>
  <si>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</si>
  <si>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</si>
  <si>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</si>
  <si>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</si>
  <si>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</si>
  <si>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</si>
  <si>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</si>
  <si>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</si>
  <si>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</si>
  <si>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</si>
  <si>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</si>
  <si>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</si>
  <si>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</si>
  <si>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</si>
  <si>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</si>
  <si>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</si>
  <si>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ธันวาคม 2562</t>
    </r>
  </si>
  <si>
    <t>ยอดหนี้
ธ.ค.62-มี.ค.63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</si>
  <si>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ธันวาคม 2562 -มีนาคม 2563</t>
    </r>
  </si>
  <si>
    <t>หมายเหตุ</t>
  </si>
  <si>
    <t>เจ้าหนี้</t>
  </si>
  <si>
    <t>ลูกหนี้</t>
  </si>
  <si>
    <t>refer 116,119/ AE 11,308 /ตรวจพิเศษ 6,840/ CT 66,330</t>
  </si>
  <si>
    <t>ยังไม่รับรู้</t>
  </si>
  <si>
    <t>refer 81,275 / AE 9,449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</si>
</sst>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43" fontId="6" fillId="8" borderId="1" xfId="0" applyNumberFormat="1" applyFont="1" applyFill="1" applyBorder="1"/>
    <xf numFmtId="43" fontId="4" fillId="8" borderId="1" xfId="1" applyFont="1" applyFill="1" applyBorder="1"/>
    <xf numFmtId="43" fontId="2" fillId="8" borderId="1" xfId="0" applyNumberFormat="1" applyFont="1" applyFill="1" applyBorder="1" applyAlignment="1">
      <alignment horizontal="center"/>
    </xf>
    <xf numFmtId="43" fontId="2" fillId="0" borderId="1" xfId="1" applyFont="1" applyBorder="1"/>
    <xf numFmtId="43" fontId="2" fillId="2" borderId="1" xfId="1" applyFont="1" applyFill="1" applyBorder="1"/>
    <xf numFmtId="43" fontId="2" fillId="4" borderId="1" xfId="1" applyFont="1" applyFill="1" applyBorder="1"/>
    <xf numFmtId="43" fontId="2" fillId="5" borderId="1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7" fillId="0" borderId="1" xfId="0" applyNumberFormat="1" applyFont="1" applyFill="1" applyBorder="1"/>
    <xf numFmtId="43" fontId="7" fillId="3" borderId="1" xfId="0" applyNumberFormat="1" applyFont="1" applyFill="1" applyBorder="1"/>
    <xf numFmtId="43" fontId="7" fillId="2" borderId="1" xfId="0" applyNumberFormat="1" applyFont="1" applyFill="1" applyBorder="1"/>
    <xf numFmtId="43" fontId="7" fillId="8" borderId="1" xfId="0" applyNumberFormat="1" applyFont="1" applyFill="1" applyBorder="1"/>
    <xf numFmtId="43" fontId="2" fillId="8" borderId="1" xfId="1" applyFont="1" applyFill="1" applyBorder="1"/>
    <xf numFmtId="43" fontId="7" fillId="0" borderId="1" xfId="0" applyNumberFormat="1" applyFont="1" applyBorder="1"/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6" fillId="9" borderId="1" xfId="0" applyNumberFormat="1" applyFont="1" applyFill="1" applyBorder="1"/>
    <xf numFmtId="187" fontId="7" fillId="0" borderId="1" xfId="1" applyNumberFormat="1" applyFont="1" applyBorder="1"/>
    <xf numFmtId="43" fontId="2" fillId="9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6" fillId="9" borderId="1" xfId="0" applyNumberFormat="1" applyFont="1" applyFill="1" applyBorder="1"/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M10" sqref="M10"/>
    </sheetView>
  </sheetViews>
  <sheetFormatPr defaultRowHeight="24.6" x14ac:dyDescent="0.7"/>
  <cols>
    <col min="1" max="16384" width="8.796875" style="3"/>
  </cols>
  <sheetData>
    <row r="1" spans="1:1" ht="30" x14ac:dyDescent="0.85">
      <c r="A1" s="25" t="s">
        <v>24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26</v>
      </c>
    </row>
    <row r="6" spans="1:1" x14ac:dyDescent="0.7">
      <c r="A6" s="28" t="s">
        <v>41</v>
      </c>
    </row>
    <row r="7" spans="1:1" x14ac:dyDescent="0.7">
      <c r="A7" s="3" t="s">
        <v>29</v>
      </c>
    </row>
    <row r="8" spans="1:1" x14ac:dyDescent="0.7">
      <c r="A8" s="3" t="s">
        <v>28</v>
      </c>
    </row>
    <row r="9" spans="1:1" x14ac:dyDescent="0.7">
      <c r="A9" s="3" t="s">
        <v>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workbookViewId="0">
      <selection activeCell="J20" sqref="J20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22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J1" sqref="J1:K104857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5" t="s">
        <v>52</v>
      </c>
      <c r="B1" s="75"/>
      <c r="C1" s="75"/>
      <c r="D1" s="75"/>
      <c r="E1" s="75"/>
      <c r="F1" s="75"/>
      <c r="G1" s="75"/>
      <c r="H1" s="75"/>
      <c r="I1" s="75"/>
    </row>
    <row r="2" spans="1:11" ht="29.4" customHeight="1" x14ac:dyDescent="0.85">
      <c r="A2" s="24" t="s">
        <v>15</v>
      </c>
    </row>
    <row r="3" spans="1:11" s="51" customFormat="1" ht="24.6" customHeight="1" x14ac:dyDescent="0.7">
      <c r="A3" s="76" t="s">
        <v>1</v>
      </c>
      <c r="B3" s="76" t="s">
        <v>30</v>
      </c>
      <c r="C3" s="78" t="s">
        <v>16</v>
      </c>
      <c r="D3" s="78" t="s">
        <v>17</v>
      </c>
      <c r="E3" s="78" t="s">
        <v>18</v>
      </c>
      <c r="F3" s="78" t="s">
        <v>19</v>
      </c>
      <c r="G3" s="78" t="s">
        <v>20</v>
      </c>
      <c r="H3" s="78" t="s">
        <v>21</v>
      </c>
      <c r="I3" s="71" t="s">
        <v>22</v>
      </c>
      <c r="J3" s="112" t="s">
        <v>55</v>
      </c>
      <c r="K3" s="112"/>
    </row>
    <row r="4" spans="1:11" s="1" customFormat="1" x14ac:dyDescent="0.7">
      <c r="A4" s="77"/>
      <c r="B4" s="77"/>
      <c r="C4" s="79"/>
      <c r="D4" s="79"/>
      <c r="E4" s="79"/>
      <c r="F4" s="79"/>
      <c r="G4" s="79"/>
      <c r="H4" s="79"/>
      <c r="I4" s="72"/>
      <c r="J4" s="113" t="s">
        <v>56</v>
      </c>
      <c r="K4" s="113" t="s">
        <v>57</v>
      </c>
    </row>
    <row r="5" spans="1:11" x14ac:dyDescent="0.7">
      <c r="A5" s="4">
        <v>10699</v>
      </c>
      <c r="B5" s="5" t="s">
        <v>3</v>
      </c>
      <c r="C5" s="10">
        <v>0</v>
      </c>
      <c r="D5" s="10">
        <v>0</v>
      </c>
      <c r="E5" s="10">
        <v>0</v>
      </c>
      <c r="F5" s="10">
        <v>0</v>
      </c>
      <c r="G5" s="10">
        <v>140932</v>
      </c>
      <c r="H5" s="10">
        <v>0</v>
      </c>
      <c r="I5" s="12">
        <f t="shared" ref="I5:I13" si="0">SUM(C5:H5)</f>
        <v>140932</v>
      </c>
      <c r="J5" s="5"/>
      <c r="K5" s="5"/>
    </row>
    <row r="6" spans="1:11" x14ac:dyDescent="0.7">
      <c r="A6" s="4">
        <v>10866</v>
      </c>
      <c r="B6" s="5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0</v>
      </c>
      <c r="J6" s="5"/>
      <c r="K6" s="5"/>
    </row>
    <row r="7" spans="1:11" x14ac:dyDescent="0.7">
      <c r="A7" s="53">
        <v>10867</v>
      </c>
      <c r="B7" s="54" t="s">
        <v>5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12">
        <f t="shared" si="0"/>
        <v>0</v>
      </c>
      <c r="J7" s="5"/>
      <c r="K7" s="5"/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0</v>
      </c>
      <c r="J9" s="5"/>
      <c r="K9" s="5"/>
    </row>
    <row r="10" spans="1:11" x14ac:dyDescent="0.7">
      <c r="A10" s="4">
        <v>10870</v>
      </c>
      <c r="B10" s="5" t="s">
        <v>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2">
        <f t="shared" si="0"/>
        <v>0</v>
      </c>
      <c r="J10" s="5"/>
      <c r="K10" s="5"/>
    </row>
    <row r="11" spans="1:11" x14ac:dyDescent="0.7">
      <c r="A11" s="4">
        <v>13817</v>
      </c>
      <c r="B11" s="5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0</v>
      </c>
      <c r="J11" s="5"/>
      <c r="K11" s="5"/>
    </row>
    <row r="12" spans="1:11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0</v>
      </c>
      <c r="J13" s="5"/>
      <c r="K13" s="5"/>
    </row>
    <row r="14" spans="1:11" s="8" customFormat="1" x14ac:dyDescent="0.7">
      <c r="A14" s="73" t="s">
        <v>0</v>
      </c>
      <c r="B14" s="74"/>
      <c r="C14" s="6">
        <f t="shared" ref="C14:H14" si="1">SUM(C5:C13)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140932</v>
      </c>
      <c r="H14" s="6">
        <f t="shared" si="1"/>
        <v>0</v>
      </c>
      <c r="I14" s="12">
        <f t="shared" ref="I14" si="2">SUM(C14:H14)</f>
        <v>140932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J1" sqref="J1:K104857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5" t="s">
        <v>42</v>
      </c>
      <c r="B1" s="75"/>
      <c r="C1" s="75"/>
      <c r="D1" s="75"/>
      <c r="E1" s="75"/>
      <c r="F1" s="75"/>
      <c r="G1" s="75"/>
      <c r="H1" s="75"/>
      <c r="I1" s="75"/>
    </row>
    <row r="2" spans="1:11" ht="29.4" customHeight="1" x14ac:dyDescent="0.85">
      <c r="A2" s="24" t="s">
        <v>15</v>
      </c>
    </row>
    <row r="3" spans="1:11" s="40" customFormat="1" ht="24.6" customHeight="1" x14ac:dyDescent="0.7">
      <c r="A3" s="76" t="s">
        <v>1</v>
      </c>
      <c r="B3" s="76" t="s">
        <v>30</v>
      </c>
      <c r="C3" s="78" t="s">
        <v>16</v>
      </c>
      <c r="D3" s="78" t="s">
        <v>17</v>
      </c>
      <c r="E3" s="78" t="s">
        <v>18</v>
      </c>
      <c r="F3" s="78" t="s">
        <v>19</v>
      </c>
      <c r="G3" s="78" t="s">
        <v>20</v>
      </c>
      <c r="H3" s="78" t="s">
        <v>21</v>
      </c>
      <c r="I3" s="71" t="s">
        <v>22</v>
      </c>
      <c r="J3" s="112" t="s">
        <v>55</v>
      </c>
      <c r="K3" s="112"/>
    </row>
    <row r="4" spans="1:11" s="1" customFormat="1" x14ac:dyDescent="0.7">
      <c r="A4" s="77"/>
      <c r="B4" s="77"/>
      <c r="C4" s="79"/>
      <c r="D4" s="79"/>
      <c r="E4" s="79"/>
      <c r="F4" s="79"/>
      <c r="G4" s="79"/>
      <c r="H4" s="79"/>
      <c r="I4" s="72"/>
      <c r="J4" s="113" t="s">
        <v>56</v>
      </c>
      <c r="K4" s="113" t="s">
        <v>57</v>
      </c>
    </row>
    <row r="5" spans="1:11" x14ac:dyDescent="0.7">
      <c r="A5" s="4">
        <v>10699</v>
      </c>
      <c r="B5" s="5" t="s">
        <v>3</v>
      </c>
      <c r="C5" s="10">
        <v>125846</v>
      </c>
      <c r="D5" s="10">
        <v>13627</v>
      </c>
      <c r="E5" s="10">
        <v>0</v>
      </c>
      <c r="F5" s="10">
        <v>323.39999999999998</v>
      </c>
      <c r="G5" s="10">
        <v>0</v>
      </c>
      <c r="H5" s="10">
        <v>12300</v>
      </c>
      <c r="I5" s="12">
        <f t="shared" ref="I5:I13" si="0">SUM(C5:H5)</f>
        <v>152096.4</v>
      </c>
      <c r="J5" s="5"/>
      <c r="K5" s="5"/>
    </row>
    <row r="6" spans="1:11" x14ac:dyDescent="0.7">
      <c r="A6" s="4">
        <v>10866</v>
      </c>
      <c r="B6" s="5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0</v>
      </c>
      <c r="J6" s="5"/>
      <c r="K6" s="5"/>
    </row>
    <row r="7" spans="1:11" x14ac:dyDescent="0.7">
      <c r="A7" s="53">
        <v>10867</v>
      </c>
      <c r="B7" s="54" t="s">
        <v>5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12">
        <f t="shared" si="0"/>
        <v>0</v>
      </c>
      <c r="J7" s="5"/>
      <c r="K7" s="5"/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10">
        <v>0</v>
      </c>
      <c r="D9" s="10">
        <v>2100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2100</v>
      </c>
      <c r="J9" s="5"/>
      <c r="K9" s="5"/>
    </row>
    <row r="10" spans="1:11" x14ac:dyDescent="0.7">
      <c r="A10" s="4">
        <v>10870</v>
      </c>
      <c r="B10" s="5" t="s">
        <v>8</v>
      </c>
      <c r="C10" s="10">
        <v>87235</v>
      </c>
      <c r="D10" s="10">
        <v>10442</v>
      </c>
      <c r="E10" s="10">
        <v>0</v>
      </c>
      <c r="F10" s="10">
        <v>0</v>
      </c>
      <c r="G10" s="10">
        <v>0</v>
      </c>
      <c r="H10" s="10">
        <v>0</v>
      </c>
      <c r="I10" s="12">
        <f t="shared" si="0"/>
        <v>97677</v>
      </c>
      <c r="J10" s="5"/>
      <c r="K10" s="5"/>
    </row>
    <row r="11" spans="1:11" x14ac:dyDescent="0.7">
      <c r="A11" s="4">
        <v>13817</v>
      </c>
      <c r="B11" s="5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0</v>
      </c>
      <c r="J11" s="5"/>
      <c r="K11" s="5"/>
    </row>
    <row r="12" spans="1:11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>
        <v>0</v>
      </c>
      <c r="D13" s="10">
        <v>1472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1472</v>
      </c>
      <c r="J13" s="5"/>
      <c r="K13" s="5"/>
    </row>
    <row r="14" spans="1:11" s="8" customFormat="1" x14ac:dyDescent="0.7">
      <c r="A14" s="73" t="s">
        <v>0</v>
      </c>
      <c r="B14" s="74"/>
      <c r="C14" s="6">
        <f t="shared" ref="C14:H14" si="1">SUM(C5:C13)</f>
        <v>213081</v>
      </c>
      <c r="D14" s="6">
        <f t="shared" si="1"/>
        <v>27641</v>
      </c>
      <c r="E14" s="6">
        <f t="shared" si="1"/>
        <v>0</v>
      </c>
      <c r="F14" s="6">
        <f t="shared" si="1"/>
        <v>323.39999999999998</v>
      </c>
      <c r="G14" s="6">
        <f t="shared" si="1"/>
        <v>0</v>
      </c>
      <c r="H14" s="6">
        <f t="shared" si="1"/>
        <v>12300</v>
      </c>
      <c r="I14" s="12">
        <f t="shared" ref="I14" si="2">SUM(C14:H14)</f>
        <v>253345.4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workbookViewId="0">
      <selection activeCell="K8" sqref="K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75" t="s">
        <v>43</v>
      </c>
      <c r="B1" s="75"/>
      <c r="C1" s="75"/>
      <c r="D1" s="75"/>
      <c r="E1" s="75"/>
      <c r="F1" s="75"/>
      <c r="G1" s="75"/>
      <c r="H1" s="75"/>
      <c r="I1" s="75"/>
    </row>
    <row r="2" spans="1:11" ht="29.4" customHeight="1" x14ac:dyDescent="0.85">
      <c r="A2" s="24" t="s">
        <v>15</v>
      </c>
    </row>
    <row r="3" spans="1:11" s="40" customFormat="1" ht="24.6" customHeight="1" x14ac:dyDescent="0.7">
      <c r="A3" s="76" t="s">
        <v>1</v>
      </c>
      <c r="B3" s="76" t="s">
        <v>30</v>
      </c>
      <c r="C3" s="78" t="s">
        <v>16</v>
      </c>
      <c r="D3" s="78" t="s">
        <v>17</v>
      </c>
      <c r="E3" s="78" t="s">
        <v>18</v>
      </c>
      <c r="F3" s="78" t="s">
        <v>19</v>
      </c>
      <c r="G3" s="78" t="s">
        <v>20</v>
      </c>
      <c r="H3" s="78" t="s">
        <v>21</v>
      </c>
      <c r="I3" s="71" t="s">
        <v>22</v>
      </c>
      <c r="J3" s="112" t="s">
        <v>55</v>
      </c>
      <c r="K3" s="112"/>
    </row>
    <row r="4" spans="1:11" s="1" customFormat="1" x14ac:dyDescent="0.7">
      <c r="A4" s="77"/>
      <c r="B4" s="77"/>
      <c r="C4" s="79"/>
      <c r="D4" s="79"/>
      <c r="E4" s="79"/>
      <c r="F4" s="79"/>
      <c r="G4" s="79"/>
      <c r="H4" s="79"/>
      <c r="I4" s="72"/>
      <c r="J4" s="113" t="s">
        <v>56</v>
      </c>
      <c r="K4" s="113" t="s">
        <v>57</v>
      </c>
    </row>
    <row r="5" spans="1:11" x14ac:dyDescent="0.7">
      <c r="A5" s="4">
        <v>10699</v>
      </c>
      <c r="B5" s="5" t="s">
        <v>3</v>
      </c>
      <c r="C5" s="10">
        <v>108974</v>
      </c>
      <c r="D5" s="10">
        <v>9889</v>
      </c>
      <c r="E5" s="10">
        <v>0</v>
      </c>
      <c r="F5" s="10">
        <v>1261.4000000000001</v>
      </c>
      <c r="G5" s="10">
        <v>0</v>
      </c>
      <c r="H5" s="114">
        <v>11640</v>
      </c>
      <c r="I5" s="12">
        <f t="shared" ref="I5:I14" si="0">SUM(C5:H5)</f>
        <v>131764.4</v>
      </c>
      <c r="J5" s="115">
        <v>12240</v>
      </c>
      <c r="K5" s="115">
        <v>11640</v>
      </c>
    </row>
    <row r="6" spans="1:11" x14ac:dyDescent="0.7">
      <c r="A6" s="4">
        <v>10866</v>
      </c>
      <c r="B6" s="5" t="s">
        <v>4</v>
      </c>
      <c r="C6" s="10">
        <v>0</v>
      </c>
      <c r="D6" s="10">
        <v>973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973</v>
      </c>
      <c r="J6" s="5"/>
      <c r="K6" s="5"/>
    </row>
    <row r="7" spans="1:11" x14ac:dyDescent="0.7">
      <c r="A7" s="53">
        <v>10867</v>
      </c>
      <c r="B7" s="54" t="s">
        <v>5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6">
        <f t="shared" si="0"/>
        <v>0</v>
      </c>
      <c r="J7" s="5"/>
      <c r="K7" s="5"/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2">
        <f t="shared" si="0"/>
        <v>0</v>
      </c>
      <c r="J8" s="5"/>
      <c r="K8" s="5"/>
    </row>
    <row r="9" spans="1:11" x14ac:dyDescent="0.7">
      <c r="A9" s="4">
        <v>10869</v>
      </c>
      <c r="B9" s="5" t="s">
        <v>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0</v>
      </c>
      <c r="J9" s="5"/>
      <c r="K9" s="5"/>
    </row>
    <row r="10" spans="1:11" x14ac:dyDescent="0.7">
      <c r="A10" s="4">
        <v>10870</v>
      </c>
      <c r="B10" s="5" t="s">
        <v>8</v>
      </c>
      <c r="C10" s="10">
        <v>69286</v>
      </c>
      <c r="D10" s="10">
        <v>5985</v>
      </c>
      <c r="E10" s="10">
        <v>0</v>
      </c>
      <c r="F10" s="10">
        <v>0</v>
      </c>
      <c r="G10" s="10">
        <v>0</v>
      </c>
      <c r="H10" s="10">
        <v>0</v>
      </c>
      <c r="I10" s="12">
        <f t="shared" si="0"/>
        <v>75271</v>
      </c>
      <c r="J10" s="5"/>
      <c r="K10" s="5"/>
    </row>
    <row r="11" spans="1:11" x14ac:dyDescent="0.7">
      <c r="A11" s="4">
        <v>13817</v>
      </c>
      <c r="B11" s="5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0</v>
      </c>
      <c r="J11" s="5"/>
      <c r="K11" s="5"/>
    </row>
    <row r="12" spans="1:11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>
        <v>0</v>
      </c>
      <c r="D13" s="10">
        <v>1021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1021</v>
      </c>
      <c r="J13" s="5"/>
      <c r="K13" s="5"/>
    </row>
    <row r="14" spans="1:11" s="8" customFormat="1" x14ac:dyDescent="0.7">
      <c r="A14" s="73" t="s">
        <v>0</v>
      </c>
      <c r="B14" s="74"/>
      <c r="C14" s="6">
        <f t="shared" ref="C14:H14" si="1">SUM(C5:C13)</f>
        <v>178260</v>
      </c>
      <c r="D14" s="6">
        <f t="shared" si="1"/>
        <v>17868</v>
      </c>
      <c r="E14" s="6">
        <f t="shared" si="1"/>
        <v>0</v>
      </c>
      <c r="F14" s="6">
        <f t="shared" si="1"/>
        <v>1261.4000000000001</v>
      </c>
      <c r="G14" s="6">
        <f t="shared" si="1"/>
        <v>0</v>
      </c>
      <c r="H14" s="6">
        <f t="shared" si="1"/>
        <v>11640</v>
      </c>
      <c r="I14" s="12">
        <f t="shared" si="0"/>
        <v>209029.4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G9" sqref="G9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28.59765625" style="3" customWidth="1"/>
    <col min="11" max="11" width="19.796875" style="3" customWidth="1"/>
    <col min="12" max="16384" width="9" style="3"/>
  </cols>
  <sheetData>
    <row r="1" spans="1:11" s="1" customFormat="1" ht="27" x14ac:dyDescent="0.75">
      <c r="A1" s="75" t="s">
        <v>44</v>
      </c>
      <c r="B1" s="75"/>
      <c r="C1" s="75"/>
      <c r="D1" s="75"/>
      <c r="E1" s="75"/>
      <c r="F1" s="75"/>
      <c r="G1" s="75"/>
      <c r="H1" s="75"/>
      <c r="I1" s="75"/>
    </row>
    <row r="2" spans="1:11" ht="29.4" customHeight="1" x14ac:dyDescent="0.85">
      <c r="A2" s="24" t="s">
        <v>15</v>
      </c>
    </row>
    <row r="3" spans="1:11" s="40" customFormat="1" ht="24.6" customHeight="1" x14ac:dyDescent="0.7">
      <c r="A3" s="76" t="s">
        <v>1</v>
      </c>
      <c r="B3" s="76" t="s">
        <v>30</v>
      </c>
      <c r="C3" s="78" t="s">
        <v>16</v>
      </c>
      <c r="D3" s="78" t="s">
        <v>17</v>
      </c>
      <c r="E3" s="78" t="s">
        <v>18</v>
      </c>
      <c r="F3" s="78" t="s">
        <v>19</v>
      </c>
      <c r="G3" s="78" t="s">
        <v>20</v>
      </c>
      <c r="H3" s="78" t="s">
        <v>21</v>
      </c>
      <c r="I3" s="71" t="s">
        <v>22</v>
      </c>
      <c r="J3" s="112" t="s">
        <v>55</v>
      </c>
      <c r="K3" s="112"/>
    </row>
    <row r="4" spans="1:11" s="1" customFormat="1" x14ac:dyDescent="0.7">
      <c r="A4" s="77"/>
      <c r="B4" s="77"/>
      <c r="C4" s="79"/>
      <c r="D4" s="79"/>
      <c r="E4" s="79"/>
      <c r="F4" s="79"/>
      <c r="G4" s="79"/>
      <c r="H4" s="79"/>
      <c r="I4" s="72"/>
      <c r="J4" s="113" t="s">
        <v>56</v>
      </c>
      <c r="K4" s="113" t="s">
        <v>57</v>
      </c>
    </row>
    <row r="5" spans="1:11" x14ac:dyDescent="0.7">
      <c r="A5" s="4">
        <v>10699</v>
      </c>
      <c r="B5" s="5" t="s">
        <v>3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2">
        <f t="shared" ref="I5:I14" si="0">SUM(C5:H5)</f>
        <v>0</v>
      </c>
      <c r="J5" s="117" t="s">
        <v>58</v>
      </c>
      <c r="K5" s="118" t="s">
        <v>59</v>
      </c>
    </row>
    <row r="6" spans="1:11" x14ac:dyDescent="0.7">
      <c r="A6" s="4">
        <v>10866</v>
      </c>
      <c r="B6" s="5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2">
        <f t="shared" si="0"/>
        <v>0</v>
      </c>
      <c r="J6" s="118"/>
      <c r="K6" s="118"/>
    </row>
    <row r="7" spans="1:11" x14ac:dyDescent="0.7">
      <c r="A7" s="4">
        <v>10867</v>
      </c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2">
        <f t="shared" si="0"/>
        <v>0</v>
      </c>
      <c r="J7" s="118"/>
      <c r="K7" s="118"/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2">
        <f t="shared" si="0"/>
        <v>0</v>
      </c>
      <c r="J8" s="118"/>
      <c r="K8" s="118"/>
    </row>
    <row r="9" spans="1:11" x14ac:dyDescent="0.7">
      <c r="A9" s="4">
        <v>10869</v>
      </c>
      <c r="B9" s="5" t="s">
        <v>7</v>
      </c>
      <c r="C9" s="10">
        <v>0</v>
      </c>
      <c r="D9" s="119">
        <v>0</v>
      </c>
      <c r="E9" s="10">
        <v>0</v>
      </c>
      <c r="F9" s="10">
        <v>0</v>
      </c>
      <c r="G9" s="10">
        <v>0</v>
      </c>
      <c r="H9" s="10">
        <v>0</v>
      </c>
      <c r="I9" s="12">
        <f t="shared" si="0"/>
        <v>0</v>
      </c>
      <c r="J9" s="118">
        <v>890</v>
      </c>
      <c r="K9" s="118" t="s">
        <v>59</v>
      </c>
    </row>
    <row r="10" spans="1:11" x14ac:dyDescent="0.7">
      <c r="A10" s="4">
        <v>10870</v>
      </c>
      <c r="B10" s="5" t="s">
        <v>8</v>
      </c>
      <c r="C10" s="119">
        <v>0</v>
      </c>
      <c r="D10" s="119">
        <v>0</v>
      </c>
      <c r="E10" s="10">
        <v>0</v>
      </c>
      <c r="F10" s="10">
        <v>0</v>
      </c>
      <c r="G10" s="10">
        <v>0</v>
      </c>
      <c r="H10" s="10">
        <v>0</v>
      </c>
      <c r="I10" s="12">
        <f t="shared" si="0"/>
        <v>0</v>
      </c>
      <c r="J10" s="118" t="s">
        <v>60</v>
      </c>
      <c r="K10" s="118" t="s">
        <v>59</v>
      </c>
    </row>
    <row r="11" spans="1:11" x14ac:dyDescent="0.7">
      <c r="A11" s="4">
        <v>13817</v>
      </c>
      <c r="B11" s="5" t="s">
        <v>9</v>
      </c>
      <c r="C11" s="10">
        <v>0</v>
      </c>
      <c r="D11" s="10">
        <v>700</v>
      </c>
      <c r="E11" s="10">
        <v>0</v>
      </c>
      <c r="F11" s="10">
        <v>0</v>
      </c>
      <c r="G11" s="10">
        <v>0</v>
      </c>
      <c r="H11" s="10">
        <v>0</v>
      </c>
      <c r="I11" s="12">
        <f t="shared" si="0"/>
        <v>700</v>
      </c>
      <c r="J11" s="5"/>
      <c r="K11" s="5"/>
    </row>
    <row r="12" spans="1:11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2">
        <f t="shared" si="0"/>
        <v>0</v>
      </c>
      <c r="J12" s="5"/>
      <c r="K12" s="5"/>
    </row>
    <row r="13" spans="1:11" x14ac:dyDescent="0.7">
      <c r="A13" s="4">
        <v>28850</v>
      </c>
      <c r="B13" s="5" t="s">
        <v>11</v>
      </c>
      <c r="C13" s="10">
        <v>0</v>
      </c>
      <c r="D13" s="10">
        <v>1088</v>
      </c>
      <c r="E13" s="10">
        <v>0</v>
      </c>
      <c r="F13" s="10">
        <v>0</v>
      </c>
      <c r="G13" s="10">
        <v>0</v>
      </c>
      <c r="H13" s="10">
        <v>0</v>
      </c>
      <c r="I13" s="12">
        <f t="shared" si="0"/>
        <v>1088</v>
      </c>
      <c r="J13" s="5"/>
      <c r="K13" s="5"/>
    </row>
    <row r="14" spans="1:11" s="8" customFormat="1" x14ac:dyDescent="0.7">
      <c r="A14" s="73" t="s">
        <v>0</v>
      </c>
      <c r="B14" s="74"/>
      <c r="C14" s="6">
        <f t="shared" ref="C14:H14" si="1">SUM(C5:C13)</f>
        <v>0</v>
      </c>
      <c r="D14" s="6">
        <f t="shared" si="1"/>
        <v>1788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12">
        <f t="shared" si="0"/>
        <v>1788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workbookViewId="0">
      <selection activeCell="I16" sqref="I1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spans="1:9" ht="29.4" customHeight="1" x14ac:dyDescent="0.85">
      <c r="A2" s="24" t="s">
        <v>15</v>
      </c>
    </row>
    <row r="3" spans="1:9" s="11" customFormat="1" x14ac:dyDescent="0.7">
      <c r="A3" s="82" t="s">
        <v>1</v>
      </c>
      <c r="B3" s="76" t="s">
        <v>30</v>
      </c>
      <c r="C3" s="78" t="s">
        <v>16</v>
      </c>
      <c r="D3" s="78" t="s">
        <v>17</v>
      </c>
      <c r="E3" s="78" t="s">
        <v>18</v>
      </c>
      <c r="F3" s="78" t="s">
        <v>19</v>
      </c>
      <c r="G3" s="78" t="s">
        <v>20</v>
      </c>
      <c r="H3" s="81" t="s">
        <v>21</v>
      </c>
      <c r="I3" s="80" t="s">
        <v>22</v>
      </c>
    </row>
    <row r="4" spans="1:9" s="1" customFormat="1" x14ac:dyDescent="0.7">
      <c r="A4" s="82"/>
      <c r="B4" s="77"/>
      <c r="C4" s="79"/>
      <c r="D4" s="79"/>
      <c r="E4" s="79"/>
      <c r="F4" s="79"/>
      <c r="G4" s="79"/>
      <c r="H4" s="81"/>
      <c r="I4" s="80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234820</v>
      </c>
      <c r="D5" s="10">
        <f>'มกราคม 63'!D5+'กุมภาพันธ์ 63'!D5+'มีนาคม 63'!D5</f>
        <v>23516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1584.8000000000002</v>
      </c>
      <c r="G5" s="10">
        <f>'ธันวาคม 62'!G5+'มกราคม 63'!G5+'กุมภาพันธ์ 63'!G5+'มีนาคม 63'!G5</f>
        <v>140932</v>
      </c>
      <c r="H5" s="10">
        <f>'มกราคม 63'!H5+'กุมภาพันธ์ 63'!H5+'มีนาคม 63'!H5</f>
        <v>23940</v>
      </c>
      <c r="I5" s="12">
        <f t="shared" ref="I5:I14" si="0">SUM(C5:H5)</f>
        <v>424792.8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973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si="0"/>
        <v>973</v>
      </c>
    </row>
    <row r="7" spans="1:9" x14ac:dyDescent="0.7">
      <c r="A7" s="53">
        <v>10867</v>
      </c>
      <c r="B7" s="54" t="s">
        <v>5</v>
      </c>
      <c r="C7" s="55">
        <f>'มกราคม 63'!C7+'กุมภาพันธ์ 63'!C7+'มีนาคม 63'!C7</f>
        <v>0</v>
      </c>
      <c r="D7" s="55">
        <f>'มกราคม 63'!D7+'กุมภาพันธ์ 63'!D7+'มีนาคม 63'!D7</f>
        <v>0</v>
      </c>
      <c r="E7" s="55">
        <f>'มกราคม 63'!E7+'กุมภาพันธ์ 63'!E7+'มีนาคม 63'!E7</f>
        <v>0</v>
      </c>
      <c r="F7" s="55">
        <f>'มกราคม 63'!F7+'กุมภาพันธ์ 63'!F7+'มีนาคม 63'!F7</f>
        <v>0</v>
      </c>
      <c r="G7" s="55">
        <f>'มกราคม 63'!G7+'กุมภาพันธ์ 63'!G7+'มีนาคม 63'!G7</f>
        <v>0</v>
      </c>
      <c r="H7" s="55">
        <f>'มกราคม 63'!H7+'กุมภาพันธ์ 63'!H7+'มีนาคม 63'!H7</f>
        <v>0</v>
      </c>
      <c r="I7" s="56">
        <f t="shared" si="0"/>
        <v>0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0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2100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2100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156521</v>
      </c>
      <c r="D10" s="10">
        <f>'มกราคม 63'!D10+'กุมภาพันธ์ 63'!D10+'มีนาคม 63'!D10</f>
        <v>16427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172948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700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700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0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3581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 t="shared" si="0"/>
        <v>3581</v>
      </c>
    </row>
    <row r="14" spans="1:9" s="8" customFormat="1" x14ac:dyDescent="0.7">
      <c r="A14" s="73" t="s">
        <v>0</v>
      </c>
      <c r="B14" s="74"/>
      <c r="C14" s="7">
        <f>SUM(C5:C13)</f>
        <v>391341</v>
      </c>
      <c r="D14" s="6">
        <f t="shared" ref="D14:H14" si="1">SUM(D5:D13)</f>
        <v>47297</v>
      </c>
      <c r="E14" s="6">
        <f t="shared" si="1"/>
        <v>0</v>
      </c>
      <c r="F14" s="6">
        <f t="shared" si="1"/>
        <v>1584.8000000000002</v>
      </c>
      <c r="G14" s="6">
        <f t="shared" si="1"/>
        <v>140932</v>
      </c>
      <c r="H14" s="6">
        <f t="shared" si="1"/>
        <v>23940</v>
      </c>
      <c r="I14" s="12">
        <f t="shared" si="0"/>
        <v>605094.80000000005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R16"/>
  <sheetViews>
    <sheetView tabSelected="1" zoomScale="70" zoomScaleNormal="70" workbookViewId="0">
      <selection activeCell="T16" sqref="T16"/>
    </sheetView>
  </sheetViews>
  <sheetFormatPr defaultColWidth="9" defaultRowHeight="24.6" x14ac:dyDescent="0.7"/>
  <cols>
    <col min="1" max="1" width="11" style="3" customWidth="1"/>
    <col min="2" max="5" width="13.796875" style="3" customWidth="1"/>
    <col min="6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4" width="12.5" style="9" customWidth="1"/>
    <col min="15" max="15" width="13.8984375" style="9" customWidth="1"/>
    <col min="16" max="16" width="13.8984375" style="1" customWidth="1"/>
    <col min="17" max="17" width="13.8984375" style="40" customWidth="1"/>
    <col min="18" max="18" width="14.09765625" style="3" customWidth="1"/>
    <col min="19" max="16384" width="9" style="3"/>
  </cols>
  <sheetData>
    <row r="1" spans="1:18" s="1" customFormat="1" ht="27" x14ac:dyDescent="0.75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33.6" customHeight="1" x14ac:dyDescent="0.85">
      <c r="A2" s="24" t="s">
        <v>15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8" ht="33.6" customHeight="1" x14ac:dyDescent="0.95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8" s="40" customFormat="1" ht="24.6" customHeight="1" x14ac:dyDescent="0.7">
      <c r="A4" s="98" t="s">
        <v>49</v>
      </c>
      <c r="B4" s="98"/>
      <c r="C4" s="52"/>
      <c r="D4" s="52"/>
      <c r="E4" s="52"/>
      <c r="F4" s="99" t="s">
        <v>13</v>
      </c>
      <c r="G4" s="99"/>
      <c r="H4" s="99"/>
      <c r="I4" s="99"/>
      <c r="J4" s="99"/>
      <c r="K4" s="99"/>
      <c r="L4" s="99"/>
      <c r="M4" s="99"/>
      <c r="N4" s="100"/>
      <c r="O4" s="101" t="s">
        <v>46</v>
      </c>
      <c r="P4" s="99"/>
      <c r="Q4" s="100"/>
    </row>
    <row r="5" spans="1:18" s="2" customFormat="1" ht="25.2" customHeight="1" x14ac:dyDescent="0.7">
      <c r="A5" s="89" t="s">
        <v>1</v>
      </c>
      <c r="B5" s="91" t="s">
        <v>2</v>
      </c>
      <c r="C5" s="93">
        <v>22981</v>
      </c>
      <c r="D5" s="94"/>
      <c r="E5" s="94"/>
      <c r="F5" s="83">
        <v>23012</v>
      </c>
      <c r="G5" s="84"/>
      <c r="H5" s="84"/>
      <c r="I5" s="83">
        <v>23043</v>
      </c>
      <c r="J5" s="84"/>
      <c r="K5" s="84"/>
      <c r="L5" s="83">
        <v>23071</v>
      </c>
      <c r="M5" s="84"/>
      <c r="N5" s="84"/>
      <c r="O5" s="85" t="s">
        <v>53</v>
      </c>
      <c r="P5" s="87" t="s">
        <v>14</v>
      </c>
      <c r="Q5" s="88" t="s">
        <v>32</v>
      </c>
    </row>
    <row r="6" spans="1:18" ht="31.2" customHeight="1" x14ac:dyDescent="0.7">
      <c r="A6" s="90"/>
      <c r="B6" s="92"/>
      <c r="C6" s="62" t="s">
        <v>25</v>
      </c>
      <c r="D6" s="63" t="s">
        <v>14</v>
      </c>
      <c r="E6" s="64" t="s">
        <v>12</v>
      </c>
      <c r="F6" s="29" t="s">
        <v>25</v>
      </c>
      <c r="G6" s="63" t="s">
        <v>14</v>
      </c>
      <c r="H6" s="64" t="s">
        <v>12</v>
      </c>
      <c r="I6" s="29" t="s">
        <v>25</v>
      </c>
      <c r="J6" s="63" t="s">
        <v>14</v>
      </c>
      <c r="K6" s="64" t="s">
        <v>12</v>
      </c>
      <c r="L6" s="29" t="s">
        <v>25</v>
      </c>
      <c r="M6" s="63" t="s">
        <v>14</v>
      </c>
      <c r="N6" s="64" t="s">
        <v>12</v>
      </c>
      <c r="O6" s="86"/>
      <c r="P6" s="87"/>
      <c r="Q6" s="88"/>
    </row>
    <row r="7" spans="1:18" x14ac:dyDescent="0.7">
      <c r="A7" s="4">
        <v>10699</v>
      </c>
      <c r="B7" s="5" t="s">
        <v>3</v>
      </c>
      <c r="C7" s="70">
        <f>'ธันวาคม 62'!I5</f>
        <v>140932</v>
      </c>
      <c r="D7" s="5"/>
      <c r="E7" s="70">
        <f>C7-D7</f>
        <v>140932</v>
      </c>
      <c r="F7" s="65">
        <f>'มกราคม 63'!I5</f>
        <v>152096.4</v>
      </c>
      <c r="G7" s="66"/>
      <c r="H7" s="67">
        <f>F7-G7</f>
        <v>152096.4</v>
      </c>
      <c r="I7" s="65">
        <f>'กุมภาพันธ์ 63'!I5</f>
        <v>131764.4</v>
      </c>
      <c r="J7" s="66"/>
      <c r="K7" s="67">
        <f>I7-J7</f>
        <v>131764.4</v>
      </c>
      <c r="L7" s="65">
        <f>'มีนาคม 63'!I5</f>
        <v>0</v>
      </c>
      <c r="M7" s="66"/>
      <c r="N7" s="67">
        <f>L7-M7</f>
        <v>0</v>
      </c>
      <c r="O7" s="65">
        <f>E7+F7+I7+L7</f>
        <v>424792.80000000005</v>
      </c>
      <c r="P7" s="60">
        <f>G7+J7+M7</f>
        <v>0</v>
      </c>
      <c r="Q7" s="116">
        <f>O7-P7</f>
        <v>424792.80000000005</v>
      </c>
      <c r="R7" s="46"/>
    </row>
    <row r="8" spans="1:18" x14ac:dyDescent="0.7">
      <c r="A8" s="4">
        <v>10866</v>
      </c>
      <c r="B8" s="5" t="s">
        <v>4</v>
      </c>
      <c r="C8" s="70">
        <f>'ธันวาคม 62'!I6</f>
        <v>0</v>
      </c>
      <c r="D8" s="5"/>
      <c r="E8" s="70">
        <f t="shared" ref="E8:E14" si="0">C8-D8</f>
        <v>0</v>
      </c>
      <c r="F8" s="65">
        <f>'มกราคม 63'!I6</f>
        <v>0</v>
      </c>
      <c r="G8" s="66"/>
      <c r="H8" s="67">
        <f t="shared" ref="H8:H15" si="1">F8-G8</f>
        <v>0</v>
      </c>
      <c r="I8" s="65">
        <f>'กุมภาพันธ์ 63'!I6</f>
        <v>973</v>
      </c>
      <c r="J8" s="66"/>
      <c r="K8" s="67">
        <f t="shared" ref="K8:K15" si="2">I8-J8</f>
        <v>973</v>
      </c>
      <c r="L8" s="65">
        <f>'มีนาคม 63'!I6</f>
        <v>0</v>
      </c>
      <c r="M8" s="66"/>
      <c r="N8" s="67">
        <f t="shared" ref="N8:N15" si="3">L8-M8</f>
        <v>0</v>
      </c>
      <c r="O8" s="65">
        <f t="shared" ref="O8:O15" si="4">E8+F8+I8+L8</f>
        <v>973</v>
      </c>
      <c r="P8" s="60">
        <f t="shared" ref="P8:P15" si="5">G8+J8+M8</f>
        <v>0</v>
      </c>
      <c r="Q8" s="27">
        <f t="shared" ref="Q8:Q15" si="6">O8-P8</f>
        <v>973</v>
      </c>
      <c r="R8" s="46"/>
    </row>
    <row r="9" spans="1:18" x14ac:dyDescent="0.7">
      <c r="A9" s="53">
        <v>10867</v>
      </c>
      <c r="B9" s="54" t="s">
        <v>5</v>
      </c>
      <c r="C9" s="68">
        <f>'ธันวาคม 62'!I7</f>
        <v>0</v>
      </c>
      <c r="D9" s="54"/>
      <c r="E9" s="68">
        <f t="shared" si="0"/>
        <v>0</v>
      </c>
      <c r="F9" s="68">
        <f>'มกราคม 63'!I7</f>
        <v>0</v>
      </c>
      <c r="G9" s="68"/>
      <c r="H9" s="68">
        <f t="shared" si="1"/>
        <v>0</v>
      </c>
      <c r="I9" s="68">
        <f>'กุมภาพันธ์ 63'!I7</f>
        <v>0</v>
      </c>
      <c r="J9" s="68"/>
      <c r="K9" s="68">
        <f t="shared" si="2"/>
        <v>0</v>
      </c>
      <c r="L9" s="68">
        <f>'มีนาคม 63'!I7</f>
        <v>0</v>
      </c>
      <c r="M9" s="68"/>
      <c r="N9" s="68">
        <f t="shared" si="3"/>
        <v>0</v>
      </c>
      <c r="O9" s="68">
        <f t="shared" si="4"/>
        <v>0</v>
      </c>
      <c r="P9" s="69">
        <f>G9+J9+M9</f>
        <v>0</v>
      </c>
      <c r="Q9" s="57">
        <f t="shared" si="6"/>
        <v>0</v>
      </c>
      <c r="R9" s="46"/>
    </row>
    <row r="10" spans="1:18" x14ac:dyDescent="0.7">
      <c r="A10" s="4">
        <v>10868</v>
      </c>
      <c r="B10" s="5" t="s">
        <v>6</v>
      </c>
      <c r="C10" s="70">
        <f>'ธันวาคม 62'!I8</f>
        <v>0</v>
      </c>
      <c r="D10" s="5"/>
      <c r="E10" s="70">
        <f t="shared" si="0"/>
        <v>0</v>
      </c>
      <c r="F10" s="65">
        <f>'มกราคม 63'!I8</f>
        <v>0</v>
      </c>
      <c r="G10" s="66"/>
      <c r="H10" s="67">
        <f t="shared" si="1"/>
        <v>0</v>
      </c>
      <c r="I10" s="65">
        <f>'กุมภาพันธ์ 63'!I8</f>
        <v>0</v>
      </c>
      <c r="J10" s="66"/>
      <c r="K10" s="67">
        <f t="shared" si="2"/>
        <v>0</v>
      </c>
      <c r="L10" s="65">
        <f>'มีนาคม 63'!I8</f>
        <v>0</v>
      </c>
      <c r="M10" s="66"/>
      <c r="N10" s="67">
        <f t="shared" si="3"/>
        <v>0</v>
      </c>
      <c r="O10" s="65">
        <f t="shared" si="4"/>
        <v>0</v>
      </c>
      <c r="P10" s="60">
        <f t="shared" si="5"/>
        <v>0</v>
      </c>
      <c r="Q10" s="27">
        <f t="shared" si="6"/>
        <v>0</v>
      </c>
      <c r="R10" s="45"/>
    </row>
    <row r="11" spans="1:18" x14ac:dyDescent="0.7">
      <c r="A11" s="4">
        <v>10869</v>
      </c>
      <c r="B11" s="5" t="s">
        <v>7</v>
      </c>
      <c r="C11" s="70">
        <f>'ธันวาคม 62'!I9</f>
        <v>0</v>
      </c>
      <c r="D11" s="5"/>
      <c r="E11" s="70">
        <f t="shared" si="0"/>
        <v>0</v>
      </c>
      <c r="F11" s="65">
        <f>'มกราคม 63'!I9</f>
        <v>2100</v>
      </c>
      <c r="G11" s="66"/>
      <c r="H11" s="67">
        <f t="shared" si="1"/>
        <v>2100</v>
      </c>
      <c r="I11" s="65">
        <f>'กุมภาพันธ์ 63'!I9</f>
        <v>0</v>
      </c>
      <c r="J11" s="66"/>
      <c r="K11" s="67">
        <f t="shared" si="2"/>
        <v>0</v>
      </c>
      <c r="L11" s="65">
        <f>'มีนาคม 63'!I9</f>
        <v>0</v>
      </c>
      <c r="M11" s="66"/>
      <c r="N11" s="67">
        <f t="shared" si="3"/>
        <v>0</v>
      </c>
      <c r="O11" s="65">
        <f t="shared" si="4"/>
        <v>2100</v>
      </c>
      <c r="P11" s="60">
        <f t="shared" si="5"/>
        <v>0</v>
      </c>
      <c r="Q11" s="116">
        <f t="shared" si="6"/>
        <v>2100</v>
      </c>
      <c r="R11" s="46"/>
    </row>
    <row r="12" spans="1:18" x14ac:dyDescent="0.7">
      <c r="A12" s="4">
        <v>10870</v>
      </c>
      <c r="B12" s="5" t="s">
        <v>8</v>
      </c>
      <c r="C12" s="70">
        <f>'ธันวาคม 62'!I10</f>
        <v>0</v>
      </c>
      <c r="D12" s="5"/>
      <c r="E12" s="70">
        <f t="shared" si="0"/>
        <v>0</v>
      </c>
      <c r="F12" s="65">
        <f>'มกราคม 63'!I10</f>
        <v>97677</v>
      </c>
      <c r="G12" s="66"/>
      <c r="H12" s="67">
        <f t="shared" si="1"/>
        <v>97677</v>
      </c>
      <c r="I12" s="65">
        <f>'กุมภาพันธ์ 63'!I10</f>
        <v>75271</v>
      </c>
      <c r="J12" s="66"/>
      <c r="K12" s="67">
        <f t="shared" si="2"/>
        <v>75271</v>
      </c>
      <c r="L12" s="65">
        <f>'มีนาคม 63'!I10</f>
        <v>0</v>
      </c>
      <c r="M12" s="66"/>
      <c r="N12" s="67">
        <f t="shared" si="3"/>
        <v>0</v>
      </c>
      <c r="O12" s="65">
        <f t="shared" si="4"/>
        <v>172948</v>
      </c>
      <c r="P12" s="60">
        <f t="shared" si="5"/>
        <v>0</v>
      </c>
      <c r="Q12" s="116">
        <f t="shared" si="6"/>
        <v>172948</v>
      </c>
      <c r="R12" s="46"/>
    </row>
    <row r="13" spans="1:18" x14ac:dyDescent="0.7">
      <c r="A13" s="4">
        <v>13817</v>
      </c>
      <c r="B13" s="5" t="s">
        <v>9</v>
      </c>
      <c r="C13" s="70">
        <f>'ธันวาคม 62'!I11</f>
        <v>0</v>
      </c>
      <c r="D13" s="5"/>
      <c r="E13" s="70">
        <f t="shared" si="0"/>
        <v>0</v>
      </c>
      <c r="F13" s="65">
        <f>'มกราคม 63'!I11</f>
        <v>0</v>
      </c>
      <c r="G13" s="66"/>
      <c r="H13" s="67">
        <f t="shared" si="1"/>
        <v>0</v>
      </c>
      <c r="I13" s="65">
        <f>'กุมภาพันธ์ 63'!I11</f>
        <v>0</v>
      </c>
      <c r="J13" s="66"/>
      <c r="K13" s="67">
        <f t="shared" si="2"/>
        <v>0</v>
      </c>
      <c r="L13" s="65">
        <f>'มีนาคม 63'!I11</f>
        <v>700</v>
      </c>
      <c r="M13" s="66"/>
      <c r="N13" s="67">
        <f t="shared" si="3"/>
        <v>700</v>
      </c>
      <c r="O13" s="65">
        <f t="shared" si="4"/>
        <v>700</v>
      </c>
      <c r="P13" s="60">
        <f t="shared" si="5"/>
        <v>0</v>
      </c>
      <c r="Q13" s="27">
        <f t="shared" si="6"/>
        <v>700</v>
      </c>
      <c r="R13" s="46"/>
    </row>
    <row r="14" spans="1:18" x14ac:dyDescent="0.7">
      <c r="A14" s="4">
        <v>28849</v>
      </c>
      <c r="B14" s="5" t="s">
        <v>10</v>
      </c>
      <c r="C14" s="70">
        <f>'ธันวาคม 62'!I12</f>
        <v>0</v>
      </c>
      <c r="D14" s="5"/>
      <c r="E14" s="70">
        <f t="shared" si="0"/>
        <v>0</v>
      </c>
      <c r="F14" s="65">
        <f>'มกราคม 63'!I12</f>
        <v>0</v>
      </c>
      <c r="G14" s="66"/>
      <c r="H14" s="67">
        <f t="shared" si="1"/>
        <v>0</v>
      </c>
      <c r="I14" s="65">
        <f>'กุมภาพันธ์ 63'!I12</f>
        <v>0</v>
      </c>
      <c r="J14" s="66"/>
      <c r="K14" s="67">
        <f t="shared" si="2"/>
        <v>0</v>
      </c>
      <c r="L14" s="65">
        <f>'มีนาคม 63'!I12</f>
        <v>0</v>
      </c>
      <c r="M14" s="66"/>
      <c r="N14" s="67">
        <f t="shared" si="3"/>
        <v>0</v>
      </c>
      <c r="O14" s="65">
        <f t="shared" si="4"/>
        <v>0</v>
      </c>
      <c r="P14" s="60">
        <f t="shared" si="5"/>
        <v>0</v>
      </c>
      <c r="Q14" s="27">
        <f t="shared" si="6"/>
        <v>0</v>
      </c>
      <c r="R14" s="46"/>
    </row>
    <row r="15" spans="1:18" x14ac:dyDescent="0.7">
      <c r="A15" s="4">
        <v>28850</v>
      </c>
      <c r="B15" s="5" t="s">
        <v>11</v>
      </c>
      <c r="C15" s="70">
        <f>'ธันวาคม 62'!I13</f>
        <v>0</v>
      </c>
      <c r="D15" s="5"/>
      <c r="E15" s="70">
        <f>C15-D15</f>
        <v>0</v>
      </c>
      <c r="F15" s="65">
        <f>'มกราคม 63'!I13</f>
        <v>1472</v>
      </c>
      <c r="G15" s="66"/>
      <c r="H15" s="67">
        <f t="shared" si="1"/>
        <v>1472</v>
      </c>
      <c r="I15" s="65">
        <f>'กุมภาพันธ์ 63'!I13</f>
        <v>1021</v>
      </c>
      <c r="J15" s="66"/>
      <c r="K15" s="67">
        <f t="shared" si="2"/>
        <v>1021</v>
      </c>
      <c r="L15" s="65">
        <f>'มีนาคม 63'!I13</f>
        <v>1088</v>
      </c>
      <c r="M15" s="66"/>
      <c r="N15" s="67">
        <f t="shared" si="3"/>
        <v>1088</v>
      </c>
      <c r="O15" s="65">
        <f t="shared" si="4"/>
        <v>3581</v>
      </c>
      <c r="P15" s="60">
        <f t="shared" si="5"/>
        <v>0</v>
      </c>
      <c r="Q15" s="27">
        <f t="shared" si="6"/>
        <v>3581</v>
      </c>
      <c r="R15" s="46"/>
    </row>
    <row r="16" spans="1:18" s="26" customFormat="1" x14ac:dyDescent="0.7">
      <c r="A16" s="73" t="s">
        <v>0</v>
      </c>
      <c r="B16" s="74"/>
      <c r="C16" s="50">
        <f>SUM(C7:C15)</f>
        <v>140932</v>
      </c>
      <c r="D16" s="50">
        <f t="shared" ref="D16:E16" si="7">SUM(D7:D15)</f>
        <v>0</v>
      </c>
      <c r="E16" s="50">
        <f t="shared" si="7"/>
        <v>140932</v>
      </c>
      <c r="F16" s="58">
        <f>SUM(F7:F15)</f>
        <v>253345.4</v>
      </c>
      <c r="G16" s="35">
        <f t="shared" ref="G16:N16" si="8">SUM(G7:G15)</f>
        <v>0</v>
      </c>
      <c r="H16" s="59">
        <f t="shared" si="8"/>
        <v>253345.4</v>
      </c>
      <c r="I16" s="58">
        <f t="shared" si="8"/>
        <v>209029.4</v>
      </c>
      <c r="J16" s="35">
        <f t="shared" si="8"/>
        <v>0</v>
      </c>
      <c r="K16" s="59">
        <f t="shared" si="8"/>
        <v>209029.4</v>
      </c>
      <c r="L16" s="58">
        <f t="shared" si="8"/>
        <v>1788</v>
      </c>
      <c r="M16" s="35">
        <f t="shared" si="8"/>
        <v>0</v>
      </c>
      <c r="N16" s="59">
        <f t="shared" si="8"/>
        <v>1788</v>
      </c>
      <c r="O16" s="36">
        <f>SUM(O7:O15)</f>
        <v>605094.80000000005</v>
      </c>
      <c r="P16" s="60">
        <f>SUM(P7:P15)</f>
        <v>0</v>
      </c>
      <c r="Q16" s="61">
        <f>SUM(Q7:Q15)</f>
        <v>605094.80000000005</v>
      </c>
    </row>
  </sheetData>
  <mergeCells count="16">
    <mergeCell ref="A1:Q1"/>
    <mergeCell ref="F2:Q2"/>
    <mergeCell ref="A3:Q3"/>
    <mergeCell ref="A4:B4"/>
    <mergeCell ref="F4:N4"/>
    <mergeCell ref="O4:Q4"/>
    <mergeCell ref="A16:B16"/>
    <mergeCell ref="L5:N5"/>
    <mergeCell ref="O5:O6"/>
    <mergeCell ref="P5:P6"/>
    <mergeCell ref="Q5:Q6"/>
    <mergeCell ref="A5:A6"/>
    <mergeCell ref="B5:B6"/>
    <mergeCell ref="F5:H5"/>
    <mergeCell ref="I5:K5"/>
    <mergeCell ref="C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5"/>
  <sheetViews>
    <sheetView zoomScale="70" zoomScaleNormal="70" workbookViewId="0">
      <selection activeCell="P24" sqref="P24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296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41"/>
      <c r="Y1" s="41"/>
      <c r="Z1" s="41"/>
    </row>
    <row r="2" spans="1:29" ht="21" customHeight="1" x14ac:dyDescent="0.85">
      <c r="A2" s="24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42"/>
      <c r="Y2" s="42"/>
      <c r="Z2" s="42"/>
    </row>
    <row r="3" spans="1:29" s="11" customFormat="1" ht="24.6" customHeight="1" x14ac:dyDescent="0.7">
      <c r="A3" s="98" t="s">
        <v>34</v>
      </c>
      <c r="B3" s="98"/>
      <c r="C3" s="101" t="s">
        <v>13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0"/>
      <c r="U3" s="101" t="s">
        <v>37</v>
      </c>
      <c r="V3" s="99"/>
      <c r="W3" s="100"/>
      <c r="X3" s="101" t="s">
        <v>38</v>
      </c>
      <c r="Y3" s="99"/>
      <c r="Z3" s="100"/>
      <c r="AA3" s="105" t="s">
        <v>35</v>
      </c>
      <c r="AB3" s="106" t="s">
        <v>36</v>
      </c>
    </row>
    <row r="4" spans="1:29" s="2" customFormat="1" ht="25.2" customHeight="1" x14ac:dyDescent="0.7">
      <c r="A4" s="109" t="s">
        <v>1</v>
      </c>
      <c r="B4" s="110" t="s">
        <v>2</v>
      </c>
      <c r="C4" s="103">
        <v>242066</v>
      </c>
      <c r="D4" s="103"/>
      <c r="E4" s="103"/>
      <c r="F4" s="103">
        <v>22951</v>
      </c>
      <c r="G4" s="103"/>
      <c r="H4" s="103"/>
      <c r="I4" s="103">
        <v>22981</v>
      </c>
      <c r="J4" s="104"/>
      <c r="K4" s="104"/>
      <c r="L4" s="103">
        <v>23012</v>
      </c>
      <c r="M4" s="104"/>
      <c r="N4" s="104"/>
      <c r="O4" s="103">
        <v>23012</v>
      </c>
      <c r="P4" s="104"/>
      <c r="Q4" s="104"/>
      <c r="R4" s="103">
        <v>23012</v>
      </c>
      <c r="S4" s="104"/>
      <c r="T4" s="104"/>
      <c r="U4" s="107" t="s">
        <v>23</v>
      </c>
      <c r="V4" s="102" t="s">
        <v>14</v>
      </c>
      <c r="W4" s="88" t="s">
        <v>32</v>
      </c>
      <c r="X4" s="107" t="s">
        <v>39</v>
      </c>
      <c r="Y4" s="102" t="s">
        <v>14</v>
      </c>
      <c r="Z4" s="88" t="s">
        <v>32</v>
      </c>
      <c r="AA4" s="105"/>
      <c r="AB4" s="106"/>
    </row>
    <row r="5" spans="1:29" ht="31.2" customHeight="1" x14ac:dyDescent="0.7">
      <c r="A5" s="77"/>
      <c r="B5" s="111"/>
      <c r="C5" s="13" t="s">
        <v>25</v>
      </c>
      <c r="D5" s="15" t="s">
        <v>14</v>
      </c>
      <c r="E5" s="17" t="s">
        <v>12</v>
      </c>
      <c r="F5" s="13" t="s">
        <v>25</v>
      </c>
      <c r="G5" s="15" t="s">
        <v>14</v>
      </c>
      <c r="H5" s="17" t="s">
        <v>12</v>
      </c>
      <c r="I5" s="13" t="s">
        <v>25</v>
      </c>
      <c r="J5" s="15" t="s">
        <v>14</v>
      </c>
      <c r="K5" s="17" t="s">
        <v>12</v>
      </c>
      <c r="L5" s="39" t="s">
        <v>25</v>
      </c>
      <c r="M5" s="15" t="s">
        <v>14</v>
      </c>
      <c r="N5" s="17" t="s">
        <v>12</v>
      </c>
      <c r="O5" s="39" t="s">
        <v>25</v>
      </c>
      <c r="P5" s="15" t="s">
        <v>14</v>
      </c>
      <c r="Q5" s="17" t="s">
        <v>12</v>
      </c>
      <c r="R5" s="39" t="s">
        <v>25</v>
      </c>
      <c r="S5" s="15" t="s">
        <v>14</v>
      </c>
      <c r="T5" s="17" t="s">
        <v>12</v>
      </c>
      <c r="U5" s="108"/>
      <c r="V5" s="102"/>
      <c r="W5" s="88"/>
      <c r="X5" s="108"/>
      <c r="Y5" s="102"/>
      <c r="Z5" s="88"/>
      <c r="AA5" s="105"/>
      <c r="AB5" s="106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3">
        <v>300000</v>
      </c>
      <c r="AB6" s="44">
        <f>AA6-W6-Z6</f>
        <v>160118.5</v>
      </c>
      <c r="AC6" s="46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3">
        <v>2580000</v>
      </c>
      <c r="AB7" s="44">
        <f t="shared" ref="AB7:AB14" si="6">AA7-W7-Z7</f>
        <v>1369151.5</v>
      </c>
      <c r="AC7" s="46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3">
        <v>1380000</v>
      </c>
      <c r="AB8" s="44">
        <f t="shared" si="6"/>
        <v>661744</v>
      </c>
      <c r="AC8" s="46"/>
    </row>
    <row r="9" spans="1:29" x14ac:dyDescent="0.7">
      <c r="A9" s="4">
        <v>10868</v>
      </c>
      <c r="B9" s="5" t="s">
        <v>6</v>
      </c>
      <c r="C9" s="10">
        <v>667621.4</v>
      </c>
      <c r="D9" s="48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49">
        <v>2940000</v>
      </c>
      <c r="AB9" s="44">
        <f t="shared" si="6"/>
        <v>1160406.6000000001</v>
      </c>
      <c r="AC9" s="45"/>
    </row>
    <row r="10" spans="1:29" x14ac:dyDescent="0.7">
      <c r="A10" s="4">
        <v>10869</v>
      </c>
      <c r="B10" s="5" t="s">
        <v>7</v>
      </c>
      <c r="C10" s="10">
        <v>726331</v>
      </c>
      <c r="D10" s="48">
        <v>42683</v>
      </c>
      <c r="E10" s="18">
        <v>683648</v>
      </c>
      <c r="F10" s="10">
        <v>673154.5</v>
      </c>
      <c r="G10" s="48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3">
        <v>4080000</v>
      </c>
      <c r="AB10" s="44">
        <f>AA10-W10-Z10</f>
        <v>2120764.9</v>
      </c>
      <c r="AC10" s="46"/>
    </row>
    <row r="11" spans="1:29" x14ac:dyDescent="0.7">
      <c r="A11" s="4">
        <v>10870</v>
      </c>
      <c r="B11" s="5" t="s">
        <v>8</v>
      </c>
      <c r="C11" s="10">
        <v>233958</v>
      </c>
      <c r="D11" s="48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3">
        <v>1380000</v>
      </c>
      <c r="AB11" s="44">
        <f t="shared" si="6"/>
        <v>913653</v>
      </c>
      <c r="AC11" s="46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49">
        <v>2400000</v>
      </c>
      <c r="AB12" s="44">
        <f t="shared" si="6"/>
        <v>1050629</v>
      </c>
      <c r="AC12" s="46"/>
    </row>
    <row r="13" spans="1:29" x14ac:dyDescent="0.7">
      <c r="A13" s="4">
        <v>28849</v>
      </c>
      <c r="B13" s="5" t="s">
        <v>10</v>
      </c>
      <c r="C13" s="10">
        <v>388447.25</v>
      </c>
      <c r="D13" s="48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49">
        <v>1740000</v>
      </c>
      <c r="AB13" s="44">
        <f t="shared" si="6"/>
        <v>757484.65</v>
      </c>
      <c r="AC13" s="46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3">
        <v>1260000</v>
      </c>
      <c r="AB14" s="44">
        <f t="shared" si="6"/>
        <v>633265</v>
      </c>
      <c r="AC14" s="46"/>
    </row>
    <row r="15" spans="1:29" s="26" customFormat="1" x14ac:dyDescent="0.7">
      <c r="A15" s="73" t="s">
        <v>0</v>
      </c>
      <c r="B15" s="74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7">
        <f>AA15-W15-Z15</f>
        <v>8827217.1500000004</v>
      </c>
    </row>
  </sheetData>
  <mergeCells count="23"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  <mergeCell ref="Y4:Y5"/>
    <mergeCell ref="Z4:Z5"/>
    <mergeCell ref="A15:B15"/>
    <mergeCell ref="V4:V5"/>
    <mergeCell ref="C4:E4"/>
    <mergeCell ref="F4:H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3"/>
  <sheetViews>
    <sheetView zoomScale="90" zoomScaleNormal="90" workbookViewId="0">
      <selection activeCell="M19" sqref="M19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33</v>
      </c>
    </row>
    <row r="3" spans="1:11" ht="49.2" x14ac:dyDescent="0.25">
      <c r="A3" s="29" t="s">
        <v>31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32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22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คำอธิบาย</vt:lpstr>
      <vt:lpstr>ธันวาคม 62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2020-04-29T07:56:13Z</cp:lastPrinted>
  <dcterms:created xsi:type="dcterms:W3CDTF">2020-02-03T08:33:46Z</dcterms:created>
  <dcterms:modified xsi:type="dcterms:W3CDTF">2020-05-06T06:29:08Z</dcterms:modified>
</cp:coreProperties>
</file>