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ุม\"/>
    </mc:Choice>
  </mc:AlternateContent>
  <xr:revisionPtr revIDLastSave="0" documentId="13_ncr:1_{9B51B30D-1CB0-4635-95E5-6EE804DEA527}" xr6:coauthVersionLast="45" xr6:coauthVersionMax="45" xr10:uidLastSave="{00000000-0000-0000-0000-000000000000}"/>
  <bookViews>
    <workbookView xWindow="-108" yWindow="-108" windowWidth="23256" windowHeight="12576" activeTab="2" xr2:uid="{C8C55A9C-C25E-4B40-BA61-632E45924D47}"/>
  </bookViews>
  <sheets>
    <sheet name="ข้อมูลไตรมาส 1 ส่ง สปสช." sheetId="10" r:id="rId1"/>
    <sheet name="สรุปยอดตัดจ่าย" sheetId="15" r:id="rId2"/>
    <sheet name="สรุปข้อมูล" sheetId="1" r:id="rId3"/>
    <sheet name="ข้อมูลไตรมาส 2 " sheetId="14" r:id="rId4"/>
    <sheet name="Sheet1" sheetId="1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5" i="1" l="1"/>
  <c r="AI15" i="1"/>
  <c r="AI7" i="1"/>
  <c r="AI8" i="1"/>
  <c r="AI9" i="1"/>
  <c r="AI10" i="1"/>
  <c r="AI11" i="1"/>
  <c r="AI12" i="1"/>
  <c r="AI13" i="1"/>
  <c r="AI14" i="1"/>
  <c r="AI6" i="1"/>
  <c r="AC15" i="1"/>
  <c r="AH15" i="1"/>
  <c r="AF15" i="1" l="1"/>
  <c r="AF7" i="1"/>
  <c r="AF8" i="1"/>
  <c r="AF9" i="1"/>
  <c r="AF10" i="1"/>
  <c r="AF11" i="1"/>
  <c r="AF12" i="1"/>
  <c r="AF13" i="1"/>
  <c r="AF14" i="1"/>
  <c r="AF6" i="1"/>
  <c r="AE12" i="1"/>
  <c r="AG15" i="1" l="1"/>
  <c r="AE15" i="1"/>
  <c r="AE6" i="1" l="1"/>
  <c r="AE7" i="1"/>
  <c r="AE8" i="1"/>
  <c r="AE9" i="1"/>
  <c r="AE10" i="1"/>
  <c r="AE11" i="1"/>
  <c r="AE13" i="1"/>
  <c r="AE14" i="1"/>
  <c r="AC7" i="1"/>
  <c r="AC8" i="1"/>
  <c r="AC9" i="1"/>
  <c r="AC10" i="1"/>
  <c r="AC11" i="1"/>
  <c r="AC12" i="1"/>
  <c r="AC13" i="1"/>
  <c r="AC14" i="1"/>
  <c r="AC6" i="1"/>
  <c r="AB7" i="1"/>
  <c r="AB8" i="1"/>
  <c r="AB9" i="1"/>
  <c r="AB10" i="1"/>
  <c r="AB11" i="1"/>
  <c r="AB12" i="1"/>
  <c r="AB13" i="1"/>
  <c r="AB14" i="1"/>
  <c r="AB15" i="1"/>
  <c r="AB6" i="1"/>
  <c r="AA7" i="1"/>
  <c r="AA8" i="1"/>
  <c r="AA9" i="1"/>
  <c r="AA10" i="1"/>
  <c r="AA11" i="1"/>
  <c r="AA12" i="1"/>
  <c r="AA13" i="1"/>
  <c r="AA14" i="1"/>
  <c r="AA6" i="1"/>
  <c r="L7" i="1"/>
  <c r="M7" i="1"/>
  <c r="N7" i="1"/>
  <c r="O7" i="1"/>
  <c r="P7" i="1"/>
  <c r="Q7" i="1"/>
  <c r="R7" i="1"/>
  <c r="S7" i="1"/>
  <c r="T7" i="1"/>
  <c r="U7" i="1"/>
  <c r="V7" i="1"/>
  <c r="W7" i="1"/>
  <c r="L8" i="1"/>
  <c r="M8" i="1"/>
  <c r="N8" i="1"/>
  <c r="O8" i="1"/>
  <c r="P8" i="1"/>
  <c r="Q8" i="1"/>
  <c r="R8" i="1"/>
  <c r="S8" i="1"/>
  <c r="T8" i="1"/>
  <c r="U8" i="1"/>
  <c r="V8" i="1"/>
  <c r="W8" i="1"/>
  <c r="L9" i="1"/>
  <c r="M9" i="1"/>
  <c r="N9" i="1"/>
  <c r="O9" i="1"/>
  <c r="P9" i="1"/>
  <c r="Q9" i="1"/>
  <c r="R9" i="1"/>
  <c r="S9" i="1"/>
  <c r="T9" i="1"/>
  <c r="U9" i="1"/>
  <c r="V9" i="1"/>
  <c r="W9" i="1"/>
  <c r="L10" i="1"/>
  <c r="M10" i="1"/>
  <c r="N10" i="1"/>
  <c r="O10" i="1"/>
  <c r="P10" i="1"/>
  <c r="Q10" i="1"/>
  <c r="R10" i="1"/>
  <c r="S10" i="1"/>
  <c r="T10" i="1"/>
  <c r="U10" i="1"/>
  <c r="V10" i="1"/>
  <c r="W10" i="1"/>
  <c r="L11" i="1"/>
  <c r="M11" i="1"/>
  <c r="N11" i="1"/>
  <c r="O11" i="1"/>
  <c r="P11" i="1"/>
  <c r="Q11" i="1"/>
  <c r="R11" i="1"/>
  <c r="S11" i="1"/>
  <c r="T11" i="1"/>
  <c r="U11" i="1"/>
  <c r="V11" i="1"/>
  <c r="W11" i="1"/>
  <c r="L12" i="1"/>
  <c r="M12" i="1"/>
  <c r="N12" i="1"/>
  <c r="O12" i="1"/>
  <c r="P12" i="1"/>
  <c r="Q12" i="1"/>
  <c r="R12" i="1"/>
  <c r="S12" i="1"/>
  <c r="T12" i="1"/>
  <c r="U12" i="1"/>
  <c r="V12" i="1"/>
  <c r="W12" i="1"/>
  <c r="L13" i="1"/>
  <c r="M13" i="1"/>
  <c r="N13" i="1"/>
  <c r="O13" i="1"/>
  <c r="P13" i="1"/>
  <c r="Q13" i="1"/>
  <c r="R13" i="1"/>
  <c r="S13" i="1"/>
  <c r="T13" i="1"/>
  <c r="U13" i="1"/>
  <c r="V13" i="1"/>
  <c r="W13" i="1"/>
  <c r="L14" i="1"/>
  <c r="M14" i="1"/>
  <c r="N14" i="1"/>
  <c r="O14" i="1"/>
  <c r="P14" i="1"/>
  <c r="Q14" i="1"/>
  <c r="R14" i="1"/>
  <c r="S14" i="1"/>
  <c r="T14" i="1"/>
  <c r="U14" i="1"/>
  <c r="V14" i="1"/>
  <c r="W14" i="1"/>
  <c r="M6" i="1"/>
  <c r="N6" i="1"/>
  <c r="O6" i="1"/>
  <c r="P6" i="1"/>
  <c r="Q6" i="1"/>
  <c r="R6" i="1"/>
  <c r="S6" i="1"/>
  <c r="T6" i="1"/>
  <c r="U6" i="1"/>
  <c r="V6" i="1"/>
  <c r="W6" i="1"/>
  <c r="L6" i="1"/>
  <c r="N15" i="1" l="1"/>
  <c r="M15" i="1"/>
  <c r="L15" i="1"/>
  <c r="O15" i="1"/>
  <c r="P15" i="1"/>
  <c r="Q15" i="1"/>
  <c r="D16" i="15" l="1"/>
  <c r="C16" i="15"/>
  <c r="H16" i="15"/>
  <c r="G16" i="15"/>
  <c r="F16" i="15" l="1"/>
  <c r="E16" i="15"/>
  <c r="AD15" i="1" l="1"/>
  <c r="P16" i="15"/>
  <c r="M16" i="15"/>
  <c r="J16" i="15"/>
  <c r="L13" i="14"/>
  <c r="L12" i="14"/>
  <c r="L11" i="14"/>
  <c r="L10" i="14"/>
  <c r="L9" i="14"/>
  <c r="L8" i="14"/>
  <c r="L7" i="14"/>
  <c r="L6" i="14"/>
  <c r="L5" i="14"/>
  <c r="Z6" i="1"/>
  <c r="Y6" i="1"/>
  <c r="X6" i="1"/>
  <c r="R15" i="1"/>
  <c r="S15" i="1"/>
  <c r="T15" i="1"/>
  <c r="U15" i="1"/>
  <c r="V15" i="1"/>
  <c r="W15" i="1"/>
  <c r="N16" i="15" l="1"/>
  <c r="K16" i="15"/>
  <c r="L16" i="15"/>
  <c r="I16" i="15"/>
  <c r="O16" i="15"/>
  <c r="Q16" i="15"/>
  <c r="L14" i="14"/>
  <c r="AA15" i="1" l="1"/>
  <c r="K4" i="10" l="1"/>
  <c r="C13" i="10" l="1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Y7" i="1" l="1"/>
  <c r="Y8" i="1"/>
  <c r="Y9" i="1"/>
  <c r="Y10" i="1"/>
  <c r="Y11" i="1"/>
  <c r="Y12" i="1"/>
  <c r="Y13" i="1"/>
  <c r="Y14" i="1"/>
  <c r="D15" i="1"/>
  <c r="G15" i="1"/>
  <c r="J15" i="1"/>
  <c r="X14" i="1"/>
  <c r="X13" i="1"/>
  <c r="X12" i="1"/>
  <c r="X11" i="1"/>
  <c r="X10" i="1"/>
  <c r="X9" i="1"/>
  <c r="X8" i="1"/>
  <c r="X7" i="1"/>
  <c r="I15" i="1" l="1"/>
  <c r="Z14" i="1"/>
  <c r="H15" i="1"/>
  <c r="F15" i="1"/>
  <c r="Z10" i="1"/>
  <c r="Z13" i="1"/>
  <c r="Z8" i="1"/>
  <c r="Z12" i="1"/>
  <c r="Z7" i="1"/>
  <c r="Y15" i="1"/>
  <c r="C15" i="1"/>
  <c r="Z9" i="1" l="1"/>
  <c r="X15" i="1"/>
  <c r="K15" i="1"/>
  <c r="Z11" i="1"/>
  <c r="E15" i="1"/>
  <c r="Z15" i="1" l="1"/>
</calcChain>
</file>

<file path=xl/sharedStrings.xml><?xml version="1.0" encoding="utf-8"?>
<sst xmlns="http://schemas.openxmlformats.org/spreadsheetml/2006/main" count="130" uniqueCount="42">
  <si>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</si>
  <si>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</si>
  <si>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</si>
  <si>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</si>
  <si>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</si>
  <si>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</si>
  <si>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</si>
  <si>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</si>
  <si>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</si>
  <si>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</si>
  <si>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</si>
  <si>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</si>
  <si>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</si>
  <si>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</si>
  <si>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</si>
  <si>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หน่วยบริการ........................................................................</t>
  </si>
  <si>
    <t>ค่า CT/MRI</t>
  </si>
  <si>
    <t>ค่าตรวจพิเศษ</t>
  </si>
  <si>
    <t>รวม</t>
  </si>
  <si>
    <t>ยอดหนี้
ต.ค.-ธ.ค.62</t>
  </si>
  <si>
    <t>จ่ายตามเกณฑ์</t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</si>
  <si>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</si>
  <si>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</si>
  <si>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</si>
  <si>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</si>
  <si>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</si>
  <si>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</si>
  <si>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</si>
  <si>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</si>
  <si>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</si>
  <si>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</si>
  <si>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</si>
  <si>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</si>
  <si>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</si>
  <si>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</si>
  <si>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</si>
  <si>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ข้อมูลจ่าย Virtual account ไตรมาส 2</t>
  </si>
  <si>
    <t>หมายเหตุ : ช่องสีเหลืองคือข้อมูลระหว่างเจ้าหนี้และลูกหนี้ไม่ตรงกัน</t>
  </si>
  <si>
    <t>ยอดเรียกเก็บย้อนหลัง</t>
  </si>
  <si>
    <t>หลังหักค่า 
ตรวจพิเศษ/CT</t>
  </si>
  <si>
    <t>หลังจ่าย
ไตรมาส 2</t>
  </si>
  <si>
    <t>ยอดเงินที่ได้รับโอนจาก สปสช.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</si>
</sst>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6" fillId="0" borderId="1" xfId="1" applyFont="1" applyBorder="1"/>
    <xf numFmtId="0" fontId="4" fillId="0" borderId="0" xfId="0" applyFont="1"/>
    <xf numFmtId="43" fontId="4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6" fillId="3" borderId="1" xfId="1" applyFont="1" applyFill="1" applyBorder="1"/>
    <xf numFmtId="0" fontId="3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/>
    <xf numFmtId="43" fontId="6" fillId="2" borderId="1" xfId="1" applyFont="1" applyFill="1" applyBorder="1"/>
    <xf numFmtId="43" fontId="6" fillId="0" borderId="1" xfId="1" applyFont="1" applyFill="1" applyBorder="1"/>
    <xf numFmtId="43" fontId="3" fillId="4" borderId="1" xfId="1" applyFont="1" applyFill="1" applyBorder="1"/>
    <xf numFmtId="43" fontId="6" fillId="4" borderId="1" xfId="1" applyFont="1" applyFill="1" applyBorder="1"/>
    <xf numFmtId="43" fontId="6" fillId="5" borderId="1" xfId="1" applyFont="1" applyFill="1" applyBorder="1"/>
    <xf numFmtId="0" fontId="10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5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17" fillId="0" borderId="1" xfId="1" applyFont="1" applyBorder="1"/>
    <xf numFmtId="43" fontId="17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3" fontId="5" fillId="0" borderId="0" xfId="0" applyNumberFormat="1" applyFont="1"/>
    <xf numFmtId="187" fontId="5" fillId="0" borderId="0" xfId="0" applyNumberFormat="1" applyFont="1"/>
    <xf numFmtId="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43" fontId="2" fillId="8" borderId="1" xfId="0" applyNumberFormat="1" applyFont="1" applyFill="1" applyBorder="1" applyAlignment="1">
      <alignment horizontal="center"/>
    </xf>
    <xf numFmtId="43" fontId="5" fillId="0" borderId="1" xfId="0" applyNumberFormat="1" applyFont="1" applyBorder="1"/>
    <xf numFmtId="43" fontId="17" fillId="9" borderId="1" xfId="1" applyFont="1" applyFill="1" applyBorder="1"/>
    <xf numFmtId="43" fontId="5" fillId="9" borderId="1" xfId="1" applyFont="1" applyFill="1" applyBorder="1"/>
    <xf numFmtId="43" fontId="17" fillId="9" borderId="1" xfId="1" applyNumberFormat="1" applyFont="1" applyFill="1" applyBorder="1"/>
    <xf numFmtId="43" fontId="17" fillId="10" borderId="1" xfId="1" applyFont="1" applyFill="1" applyBorder="1"/>
    <xf numFmtId="43" fontId="17" fillId="10" borderId="1" xfId="1" applyNumberFormat="1" applyFont="1" applyFill="1" applyBorder="1"/>
    <xf numFmtId="0" fontId="2" fillId="0" borderId="0" xfId="0" applyFont="1" applyFill="1" applyBorder="1"/>
    <xf numFmtId="187" fontId="5" fillId="0" borderId="1" xfId="1" applyNumberFormat="1" applyFont="1" applyBorder="1"/>
    <xf numFmtId="4" fontId="5" fillId="0" borderId="1" xfId="0" applyNumberFormat="1" applyFont="1" applyBorder="1"/>
    <xf numFmtId="187" fontId="7" fillId="0" borderId="1" xfId="1" applyNumberFormat="1" applyFont="1" applyBorder="1"/>
    <xf numFmtId="187" fontId="5" fillId="0" borderId="1" xfId="1" applyNumberFormat="1" applyFont="1" applyBorder="1" applyAlignment="1">
      <alignment wrapText="1"/>
    </xf>
    <xf numFmtId="43" fontId="2" fillId="0" borderId="1" xfId="1" applyFont="1" applyBorder="1"/>
    <xf numFmtId="187" fontId="5" fillId="0" borderId="1" xfId="1" applyNumberFormat="1" applyFont="1" applyFill="1" applyBorder="1"/>
    <xf numFmtId="187" fontId="5" fillId="11" borderId="1" xfId="1" applyNumberFormat="1" applyFont="1" applyFill="1" applyBorder="1"/>
    <xf numFmtId="43" fontId="2" fillId="7" borderId="1" xfId="1" applyFont="1" applyFill="1" applyBorder="1"/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1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</cellXfs>
  <cellStyles count="7">
    <cellStyle name="Comma 3" xfId="4" xr:uid="{1E60BFF3-22CF-4598-BAB8-1D1713F8E9C4}"/>
    <cellStyle name="Normal 2 2" xfId="5" xr:uid="{0C39429D-7EC1-423B-990A-06A47F6881C0}"/>
    <cellStyle name="Normal 2 4" xfId="3" xr:uid="{EAC15E6E-3CBE-4295-BCD0-5326D4A827C8}"/>
    <cellStyle name="Normal 3" xfId="6" xr:uid="{A354293D-7E15-4F9A-9EB1-6A1340154087}"/>
    <cellStyle name="จุลภาค" xfId="1" builtinId="3"/>
    <cellStyle name="จุลภาค 2" xfId="2" xr:uid="{1C34B256-3C7E-40CD-B66C-AAE1C45DF7B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8E13-0D46-4E8C-8D80-11A27B9C5E34}">
  <dimension ref="A1:K13"/>
  <sheetViews>
    <sheetView zoomScale="90" zoomScaleNormal="90" workbookViewId="0">
      <selection activeCell="N12" sqref="N12"/>
    </sheetView>
  </sheetViews>
  <sheetFormatPr defaultRowHeight="13.8" x14ac:dyDescent="0.25"/>
  <cols>
    <col min="1" max="10" width="13" customWidth="1"/>
    <col min="11" max="11" width="14.296875" customWidth="1"/>
  </cols>
  <sheetData>
    <row r="1" spans="1:11" s="1" customFormat="1" ht="24.6" x14ac:dyDescent="0.7">
      <c r="A1" s="1" t="s">
        <v>23</v>
      </c>
    </row>
    <row r="3" spans="1:11" ht="49.2" x14ac:dyDescent="0.25">
      <c r="A3" s="24" t="s">
        <v>21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8" t="s">
        <v>22</v>
      </c>
    </row>
    <row r="4" spans="1:11" ht="24.6" x14ac:dyDescent="0.7">
      <c r="A4" s="26" t="s">
        <v>3</v>
      </c>
      <c r="B4" s="32">
        <v>0</v>
      </c>
      <c r="C4" s="32">
        <v>701344</v>
      </c>
      <c r="D4" s="32">
        <v>396483</v>
      </c>
      <c r="E4" s="32">
        <v>1387454.4</v>
      </c>
      <c r="F4" s="32">
        <v>1682866.1</v>
      </c>
      <c r="G4" s="33">
        <v>296045</v>
      </c>
      <c r="H4" s="32">
        <v>1301535</v>
      </c>
      <c r="I4" s="32">
        <v>746724.6</v>
      </c>
      <c r="J4" s="32">
        <v>233421.5</v>
      </c>
      <c r="K4" s="30">
        <f>B4+C4+D4+E4+F4+G4+H4+I4+J4</f>
        <v>6745873.5999999996</v>
      </c>
    </row>
    <row r="5" spans="1:11" ht="24.6" x14ac:dyDescent="0.7">
      <c r="A5" s="26" t="s">
        <v>4</v>
      </c>
      <c r="B5" s="32">
        <v>6065</v>
      </c>
      <c r="C5" s="32">
        <v>0</v>
      </c>
      <c r="D5" s="32">
        <v>700</v>
      </c>
      <c r="E5" s="32">
        <v>4084</v>
      </c>
      <c r="F5" s="32">
        <v>1661</v>
      </c>
      <c r="G5" s="33">
        <v>131470</v>
      </c>
      <c r="H5" s="32">
        <v>1751</v>
      </c>
      <c r="I5" s="32">
        <v>11621</v>
      </c>
      <c r="J5" s="32">
        <v>0</v>
      </c>
      <c r="K5" s="30">
        <f t="shared" ref="K5:K13" si="0">B5+C5+D5+E5+F5+G5+H5+I5+J5</f>
        <v>157352</v>
      </c>
    </row>
    <row r="6" spans="1:11" ht="24.6" x14ac:dyDescent="0.7">
      <c r="A6" s="26" t="s">
        <v>5</v>
      </c>
      <c r="B6" s="32">
        <v>6624</v>
      </c>
      <c r="C6" s="32">
        <v>700</v>
      </c>
      <c r="D6" s="32">
        <v>0</v>
      </c>
      <c r="E6" s="32">
        <v>0</v>
      </c>
      <c r="F6" s="32">
        <v>572</v>
      </c>
      <c r="G6" s="33">
        <v>1020</v>
      </c>
      <c r="H6" s="32">
        <v>560</v>
      </c>
      <c r="I6" s="32">
        <v>0</v>
      </c>
      <c r="J6" s="32">
        <v>1636</v>
      </c>
      <c r="K6" s="30">
        <f t="shared" si="0"/>
        <v>11112</v>
      </c>
    </row>
    <row r="7" spans="1:11" ht="24.6" x14ac:dyDescent="0.7">
      <c r="A7" s="26" t="s">
        <v>6</v>
      </c>
      <c r="B7" s="32">
        <v>20243.5</v>
      </c>
      <c r="C7" s="32">
        <v>326854.5</v>
      </c>
      <c r="D7" s="32">
        <v>1223</v>
      </c>
      <c r="E7" s="32">
        <v>0</v>
      </c>
      <c r="F7" s="32">
        <v>1405</v>
      </c>
      <c r="G7" s="33">
        <v>1860</v>
      </c>
      <c r="H7" s="29">
        <v>25801</v>
      </c>
      <c r="I7" s="32">
        <v>210220.75</v>
      </c>
      <c r="J7" s="32">
        <v>629.5</v>
      </c>
      <c r="K7" s="30">
        <f t="shared" si="0"/>
        <v>588237.25</v>
      </c>
    </row>
    <row r="8" spans="1:11" ht="24.6" x14ac:dyDescent="0.7">
      <c r="A8" s="26" t="s">
        <v>7</v>
      </c>
      <c r="B8" s="32">
        <v>29297</v>
      </c>
      <c r="C8" s="32">
        <v>66377</v>
      </c>
      <c r="D8" s="32">
        <v>1119</v>
      </c>
      <c r="E8" s="32">
        <v>7127</v>
      </c>
      <c r="F8" s="32">
        <v>0</v>
      </c>
      <c r="G8" s="33">
        <v>22119</v>
      </c>
      <c r="H8" s="32">
        <v>8352</v>
      </c>
      <c r="I8" s="32">
        <v>5850</v>
      </c>
      <c r="J8" s="32">
        <v>7192</v>
      </c>
      <c r="K8" s="30">
        <f t="shared" si="0"/>
        <v>147433</v>
      </c>
    </row>
    <row r="9" spans="1:11" ht="24.6" x14ac:dyDescent="0.7">
      <c r="A9" s="26" t="s">
        <v>8</v>
      </c>
      <c r="B9" s="32">
        <v>47844</v>
      </c>
      <c r="C9" s="32">
        <v>103404</v>
      </c>
      <c r="D9" s="32">
        <v>309995</v>
      </c>
      <c r="E9" s="32">
        <v>9242</v>
      </c>
      <c r="F9" s="32">
        <v>246906</v>
      </c>
      <c r="G9" s="33">
        <v>0</v>
      </c>
      <c r="H9" s="32">
        <v>10578</v>
      </c>
      <c r="I9" s="32">
        <v>4422</v>
      </c>
      <c r="J9" s="32">
        <v>381818</v>
      </c>
      <c r="K9" s="30">
        <f t="shared" si="0"/>
        <v>1114209</v>
      </c>
    </row>
    <row r="10" spans="1:11" ht="24.6" x14ac:dyDescent="0.7">
      <c r="A10" s="26" t="s">
        <v>9</v>
      </c>
      <c r="B10" s="32">
        <v>20274</v>
      </c>
      <c r="C10" s="32">
        <v>1296</v>
      </c>
      <c r="D10" s="32">
        <v>700</v>
      </c>
      <c r="E10" s="29">
        <v>366094</v>
      </c>
      <c r="F10" s="29">
        <v>18742</v>
      </c>
      <c r="G10" s="33">
        <v>3537</v>
      </c>
      <c r="H10" s="32">
        <v>0</v>
      </c>
      <c r="I10" s="32">
        <v>1008</v>
      </c>
      <c r="J10" s="32">
        <v>1197</v>
      </c>
      <c r="K10" s="30">
        <f t="shared" si="0"/>
        <v>412848</v>
      </c>
    </row>
    <row r="11" spans="1:11" ht="24.6" x14ac:dyDescent="0.7">
      <c r="A11" s="26" t="s">
        <v>10</v>
      </c>
      <c r="B11" s="32">
        <v>6495</v>
      </c>
      <c r="C11" s="32">
        <v>10198</v>
      </c>
      <c r="D11" s="32">
        <v>440</v>
      </c>
      <c r="E11" s="32">
        <v>5592</v>
      </c>
      <c r="F11" s="32">
        <v>390</v>
      </c>
      <c r="G11" s="33">
        <v>496</v>
      </c>
      <c r="H11" s="32">
        <v>794</v>
      </c>
      <c r="I11" s="32">
        <v>0</v>
      </c>
      <c r="J11" s="32">
        <v>841</v>
      </c>
      <c r="K11" s="30">
        <f t="shared" si="0"/>
        <v>25246</v>
      </c>
    </row>
    <row r="12" spans="1:11" ht="24.6" x14ac:dyDescent="0.7">
      <c r="A12" s="26" t="s">
        <v>11</v>
      </c>
      <c r="B12" s="32">
        <v>3039</v>
      </c>
      <c r="C12" s="32">
        <v>675</v>
      </c>
      <c r="D12" s="32">
        <v>7596</v>
      </c>
      <c r="E12" s="32">
        <v>0</v>
      </c>
      <c r="F12" s="32">
        <v>6693</v>
      </c>
      <c r="G12" s="33">
        <v>9800</v>
      </c>
      <c r="H12" s="32">
        <v>0</v>
      </c>
      <c r="I12" s="32">
        <v>2669</v>
      </c>
      <c r="J12" s="32">
        <v>0</v>
      </c>
      <c r="K12" s="30">
        <f t="shared" si="0"/>
        <v>30472</v>
      </c>
    </row>
    <row r="13" spans="1:11" ht="34.200000000000003" customHeight="1" x14ac:dyDescent="0.7">
      <c r="A13" s="27" t="s">
        <v>18</v>
      </c>
      <c r="B13" s="31">
        <f>B4+B5+B6+B7+B8+B9+B10+B11+B12</f>
        <v>139881.5</v>
      </c>
      <c r="C13" s="31">
        <f t="shared" ref="C13:J13" si="1">C4+C5+C6+C7+C8+C9+C10+C11+C12</f>
        <v>1210848.5</v>
      </c>
      <c r="D13" s="31">
        <f t="shared" si="1"/>
        <v>718256</v>
      </c>
      <c r="E13" s="31">
        <f t="shared" si="1"/>
        <v>1779593.4</v>
      </c>
      <c r="F13" s="31">
        <f t="shared" si="1"/>
        <v>1959235.1</v>
      </c>
      <c r="G13" s="31">
        <f t="shared" si="1"/>
        <v>466347</v>
      </c>
      <c r="H13" s="31">
        <f t="shared" si="1"/>
        <v>1349371</v>
      </c>
      <c r="I13" s="31">
        <f t="shared" si="1"/>
        <v>982515.35</v>
      </c>
      <c r="J13" s="31">
        <f t="shared" si="1"/>
        <v>626735</v>
      </c>
      <c r="K13" s="30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99CA-5CE7-485F-B6FF-60B9F5773BCD}">
  <sheetPr>
    <tabColor rgb="FFFF0000"/>
  </sheetPr>
  <dimension ref="A1:R16"/>
  <sheetViews>
    <sheetView zoomScale="80" zoomScaleNormal="80" workbookViewId="0">
      <selection activeCell="P20" sqref="P20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3" width="12.5" style="7" customWidth="1"/>
    <col min="4" max="4" width="12.3984375" style="7" customWidth="1"/>
    <col min="5" max="6" width="12.5" style="7" customWidth="1"/>
    <col min="7" max="7" width="12.3984375" style="7" customWidth="1"/>
    <col min="8" max="9" width="12.5" style="7" customWidth="1"/>
    <col min="10" max="10" width="12.3984375" style="7" customWidth="1"/>
    <col min="11" max="12" width="12.5" style="7" customWidth="1"/>
    <col min="13" max="13" width="12.3984375" style="7" customWidth="1"/>
    <col min="14" max="14" width="12.5" style="7" customWidth="1"/>
    <col min="15" max="15" width="13.8984375" style="7" customWidth="1"/>
    <col min="16" max="16" width="13.8984375" style="1" customWidth="1"/>
    <col min="17" max="17" width="13.8984375" style="35" customWidth="1"/>
    <col min="18" max="18" width="14.09765625" style="3" customWidth="1"/>
    <col min="19" max="16384" width="9" style="3"/>
  </cols>
  <sheetData>
    <row r="1" spans="1:18" s="1" customFormat="1" ht="27" x14ac:dyDescent="0.75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ht="33.6" customHeight="1" x14ac:dyDescent="0.85">
      <c r="A2" s="21" t="s">
        <v>15</v>
      </c>
      <c r="C2" s="3"/>
      <c r="D2" s="3"/>
      <c r="E2" s="3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33.6" customHeight="1" x14ac:dyDescent="0.95">
      <c r="A3" s="76" t="s">
        <v>34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s="35" customFormat="1" ht="24.6" customHeight="1" x14ac:dyDescent="0.7">
      <c r="A4" s="77" t="s">
        <v>33</v>
      </c>
      <c r="B4" s="77"/>
      <c r="C4" s="42"/>
      <c r="D4" s="42"/>
      <c r="E4" s="42"/>
      <c r="F4" s="78" t="s">
        <v>13</v>
      </c>
      <c r="G4" s="78"/>
      <c r="H4" s="78"/>
      <c r="I4" s="78"/>
      <c r="J4" s="78"/>
      <c r="K4" s="78"/>
      <c r="L4" s="78"/>
      <c r="M4" s="78"/>
      <c r="N4" s="79"/>
      <c r="O4" s="80" t="s">
        <v>31</v>
      </c>
      <c r="P4" s="78"/>
      <c r="Q4" s="79"/>
    </row>
    <row r="5" spans="1:18" s="2" customFormat="1" ht="25.2" customHeight="1" x14ac:dyDescent="0.7">
      <c r="A5" s="67" t="s">
        <v>1</v>
      </c>
      <c r="B5" s="69" t="s">
        <v>2</v>
      </c>
      <c r="C5" s="71">
        <v>22981</v>
      </c>
      <c r="D5" s="72"/>
      <c r="E5" s="73"/>
      <c r="F5" s="71">
        <v>23012</v>
      </c>
      <c r="G5" s="72"/>
      <c r="H5" s="73"/>
      <c r="I5" s="61">
        <v>23043</v>
      </c>
      <c r="J5" s="62"/>
      <c r="K5" s="62"/>
      <c r="L5" s="61">
        <v>23071</v>
      </c>
      <c r="M5" s="62"/>
      <c r="N5" s="62"/>
      <c r="O5" s="63" t="s">
        <v>29</v>
      </c>
      <c r="P5" s="65" t="s">
        <v>14</v>
      </c>
      <c r="Q5" s="66" t="s">
        <v>22</v>
      </c>
    </row>
    <row r="6" spans="1:18" ht="31.2" customHeight="1" x14ac:dyDescent="0.7">
      <c r="A6" s="68"/>
      <c r="B6" s="70"/>
      <c r="C6" s="41" t="s">
        <v>20</v>
      </c>
      <c r="D6" s="12" t="s">
        <v>14</v>
      </c>
      <c r="E6" s="14" t="s">
        <v>12</v>
      </c>
      <c r="F6" s="41" t="s">
        <v>20</v>
      </c>
      <c r="G6" s="12" t="s">
        <v>14</v>
      </c>
      <c r="H6" s="14" t="s">
        <v>12</v>
      </c>
      <c r="I6" s="36" t="s">
        <v>20</v>
      </c>
      <c r="J6" s="12" t="s">
        <v>14</v>
      </c>
      <c r="K6" s="14" t="s">
        <v>12</v>
      </c>
      <c r="L6" s="36" t="s">
        <v>20</v>
      </c>
      <c r="M6" s="12" t="s">
        <v>14</v>
      </c>
      <c r="N6" s="14" t="s">
        <v>12</v>
      </c>
      <c r="O6" s="64"/>
      <c r="P6" s="65"/>
      <c r="Q6" s="66"/>
    </row>
    <row r="7" spans="1:18" x14ac:dyDescent="0.7">
      <c r="A7" s="4">
        <v>10699</v>
      </c>
      <c r="B7" s="5" t="s">
        <v>3</v>
      </c>
      <c r="C7" s="8"/>
      <c r="D7" s="13"/>
      <c r="E7" s="15"/>
      <c r="F7" s="8">
        <v>32729</v>
      </c>
      <c r="G7" s="13">
        <v>0</v>
      </c>
      <c r="H7" s="15">
        <v>32729</v>
      </c>
      <c r="I7" s="8">
        <v>51506</v>
      </c>
      <c r="J7" s="13">
        <v>0</v>
      </c>
      <c r="K7" s="15">
        <v>51506</v>
      </c>
      <c r="L7" s="8">
        <v>33482</v>
      </c>
      <c r="M7" s="13">
        <v>0</v>
      </c>
      <c r="N7" s="15">
        <v>33482</v>
      </c>
      <c r="O7" s="8">
        <v>117717</v>
      </c>
      <c r="P7" s="18">
        <v>0</v>
      </c>
      <c r="Q7" s="43">
        <v>117717</v>
      </c>
      <c r="R7" s="40"/>
    </row>
    <row r="8" spans="1:18" x14ac:dyDescent="0.7">
      <c r="A8" s="4">
        <v>10866</v>
      </c>
      <c r="B8" s="5" t="s">
        <v>4</v>
      </c>
      <c r="C8" s="8"/>
      <c r="D8" s="13"/>
      <c r="E8" s="15"/>
      <c r="F8" s="8">
        <v>478520.35</v>
      </c>
      <c r="G8" s="13">
        <v>0</v>
      </c>
      <c r="H8" s="15">
        <v>478520.35</v>
      </c>
      <c r="I8" s="8">
        <v>408239.5</v>
      </c>
      <c r="J8" s="13">
        <v>0</v>
      </c>
      <c r="K8" s="15">
        <v>408239.5</v>
      </c>
      <c r="L8" s="8">
        <v>416615.25</v>
      </c>
      <c r="M8" s="13">
        <v>0</v>
      </c>
      <c r="N8" s="15">
        <v>416615.25</v>
      </c>
      <c r="O8" s="8">
        <v>1303375.1000000001</v>
      </c>
      <c r="P8" s="18">
        <v>0</v>
      </c>
      <c r="Q8" s="23">
        <v>1303375.1000000001</v>
      </c>
      <c r="R8" s="40"/>
    </row>
    <row r="9" spans="1:18" x14ac:dyDescent="0.7">
      <c r="A9" s="4">
        <v>10867</v>
      </c>
      <c r="B9" s="5" t="s">
        <v>5</v>
      </c>
      <c r="C9" s="8">
        <v>140932</v>
      </c>
      <c r="D9" s="13">
        <v>0</v>
      </c>
      <c r="E9" s="15">
        <v>140932</v>
      </c>
      <c r="F9" s="8">
        <v>253345.4</v>
      </c>
      <c r="G9" s="13">
        <v>0</v>
      </c>
      <c r="H9" s="15">
        <v>253345.4</v>
      </c>
      <c r="I9" s="8">
        <v>209029.4</v>
      </c>
      <c r="J9" s="13">
        <v>0</v>
      </c>
      <c r="K9" s="15">
        <v>209029.4</v>
      </c>
      <c r="L9" s="8">
        <v>1788</v>
      </c>
      <c r="M9" s="13">
        <v>0</v>
      </c>
      <c r="N9" s="15">
        <v>1788</v>
      </c>
      <c r="O9" s="8">
        <v>605094.80000000005</v>
      </c>
      <c r="P9" s="18">
        <v>0</v>
      </c>
      <c r="Q9" s="43">
        <v>605094.80000000005</v>
      </c>
      <c r="R9" s="40"/>
    </row>
    <row r="10" spans="1:18" x14ac:dyDescent="0.7">
      <c r="A10" s="4">
        <v>10868</v>
      </c>
      <c r="B10" s="5" t="s">
        <v>6</v>
      </c>
      <c r="C10" s="8"/>
      <c r="D10" s="13"/>
      <c r="E10" s="15"/>
      <c r="F10" s="8">
        <v>584919</v>
      </c>
      <c r="G10" s="13">
        <v>0</v>
      </c>
      <c r="H10" s="15">
        <v>584919</v>
      </c>
      <c r="I10" s="8">
        <v>579332.6</v>
      </c>
      <c r="J10" s="13">
        <v>0</v>
      </c>
      <c r="K10" s="15">
        <v>579332.6</v>
      </c>
      <c r="L10" s="8">
        <v>554581</v>
      </c>
      <c r="M10" s="13">
        <v>0</v>
      </c>
      <c r="N10" s="15">
        <v>554581</v>
      </c>
      <c r="O10" s="8">
        <v>1718832.6</v>
      </c>
      <c r="P10" s="18">
        <v>0</v>
      </c>
      <c r="Q10" s="43">
        <v>1718832.6</v>
      </c>
      <c r="R10" s="39"/>
    </row>
    <row r="11" spans="1:18" x14ac:dyDescent="0.7">
      <c r="A11" s="4">
        <v>10869</v>
      </c>
      <c r="B11" s="5" t="s">
        <v>7</v>
      </c>
      <c r="C11" s="8"/>
      <c r="D11" s="13"/>
      <c r="E11" s="15"/>
      <c r="F11" s="8">
        <v>906073.2</v>
      </c>
      <c r="G11" s="13">
        <v>0</v>
      </c>
      <c r="H11" s="15">
        <v>906073.2</v>
      </c>
      <c r="I11" s="8">
        <v>703375</v>
      </c>
      <c r="J11" s="13">
        <v>0</v>
      </c>
      <c r="K11" s="15">
        <v>703375</v>
      </c>
      <c r="L11" s="8">
        <v>826582</v>
      </c>
      <c r="M11" s="13">
        <v>0</v>
      </c>
      <c r="N11" s="15">
        <v>826582</v>
      </c>
      <c r="O11" s="8">
        <v>2436030.2000000002</v>
      </c>
      <c r="P11" s="18">
        <v>0</v>
      </c>
      <c r="Q11" s="23">
        <v>2436030.2000000002</v>
      </c>
      <c r="R11" s="40"/>
    </row>
    <row r="12" spans="1:18" x14ac:dyDescent="0.7">
      <c r="A12" s="4">
        <v>10870</v>
      </c>
      <c r="B12" s="5" t="s">
        <v>8</v>
      </c>
      <c r="C12" s="8"/>
      <c r="D12" s="13"/>
      <c r="E12" s="15"/>
      <c r="F12" s="8">
        <v>267016.8</v>
      </c>
      <c r="G12" s="13">
        <v>0</v>
      </c>
      <c r="H12" s="15">
        <v>267016.8</v>
      </c>
      <c r="I12" s="8">
        <v>248024</v>
      </c>
      <c r="J12" s="13">
        <v>0</v>
      </c>
      <c r="K12" s="15">
        <v>248024</v>
      </c>
      <c r="L12" s="8">
        <v>198203</v>
      </c>
      <c r="M12" s="13">
        <v>0</v>
      </c>
      <c r="N12" s="15">
        <v>198203</v>
      </c>
      <c r="O12" s="8">
        <v>713243.8</v>
      </c>
      <c r="P12" s="18">
        <v>0</v>
      </c>
      <c r="Q12" s="43">
        <v>713243.8</v>
      </c>
      <c r="R12" s="40"/>
    </row>
    <row r="13" spans="1:18" x14ac:dyDescent="0.7">
      <c r="A13" s="4">
        <v>13817</v>
      </c>
      <c r="B13" s="5" t="s">
        <v>9</v>
      </c>
      <c r="C13" s="8"/>
      <c r="D13" s="13"/>
      <c r="E13" s="15"/>
      <c r="F13" s="8">
        <v>447588.5</v>
      </c>
      <c r="G13" s="13">
        <v>0</v>
      </c>
      <c r="H13" s="15">
        <v>447588.5</v>
      </c>
      <c r="I13" s="8">
        <v>428586</v>
      </c>
      <c r="J13" s="13">
        <v>0</v>
      </c>
      <c r="K13" s="15">
        <v>428586</v>
      </c>
      <c r="L13" s="8">
        <v>404658</v>
      </c>
      <c r="M13" s="13">
        <v>0</v>
      </c>
      <c r="N13" s="15">
        <v>404658</v>
      </c>
      <c r="O13" s="8">
        <v>1280832.5</v>
      </c>
      <c r="P13" s="18">
        <v>0</v>
      </c>
      <c r="Q13" s="23">
        <v>1280832.5</v>
      </c>
      <c r="R13" s="40"/>
    </row>
    <row r="14" spans="1:18" x14ac:dyDescent="0.7">
      <c r="A14" s="4">
        <v>28849</v>
      </c>
      <c r="B14" s="5" t="s">
        <v>10</v>
      </c>
      <c r="C14" s="8">
        <v>29480</v>
      </c>
      <c r="D14" s="13">
        <v>0</v>
      </c>
      <c r="E14" s="15">
        <v>29480</v>
      </c>
      <c r="F14" s="8">
        <v>393953.65</v>
      </c>
      <c r="G14" s="13">
        <v>0</v>
      </c>
      <c r="H14" s="15">
        <v>393953.65</v>
      </c>
      <c r="I14" s="8">
        <v>282262.75</v>
      </c>
      <c r="J14" s="13">
        <v>0</v>
      </c>
      <c r="K14" s="15">
        <v>282262.75</v>
      </c>
      <c r="L14" s="8">
        <v>278732</v>
      </c>
      <c r="M14" s="13">
        <v>0</v>
      </c>
      <c r="N14" s="15">
        <v>278732</v>
      </c>
      <c r="O14" s="8">
        <v>984428.4</v>
      </c>
      <c r="P14" s="18">
        <v>0</v>
      </c>
      <c r="Q14" s="23">
        <v>984428.4</v>
      </c>
      <c r="R14" s="40"/>
    </row>
    <row r="15" spans="1:18" x14ac:dyDescent="0.7">
      <c r="A15" s="4">
        <v>28850</v>
      </c>
      <c r="B15" s="5" t="s">
        <v>11</v>
      </c>
      <c r="C15" s="8"/>
      <c r="D15" s="13"/>
      <c r="E15" s="15"/>
      <c r="F15" s="8">
        <v>221323</v>
      </c>
      <c r="G15" s="13">
        <v>0</v>
      </c>
      <c r="H15" s="15">
        <v>221323</v>
      </c>
      <c r="I15" s="8">
        <v>252663</v>
      </c>
      <c r="J15" s="13">
        <v>0</v>
      </c>
      <c r="K15" s="15">
        <v>252663</v>
      </c>
      <c r="L15" s="8">
        <v>218030</v>
      </c>
      <c r="M15" s="13">
        <v>0</v>
      </c>
      <c r="N15" s="15">
        <v>218030</v>
      </c>
      <c r="O15" s="8">
        <v>692016</v>
      </c>
      <c r="P15" s="18">
        <v>0</v>
      </c>
      <c r="Q15" s="23">
        <v>692016</v>
      </c>
      <c r="R15" s="40"/>
    </row>
    <row r="16" spans="1:18" s="22" customFormat="1" x14ac:dyDescent="0.7">
      <c r="A16" s="59" t="s">
        <v>0</v>
      </c>
      <c r="B16" s="60"/>
      <c r="C16" s="6">
        <f>SUM(C7:C15)</f>
        <v>170412</v>
      </c>
      <c r="D16" s="11">
        <f t="shared" ref="D16:E16" si="0">SUM(D7:D15)</f>
        <v>0</v>
      </c>
      <c r="E16" s="16">
        <f t="shared" si="0"/>
        <v>170412</v>
      </c>
      <c r="F16" s="6">
        <f>SUM(F7:F15)</f>
        <v>3585468.9</v>
      </c>
      <c r="G16" s="11">
        <f t="shared" ref="G16:N16" si="1">SUM(G7:G15)</f>
        <v>0</v>
      </c>
      <c r="H16" s="16">
        <f t="shared" si="1"/>
        <v>3585468.9</v>
      </c>
      <c r="I16" s="6">
        <f t="shared" si="1"/>
        <v>3163018.25</v>
      </c>
      <c r="J16" s="11">
        <f t="shared" si="1"/>
        <v>0</v>
      </c>
      <c r="K16" s="16">
        <f t="shared" si="1"/>
        <v>3163018.25</v>
      </c>
      <c r="L16" s="6">
        <f t="shared" si="1"/>
        <v>2932671.25</v>
      </c>
      <c r="M16" s="11">
        <f t="shared" si="1"/>
        <v>0</v>
      </c>
      <c r="N16" s="16">
        <f t="shared" si="1"/>
        <v>2932671.25</v>
      </c>
      <c r="O16" s="17">
        <f>SUM(O7:O15)</f>
        <v>9851570.4000000004</v>
      </c>
      <c r="P16" s="19">
        <f>SUM(P7:P15)</f>
        <v>0</v>
      </c>
      <c r="Q16" s="20">
        <f>SUM(Q7:Q15)</f>
        <v>9851570.4000000004</v>
      </c>
    </row>
  </sheetData>
  <mergeCells count="16">
    <mergeCell ref="A1:Q1"/>
    <mergeCell ref="F2:Q2"/>
    <mergeCell ref="A3:Q3"/>
    <mergeCell ref="A4:B4"/>
    <mergeCell ref="F4:N4"/>
    <mergeCell ref="O4:Q4"/>
    <mergeCell ref="A16:B16"/>
    <mergeCell ref="L5:N5"/>
    <mergeCell ref="O5:O6"/>
    <mergeCell ref="P5:P6"/>
    <mergeCell ref="Q5:Q6"/>
    <mergeCell ref="A5:A6"/>
    <mergeCell ref="B5:B6"/>
    <mergeCell ref="F5:H5"/>
    <mergeCell ref="I5:K5"/>
    <mergeCell ref="C5:E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DF80-E37A-4814-A3BA-E0A53A296374}">
  <dimension ref="A1:AJ17"/>
  <sheetViews>
    <sheetView tabSelected="1" topLeftCell="U2" zoomScale="90" zoomScaleNormal="90" workbookViewId="0">
      <selection activeCell="AK6" sqref="AK6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12" width="11.3984375" style="7" customWidth="1"/>
    <col min="13" max="13" width="7.8984375" style="7" customWidth="1"/>
    <col min="14" max="15" width="11.3984375" style="7" customWidth="1"/>
    <col min="16" max="16" width="7.8984375" style="7" customWidth="1"/>
    <col min="17" max="18" width="11.3984375" style="7" customWidth="1"/>
    <col min="19" max="19" width="7.8984375" style="7" customWidth="1"/>
    <col min="20" max="21" width="11.3984375" style="7" customWidth="1"/>
    <col min="22" max="22" width="7.8984375" style="7" customWidth="1"/>
    <col min="23" max="24" width="11.3984375" style="7" customWidth="1"/>
    <col min="25" max="25" width="11.3984375" style="1" customWidth="1"/>
    <col min="26" max="26" width="12.796875" style="9" customWidth="1"/>
    <col min="27" max="28" width="11.3984375" style="35" customWidth="1"/>
    <col min="29" max="29" width="12.796875" style="35" customWidth="1"/>
    <col min="30" max="30" width="13.8984375" style="3" customWidth="1"/>
    <col min="31" max="31" width="14.19921875" style="3" customWidth="1"/>
    <col min="32" max="32" width="13.296875" style="3" customWidth="1"/>
    <col min="33" max="33" width="13" style="3" customWidth="1"/>
    <col min="34" max="34" width="13.09765625" style="3" customWidth="1"/>
    <col min="35" max="35" width="14.796875" style="3" customWidth="1"/>
    <col min="36" max="36" width="12.59765625" style="3" customWidth="1"/>
    <col min="37" max="16384" width="9" style="3"/>
  </cols>
  <sheetData>
    <row r="1" spans="1:36" s="1" customFormat="1" ht="27" x14ac:dyDescent="0.75">
      <c r="A1" s="81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6" ht="21" customHeight="1" x14ac:dyDescent="0.85">
      <c r="A2" s="21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37"/>
      <c r="AB2" s="37"/>
      <c r="AC2" s="37"/>
      <c r="AD2" s="2">
        <v>1</v>
      </c>
      <c r="AE2" s="2">
        <v>2</v>
      </c>
      <c r="AF2" s="2">
        <v>3</v>
      </c>
      <c r="AG2" s="2">
        <v>4</v>
      </c>
      <c r="AH2" s="2">
        <v>5</v>
      </c>
      <c r="AI2" s="2">
        <v>6</v>
      </c>
    </row>
    <row r="3" spans="1:36" s="9" customFormat="1" ht="24.6" customHeight="1" x14ac:dyDescent="0.7">
      <c r="A3" s="77" t="s">
        <v>24</v>
      </c>
      <c r="B3" s="77"/>
      <c r="C3" s="80" t="s">
        <v>13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0" t="s">
        <v>27</v>
      </c>
      <c r="Y3" s="78"/>
      <c r="Z3" s="79"/>
      <c r="AA3" s="80" t="s">
        <v>28</v>
      </c>
      <c r="AB3" s="78"/>
      <c r="AC3" s="79"/>
      <c r="AD3" s="83" t="s">
        <v>25</v>
      </c>
      <c r="AE3" s="82" t="s">
        <v>26</v>
      </c>
      <c r="AF3" s="82" t="s">
        <v>40</v>
      </c>
      <c r="AG3" s="83" t="s">
        <v>16</v>
      </c>
      <c r="AH3" s="83" t="s">
        <v>17</v>
      </c>
      <c r="AI3" s="84" t="s">
        <v>39</v>
      </c>
    </row>
    <row r="4" spans="1:36" s="2" customFormat="1" ht="25.2" customHeight="1" x14ac:dyDescent="0.7">
      <c r="A4" s="67" t="s">
        <v>1</v>
      </c>
      <c r="B4" s="69" t="s">
        <v>2</v>
      </c>
      <c r="C4" s="61">
        <v>242066</v>
      </c>
      <c r="D4" s="61"/>
      <c r="E4" s="61"/>
      <c r="F4" s="61">
        <v>22951</v>
      </c>
      <c r="G4" s="61"/>
      <c r="H4" s="61"/>
      <c r="I4" s="61">
        <v>22981</v>
      </c>
      <c r="J4" s="62"/>
      <c r="K4" s="62"/>
      <c r="L4" s="61" t="s">
        <v>38</v>
      </c>
      <c r="M4" s="62"/>
      <c r="N4" s="62"/>
      <c r="O4" s="61">
        <v>23012</v>
      </c>
      <c r="P4" s="62"/>
      <c r="Q4" s="62"/>
      <c r="R4" s="61">
        <v>23043</v>
      </c>
      <c r="S4" s="62"/>
      <c r="T4" s="62"/>
      <c r="U4" s="61">
        <v>23071</v>
      </c>
      <c r="V4" s="62"/>
      <c r="W4" s="62"/>
      <c r="X4" s="63" t="s">
        <v>19</v>
      </c>
      <c r="Y4" s="65" t="s">
        <v>14</v>
      </c>
      <c r="Z4" s="66" t="s">
        <v>22</v>
      </c>
      <c r="AA4" s="63" t="s">
        <v>29</v>
      </c>
      <c r="AB4" s="65" t="s">
        <v>14</v>
      </c>
      <c r="AC4" s="66" t="s">
        <v>22</v>
      </c>
      <c r="AD4" s="83"/>
      <c r="AE4" s="82"/>
      <c r="AF4" s="82"/>
      <c r="AG4" s="83"/>
      <c r="AH4" s="83"/>
      <c r="AI4" s="85"/>
    </row>
    <row r="5" spans="1:36" ht="31.2" customHeight="1" x14ac:dyDescent="0.7">
      <c r="A5" s="68"/>
      <c r="B5" s="70"/>
      <c r="C5" s="10" t="s">
        <v>20</v>
      </c>
      <c r="D5" s="12" t="s">
        <v>14</v>
      </c>
      <c r="E5" s="14" t="s">
        <v>12</v>
      </c>
      <c r="F5" s="10" t="s">
        <v>20</v>
      </c>
      <c r="G5" s="12" t="s">
        <v>14</v>
      </c>
      <c r="H5" s="14" t="s">
        <v>12</v>
      </c>
      <c r="I5" s="10" t="s">
        <v>20</v>
      </c>
      <c r="J5" s="12" t="s">
        <v>14</v>
      </c>
      <c r="K5" s="14" t="s">
        <v>12</v>
      </c>
      <c r="L5" s="41" t="s">
        <v>20</v>
      </c>
      <c r="M5" s="12" t="s">
        <v>14</v>
      </c>
      <c r="N5" s="14" t="s">
        <v>12</v>
      </c>
      <c r="O5" s="34" t="s">
        <v>20</v>
      </c>
      <c r="P5" s="12" t="s">
        <v>14</v>
      </c>
      <c r="Q5" s="14" t="s">
        <v>12</v>
      </c>
      <c r="R5" s="34" t="s">
        <v>20</v>
      </c>
      <c r="S5" s="12" t="s">
        <v>14</v>
      </c>
      <c r="T5" s="14" t="s">
        <v>12</v>
      </c>
      <c r="U5" s="34" t="s">
        <v>20</v>
      </c>
      <c r="V5" s="12" t="s">
        <v>14</v>
      </c>
      <c r="W5" s="14" t="s">
        <v>12</v>
      </c>
      <c r="X5" s="64"/>
      <c r="Y5" s="65"/>
      <c r="Z5" s="66"/>
      <c r="AA5" s="64"/>
      <c r="AB5" s="65"/>
      <c r="AC5" s="66"/>
      <c r="AD5" s="83"/>
      <c r="AE5" s="82"/>
      <c r="AF5" s="82"/>
      <c r="AG5" s="83"/>
      <c r="AH5" s="83"/>
      <c r="AI5" s="86"/>
    </row>
    <row r="6" spans="1:36" x14ac:dyDescent="0.7">
      <c r="A6" s="4">
        <v>10699</v>
      </c>
      <c r="B6" s="5" t="s">
        <v>3</v>
      </c>
      <c r="C6" s="8">
        <v>54408.5</v>
      </c>
      <c r="D6" s="13">
        <v>0</v>
      </c>
      <c r="E6" s="15">
        <v>54408.5</v>
      </c>
      <c r="F6" s="8">
        <v>48901</v>
      </c>
      <c r="G6" s="13">
        <v>0</v>
      </c>
      <c r="H6" s="15">
        <v>48901</v>
      </c>
      <c r="I6" s="8">
        <v>36572</v>
      </c>
      <c r="J6" s="13">
        <v>0</v>
      </c>
      <c r="K6" s="15">
        <v>36572</v>
      </c>
      <c r="L6" s="8">
        <f>สรุปยอดตัดจ่าย!C7</f>
        <v>0</v>
      </c>
      <c r="M6" s="13">
        <f>สรุปยอดตัดจ่าย!D7</f>
        <v>0</v>
      </c>
      <c r="N6" s="15">
        <f>สรุปยอดตัดจ่าย!E7</f>
        <v>0</v>
      </c>
      <c r="O6" s="8">
        <f>สรุปยอดตัดจ่าย!F7</f>
        <v>32729</v>
      </c>
      <c r="P6" s="13">
        <f>สรุปยอดตัดจ่าย!G7</f>
        <v>0</v>
      </c>
      <c r="Q6" s="15">
        <f>สรุปยอดตัดจ่าย!H7</f>
        <v>32729</v>
      </c>
      <c r="R6" s="8">
        <f>สรุปยอดตัดจ่าย!I7</f>
        <v>51506</v>
      </c>
      <c r="S6" s="13">
        <f>สรุปยอดตัดจ่าย!J7</f>
        <v>0</v>
      </c>
      <c r="T6" s="15">
        <f>สรุปยอดตัดจ่าย!K7</f>
        <v>51506</v>
      </c>
      <c r="U6" s="8">
        <f>สรุปยอดตัดจ่าย!L7</f>
        <v>33482</v>
      </c>
      <c r="V6" s="13">
        <f>สรุปยอดตัดจ่าย!M7</f>
        <v>0</v>
      </c>
      <c r="W6" s="15">
        <f>สรุปยอดตัดจ่าย!N7</f>
        <v>33482</v>
      </c>
      <c r="X6" s="8">
        <f>C6+F6+I6</f>
        <v>139881.5</v>
      </c>
      <c r="Y6" s="18">
        <f>D6+G6+J6</f>
        <v>0</v>
      </c>
      <c r="Z6" s="23">
        <f>E6+H6+K6</f>
        <v>139881.5</v>
      </c>
      <c r="AA6" s="8">
        <f>O6+R6+U6+L6</f>
        <v>117717</v>
      </c>
      <c r="AB6" s="18">
        <f>M6+P6+S6+V6</f>
        <v>0</v>
      </c>
      <c r="AC6" s="23">
        <f>N6+Q6+T6+W6</f>
        <v>117717</v>
      </c>
      <c r="AD6" s="51">
        <v>300000</v>
      </c>
      <c r="AE6" s="44">
        <f>AD6-Z6</f>
        <v>160118.5</v>
      </c>
      <c r="AF6" s="52">
        <f>AD6-Z6-AC6</f>
        <v>42401.5</v>
      </c>
      <c r="AG6" s="51"/>
      <c r="AH6" s="51"/>
      <c r="AI6" s="44">
        <f>AC6-AG6-AH6</f>
        <v>117717</v>
      </c>
    </row>
    <row r="7" spans="1:36" x14ac:dyDescent="0.7">
      <c r="A7" s="4">
        <v>10866</v>
      </c>
      <c r="B7" s="5" t="s">
        <v>4</v>
      </c>
      <c r="C7" s="8">
        <v>412498.5</v>
      </c>
      <c r="D7" s="13">
        <v>0</v>
      </c>
      <c r="E7" s="15">
        <v>412498.5</v>
      </c>
      <c r="F7" s="8">
        <v>420933.5</v>
      </c>
      <c r="G7" s="13">
        <v>0</v>
      </c>
      <c r="H7" s="15">
        <v>420933.5</v>
      </c>
      <c r="I7" s="8">
        <v>377416.5</v>
      </c>
      <c r="J7" s="13">
        <v>0</v>
      </c>
      <c r="K7" s="15">
        <v>377416.5</v>
      </c>
      <c r="L7" s="8">
        <f>สรุปยอดตัดจ่าย!C8</f>
        <v>0</v>
      </c>
      <c r="M7" s="13">
        <f>สรุปยอดตัดจ่าย!D8</f>
        <v>0</v>
      </c>
      <c r="N7" s="15">
        <f>สรุปยอดตัดจ่าย!E8</f>
        <v>0</v>
      </c>
      <c r="O7" s="8">
        <f>สรุปยอดตัดจ่าย!F8</f>
        <v>478520.35</v>
      </c>
      <c r="P7" s="13">
        <f>สรุปยอดตัดจ่าย!G8</f>
        <v>0</v>
      </c>
      <c r="Q7" s="15">
        <f>สรุปยอดตัดจ่าย!H8</f>
        <v>478520.35</v>
      </c>
      <c r="R7" s="8">
        <f>สรุปยอดตัดจ่าย!I8</f>
        <v>408239.5</v>
      </c>
      <c r="S7" s="13">
        <f>สรุปยอดตัดจ่าย!J8</f>
        <v>0</v>
      </c>
      <c r="T7" s="15">
        <f>สรุปยอดตัดจ่าย!K8</f>
        <v>408239.5</v>
      </c>
      <c r="U7" s="8">
        <f>สรุปยอดตัดจ่าย!L8</f>
        <v>416615.25</v>
      </c>
      <c r="V7" s="13">
        <f>สรุปยอดตัดจ่าย!M8</f>
        <v>0</v>
      </c>
      <c r="W7" s="15">
        <f>สรุปยอดตัดจ่าย!N8</f>
        <v>416615.25</v>
      </c>
      <c r="X7" s="8">
        <f t="shared" ref="X7:X14" si="0">C7+F7+I7</f>
        <v>1210848.5</v>
      </c>
      <c r="Y7" s="18">
        <f t="shared" ref="Y7:Y14" si="1">D7+G7+J7</f>
        <v>0</v>
      </c>
      <c r="Z7" s="23">
        <f t="shared" ref="Z7:Z14" si="2">E7+H7+K7</f>
        <v>1210848.5</v>
      </c>
      <c r="AA7" s="8">
        <f t="shared" ref="AA7:AA14" si="3">O7+R7+U7+L7</f>
        <v>1303375.1000000001</v>
      </c>
      <c r="AB7" s="18">
        <f t="shared" ref="AB7:AB15" si="4">M7+P7+S7+V7</f>
        <v>0</v>
      </c>
      <c r="AC7" s="23">
        <f t="shared" ref="AC7:AC14" si="5">N7+Q7+T7+W7</f>
        <v>1303375.1000000001</v>
      </c>
      <c r="AD7" s="51">
        <v>2580000</v>
      </c>
      <c r="AE7" s="44">
        <f t="shared" ref="AE7:AE14" si="6">AD7-Z7</f>
        <v>1369151.5</v>
      </c>
      <c r="AF7" s="52">
        <f t="shared" ref="AF7:AF14" si="7">AD7-Z7-AC7</f>
        <v>65776.399999999907</v>
      </c>
      <c r="AG7" s="51">
        <v>122661</v>
      </c>
      <c r="AH7" s="57">
        <v>56820</v>
      </c>
      <c r="AI7" s="44">
        <f t="shared" ref="AI7:AI14" si="8">AC7-AG7-AH7</f>
        <v>1123894.1000000001</v>
      </c>
      <c r="AJ7" s="39"/>
    </row>
    <row r="8" spans="1:36" x14ac:dyDescent="0.7">
      <c r="A8" s="4">
        <v>10867</v>
      </c>
      <c r="B8" s="5" t="s">
        <v>5</v>
      </c>
      <c r="C8" s="8">
        <v>274126</v>
      </c>
      <c r="D8" s="13">
        <v>0</v>
      </c>
      <c r="E8" s="15">
        <v>274126</v>
      </c>
      <c r="F8" s="8">
        <v>202516</v>
      </c>
      <c r="G8" s="13">
        <v>0</v>
      </c>
      <c r="H8" s="15">
        <v>202516</v>
      </c>
      <c r="I8" s="8">
        <v>241614</v>
      </c>
      <c r="J8" s="13">
        <v>0</v>
      </c>
      <c r="K8" s="15">
        <v>241614</v>
      </c>
      <c r="L8" s="8">
        <f>สรุปยอดตัดจ่าย!C9</f>
        <v>140932</v>
      </c>
      <c r="M8" s="13">
        <f>สรุปยอดตัดจ่าย!D9</f>
        <v>0</v>
      </c>
      <c r="N8" s="15">
        <f>สรุปยอดตัดจ่าย!E9</f>
        <v>140932</v>
      </c>
      <c r="O8" s="8">
        <f>สรุปยอดตัดจ่าย!F9</f>
        <v>253345.4</v>
      </c>
      <c r="P8" s="13">
        <f>สรุปยอดตัดจ่าย!G9</f>
        <v>0</v>
      </c>
      <c r="Q8" s="15">
        <f>สรุปยอดตัดจ่าย!H9</f>
        <v>253345.4</v>
      </c>
      <c r="R8" s="8">
        <f>สรุปยอดตัดจ่าย!I9</f>
        <v>209029.4</v>
      </c>
      <c r="S8" s="13">
        <f>สรุปยอดตัดจ่าย!J9</f>
        <v>0</v>
      </c>
      <c r="T8" s="15">
        <f>สรุปยอดตัดจ่าย!K9</f>
        <v>209029.4</v>
      </c>
      <c r="U8" s="8">
        <f>สรุปยอดตัดจ่าย!L9</f>
        <v>1788</v>
      </c>
      <c r="V8" s="13">
        <f>สรุปยอดตัดจ่าย!M9</f>
        <v>0</v>
      </c>
      <c r="W8" s="15">
        <f>สรุปยอดตัดจ่าย!N9</f>
        <v>1788</v>
      </c>
      <c r="X8" s="8">
        <f t="shared" si="0"/>
        <v>718256</v>
      </c>
      <c r="Y8" s="18">
        <f t="shared" si="1"/>
        <v>0</v>
      </c>
      <c r="Z8" s="23">
        <f t="shared" si="2"/>
        <v>718256</v>
      </c>
      <c r="AA8" s="8">
        <f t="shared" si="3"/>
        <v>605094.80000000005</v>
      </c>
      <c r="AB8" s="18">
        <f t="shared" si="4"/>
        <v>0</v>
      </c>
      <c r="AC8" s="23">
        <f t="shared" si="5"/>
        <v>605094.80000000005</v>
      </c>
      <c r="AD8" s="51">
        <v>1380000</v>
      </c>
      <c r="AE8" s="44">
        <f t="shared" si="6"/>
        <v>661744</v>
      </c>
      <c r="AF8" s="52">
        <f t="shared" si="7"/>
        <v>56649.199999999953</v>
      </c>
      <c r="AG8" s="51">
        <v>140932</v>
      </c>
      <c r="AH8" s="51">
        <v>23940</v>
      </c>
      <c r="AI8" s="44">
        <f t="shared" si="8"/>
        <v>440222.80000000005</v>
      </c>
    </row>
    <row r="9" spans="1:36" x14ac:dyDescent="0.7">
      <c r="A9" s="4">
        <v>10868</v>
      </c>
      <c r="B9" s="5" t="s">
        <v>6</v>
      </c>
      <c r="C9" s="8">
        <v>667621.4</v>
      </c>
      <c r="D9" s="13">
        <v>8928</v>
      </c>
      <c r="E9" s="15">
        <v>658693.4</v>
      </c>
      <c r="F9" s="8">
        <v>545486</v>
      </c>
      <c r="G9" s="13"/>
      <c r="H9" s="15">
        <v>545486</v>
      </c>
      <c r="I9" s="8">
        <v>575414</v>
      </c>
      <c r="J9" s="13"/>
      <c r="K9" s="15">
        <v>575414</v>
      </c>
      <c r="L9" s="8">
        <f>สรุปยอดตัดจ่าย!C10</f>
        <v>0</v>
      </c>
      <c r="M9" s="13">
        <f>สรุปยอดตัดจ่าย!D10</f>
        <v>0</v>
      </c>
      <c r="N9" s="15">
        <f>สรุปยอดตัดจ่าย!E10</f>
        <v>0</v>
      </c>
      <c r="O9" s="8">
        <f>สรุปยอดตัดจ่าย!F10</f>
        <v>584919</v>
      </c>
      <c r="P9" s="13">
        <f>สรุปยอดตัดจ่าย!G10</f>
        <v>0</v>
      </c>
      <c r="Q9" s="15">
        <f>สรุปยอดตัดจ่าย!H10</f>
        <v>584919</v>
      </c>
      <c r="R9" s="8">
        <f>สรุปยอดตัดจ่าย!I10</f>
        <v>579332.6</v>
      </c>
      <c r="S9" s="13">
        <f>สรุปยอดตัดจ่าย!J10</f>
        <v>0</v>
      </c>
      <c r="T9" s="15">
        <f>สรุปยอดตัดจ่าย!K10</f>
        <v>579332.6</v>
      </c>
      <c r="U9" s="8">
        <f>สรุปยอดตัดจ่าย!L10</f>
        <v>554581</v>
      </c>
      <c r="V9" s="13">
        <f>สรุปยอดตัดจ่าย!M10</f>
        <v>0</v>
      </c>
      <c r="W9" s="15">
        <f>สรุปยอดตัดจ่าย!N10</f>
        <v>554581</v>
      </c>
      <c r="X9" s="8">
        <f t="shared" si="0"/>
        <v>1788521.4</v>
      </c>
      <c r="Y9" s="18">
        <f t="shared" si="1"/>
        <v>8928</v>
      </c>
      <c r="Z9" s="23">
        <f t="shared" si="2"/>
        <v>1779593.4</v>
      </c>
      <c r="AA9" s="8">
        <f t="shared" si="3"/>
        <v>1718832.6</v>
      </c>
      <c r="AB9" s="18">
        <f t="shared" si="4"/>
        <v>0</v>
      </c>
      <c r="AC9" s="23">
        <f t="shared" si="5"/>
        <v>1718832.6</v>
      </c>
      <c r="AD9" s="53">
        <v>2940000</v>
      </c>
      <c r="AE9" s="44">
        <f t="shared" si="6"/>
        <v>1160406.6000000001</v>
      </c>
      <c r="AF9" s="52">
        <f t="shared" si="7"/>
        <v>-558426</v>
      </c>
      <c r="AG9" s="51"/>
      <c r="AH9" s="51">
        <v>69720</v>
      </c>
      <c r="AI9" s="44">
        <f t="shared" si="8"/>
        <v>1649112.6</v>
      </c>
    </row>
    <row r="10" spans="1:36" x14ac:dyDescent="0.7">
      <c r="A10" s="4">
        <v>10869</v>
      </c>
      <c r="B10" s="5" t="s">
        <v>7</v>
      </c>
      <c r="C10" s="8">
        <v>726331</v>
      </c>
      <c r="D10" s="13">
        <v>42683</v>
      </c>
      <c r="E10" s="15">
        <v>683648</v>
      </c>
      <c r="F10" s="8">
        <v>673154.5</v>
      </c>
      <c r="G10" s="13">
        <v>27592</v>
      </c>
      <c r="H10" s="15">
        <v>645562.5</v>
      </c>
      <c r="I10" s="8">
        <v>630024.6</v>
      </c>
      <c r="J10" s="13">
        <v>0</v>
      </c>
      <c r="K10" s="15">
        <v>630024.6</v>
      </c>
      <c r="L10" s="8">
        <f>สรุปยอดตัดจ่าย!C11</f>
        <v>0</v>
      </c>
      <c r="M10" s="13">
        <f>สรุปยอดตัดจ่าย!D11</f>
        <v>0</v>
      </c>
      <c r="N10" s="15">
        <f>สรุปยอดตัดจ่าย!E11</f>
        <v>0</v>
      </c>
      <c r="O10" s="8">
        <f>สรุปยอดตัดจ่าย!F11</f>
        <v>906073.2</v>
      </c>
      <c r="P10" s="13">
        <f>สรุปยอดตัดจ่าย!G11</f>
        <v>0</v>
      </c>
      <c r="Q10" s="15">
        <f>สรุปยอดตัดจ่าย!H11</f>
        <v>906073.2</v>
      </c>
      <c r="R10" s="8">
        <f>สรุปยอดตัดจ่าย!I11</f>
        <v>703375</v>
      </c>
      <c r="S10" s="13">
        <f>สรุปยอดตัดจ่าย!J11</f>
        <v>0</v>
      </c>
      <c r="T10" s="15">
        <f>สรุปยอดตัดจ่าย!K11</f>
        <v>703375</v>
      </c>
      <c r="U10" s="8">
        <f>สรุปยอดตัดจ่าย!L11</f>
        <v>826582</v>
      </c>
      <c r="V10" s="13">
        <f>สรุปยอดตัดจ่าย!M11</f>
        <v>0</v>
      </c>
      <c r="W10" s="15">
        <f>สรุปยอดตัดจ่าย!N11</f>
        <v>826582</v>
      </c>
      <c r="X10" s="8">
        <f t="shared" si="0"/>
        <v>2029510.1</v>
      </c>
      <c r="Y10" s="18">
        <f t="shared" si="1"/>
        <v>70275</v>
      </c>
      <c r="Z10" s="23">
        <f t="shared" si="2"/>
        <v>1959235.1</v>
      </c>
      <c r="AA10" s="8">
        <f t="shared" si="3"/>
        <v>2436030.2000000002</v>
      </c>
      <c r="AB10" s="18">
        <f t="shared" si="4"/>
        <v>0</v>
      </c>
      <c r="AC10" s="23">
        <f t="shared" si="5"/>
        <v>2436030.2000000002</v>
      </c>
      <c r="AD10" s="51">
        <v>4080000</v>
      </c>
      <c r="AE10" s="44">
        <f t="shared" si="6"/>
        <v>2120764.9</v>
      </c>
      <c r="AF10" s="52">
        <f t="shared" si="7"/>
        <v>-315265.30000000028</v>
      </c>
      <c r="AG10" s="51">
        <v>398761</v>
      </c>
      <c r="AH10" s="51">
        <v>66840</v>
      </c>
      <c r="AI10" s="44">
        <f t="shared" si="8"/>
        <v>1970429.2000000002</v>
      </c>
    </row>
    <row r="11" spans="1:36" x14ac:dyDescent="0.7">
      <c r="A11" s="4">
        <v>10870</v>
      </c>
      <c r="B11" s="5" t="s">
        <v>8</v>
      </c>
      <c r="C11" s="8">
        <v>233958</v>
      </c>
      <c r="D11" s="13">
        <v>173780</v>
      </c>
      <c r="E11" s="15">
        <v>60178</v>
      </c>
      <c r="F11" s="8">
        <v>221114</v>
      </c>
      <c r="G11" s="13">
        <v>0</v>
      </c>
      <c r="H11" s="15">
        <v>221114</v>
      </c>
      <c r="I11" s="8">
        <v>185055</v>
      </c>
      <c r="J11" s="13">
        <v>0</v>
      </c>
      <c r="K11" s="15">
        <v>185055</v>
      </c>
      <c r="L11" s="8">
        <f>สรุปยอดตัดจ่าย!C12</f>
        <v>0</v>
      </c>
      <c r="M11" s="13">
        <f>สรุปยอดตัดจ่าย!D12</f>
        <v>0</v>
      </c>
      <c r="N11" s="15">
        <f>สรุปยอดตัดจ่าย!E12</f>
        <v>0</v>
      </c>
      <c r="O11" s="8">
        <f>สรุปยอดตัดจ่าย!F12</f>
        <v>267016.8</v>
      </c>
      <c r="P11" s="13">
        <f>สรุปยอดตัดจ่าย!G12</f>
        <v>0</v>
      </c>
      <c r="Q11" s="15">
        <f>สรุปยอดตัดจ่าย!H12</f>
        <v>267016.8</v>
      </c>
      <c r="R11" s="8">
        <f>สรุปยอดตัดจ่าย!I12</f>
        <v>248024</v>
      </c>
      <c r="S11" s="13">
        <f>สรุปยอดตัดจ่าย!J12</f>
        <v>0</v>
      </c>
      <c r="T11" s="15">
        <f>สรุปยอดตัดจ่าย!K12</f>
        <v>248024</v>
      </c>
      <c r="U11" s="8">
        <f>สรุปยอดตัดจ่าย!L12</f>
        <v>198203</v>
      </c>
      <c r="V11" s="13">
        <f>สรุปยอดตัดจ่าย!M12</f>
        <v>0</v>
      </c>
      <c r="W11" s="15">
        <f>สรุปยอดตัดจ่าย!N12</f>
        <v>198203</v>
      </c>
      <c r="X11" s="8">
        <f t="shared" si="0"/>
        <v>640127</v>
      </c>
      <c r="Y11" s="18">
        <f t="shared" si="1"/>
        <v>173780</v>
      </c>
      <c r="Z11" s="23">
        <f t="shared" si="2"/>
        <v>466347</v>
      </c>
      <c r="AA11" s="8">
        <f t="shared" si="3"/>
        <v>713243.8</v>
      </c>
      <c r="AB11" s="18">
        <f t="shared" si="4"/>
        <v>0</v>
      </c>
      <c r="AC11" s="23">
        <f t="shared" si="5"/>
        <v>713243.8</v>
      </c>
      <c r="AD11" s="51">
        <v>1380000</v>
      </c>
      <c r="AE11" s="44">
        <f t="shared" si="6"/>
        <v>913653</v>
      </c>
      <c r="AF11" s="52">
        <f t="shared" si="7"/>
        <v>200409.19999999995</v>
      </c>
      <c r="AG11" s="51"/>
      <c r="AH11" s="57">
        <v>76500</v>
      </c>
      <c r="AI11" s="44">
        <f t="shared" si="8"/>
        <v>636743.80000000005</v>
      </c>
    </row>
    <row r="12" spans="1:36" x14ac:dyDescent="0.7">
      <c r="A12" s="4">
        <v>13817</v>
      </c>
      <c r="B12" s="5" t="s">
        <v>9</v>
      </c>
      <c r="C12" s="8">
        <v>532105</v>
      </c>
      <c r="D12" s="13">
        <v>0</v>
      </c>
      <c r="E12" s="15">
        <v>532105</v>
      </c>
      <c r="F12" s="8">
        <v>402321.5</v>
      </c>
      <c r="G12" s="13">
        <v>0</v>
      </c>
      <c r="H12" s="15">
        <v>402321.5</v>
      </c>
      <c r="I12" s="8">
        <v>414944.5</v>
      </c>
      <c r="J12" s="13">
        <v>0</v>
      </c>
      <c r="K12" s="15">
        <v>414944.5</v>
      </c>
      <c r="L12" s="8">
        <f>สรุปยอดตัดจ่าย!C13</f>
        <v>0</v>
      </c>
      <c r="M12" s="13">
        <f>สรุปยอดตัดจ่าย!D13</f>
        <v>0</v>
      </c>
      <c r="N12" s="15">
        <f>สรุปยอดตัดจ่าย!E13</f>
        <v>0</v>
      </c>
      <c r="O12" s="8">
        <f>สรุปยอดตัดจ่าย!F13</f>
        <v>447588.5</v>
      </c>
      <c r="P12" s="13">
        <f>สรุปยอดตัดจ่าย!G13</f>
        <v>0</v>
      </c>
      <c r="Q12" s="15">
        <f>สรุปยอดตัดจ่าย!H13</f>
        <v>447588.5</v>
      </c>
      <c r="R12" s="8">
        <f>สรุปยอดตัดจ่าย!I13</f>
        <v>428586</v>
      </c>
      <c r="S12" s="13">
        <f>สรุปยอดตัดจ่าย!J13</f>
        <v>0</v>
      </c>
      <c r="T12" s="15">
        <f>สรุปยอดตัดจ่าย!K13</f>
        <v>428586</v>
      </c>
      <c r="U12" s="8">
        <f>สรุปยอดตัดจ่าย!L13</f>
        <v>404658</v>
      </c>
      <c r="V12" s="13">
        <f>สรุปยอดตัดจ่าย!M13</f>
        <v>0</v>
      </c>
      <c r="W12" s="15">
        <f>สรุปยอดตัดจ่าย!N13</f>
        <v>404658</v>
      </c>
      <c r="X12" s="8">
        <f t="shared" si="0"/>
        <v>1349371</v>
      </c>
      <c r="Y12" s="18">
        <f t="shared" si="1"/>
        <v>0</v>
      </c>
      <c r="Z12" s="23">
        <f t="shared" si="2"/>
        <v>1349371</v>
      </c>
      <c r="AA12" s="8">
        <f t="shared" si="3"/>
        <v>1280832.5</v>
      </c>
      <c r="AB12" s="18">
        <f t="shared" si="4"/>
        <v>0</v>
      </c>
      <c r="AC12" s="23">
        <f t="shared" si="5"/>
        <v>1280832.5</v>
      </c>
      <c r="AD12" s="53">
        <v>2400000</v>
      </c>
      <c r="AE12" s="44">
        <f>AD12-Z12</f>
        <v>1050629</v>
      </c>
      <c r="AF12" s="52">
        <f t="shared" si="7"/>
        <v>-230203.5</v>
      </c>
      <c r="AG12" s="51"/>
      <c r="AH12" s="51">
        <v>42180</v>
      </c>
      <c r="AI12" s="44">
        <f t="shared" si="8"/>
        <v>1238652.5</v>
      </c>
    </row>
    <row r="13" spans="1:36" x14ac:dyDescent="0.7">
      <c r="A13" s="4">
        <v>28849</v>
      </c>
      <c r="B13" s="5" t="s">
        <v>10</v>
      </c>
      <c r="C13" s="8">
        <v>388447.25</v>
      </c>
      <c r="D13" s="13">
        <v>3913</v>
      </c>
      <c r="E13" s="15">
        <v>384534.25</v>
      </c>
      <c r="F13" s="8">
        <v>322561.5</v>
      </c>
      <c r="G13" s="13">
        <v>0</v>
      </c>
      <c r="H13" s="15">
        <v>322561.5</v>
      </c>
      <c r="I13" s="8">
        <v>275419.59999999998</v>
      </c>
      <c r="J13" s="13">
        <v>0</v>
      </c>
      <c r="K13" s="15">
        <v>275419.59999999998</v>
      </c>
      <c r="L13" s="8">
        <f>สรุปยอดตัดจ่าย!C14</f>
        <v>29480</v>
      </c>
      <c r="M13" s="13">
        <f>สรุปยอดตัดจ่าย!D14</f>
        <v>0</v>
      </c>
      <c r="N13" s="15">
        <f>สรุปยอดตัดจ่าย!E14</f>
        <v>29480</v>
      </c>
      <c r="O13" s="8">
        <f>สรุปยอดตัดจ่าย!F14</f>
        <v>393953.65</v>
      </c>
      <c r="P13" s="13">
        <f>สรุปยอดตัดจ่าย!G14</f>
        <v>0</v>
      </c>
      <c r="Q13" s="15">
        <f>สรุปยอดตัดจ่าย!H14</f>
        <v>393953.65</v>
      </c>
      <c r="R13" s="8">
        <f>สรุปยอดตัดจ่าย!I14</f>
        <v>282262.75</v>
      </c>
      <c r="S13" s="13">
        <f>สรุปยอดตัดจ่าย!J14</f>
        <v>0</v>
      </c>
      <c r="T13" s="15">
        <f>สรุปยอดตัดจ่าย!K14</f>
        <v>282262.75</v>
      </c>
      <c r="U13" s="8">
        <f>สรุปยอดตัดจ่าย!L14</f>
        <v>278732</v>
      </c>
      <c r="V13" s="13">
        <f>สรุปยอดตัดจ่าย!M14</f>
        <v>0</v>
      </c>
      <c r="W13" s="15">
        <f>สรุปยอดตัดจ่าย!N14</f>
        <v>278732</v>
      </c>
      <c r="X13" s="8">
        <f t="shared" si="0"/>
        <v>986428.35</v>
      </c>
      <c r="Y13" s="18">
        <f t="shared" si="1"/>
        <v>3913</v>
      </c>
      <c r="Z13" s="23">
        <f t="shared" si="2"/>
        <v>982515.35</v>
      </c>
      <c r="AA13" s="8">
        <f t="shared" si="3"/>
        <v>984428.4</v>
      </c>
      <c r="AB13" s="18">
        <f t="shared" si="4"/>
        <v>0</v>
      </c>
      <c r="AC13" s="23">
        <f t="shared" si="5"/>
        <v>984428.4</v>
      </c>
      <c r="AD13" s="53">
        <v>1740000</v>
      </c>
      <c r="AE13" s="44">
        <f t="shared" si="6"/>
        <v>757484.65</v>
      </c>
      <c r="AF13" s="52">
        <f t="shared" si="7"/>
        <v>-226943.75</v>
      </c>
      <c r="AG13" s="56">
        <v>69685</v>
      </c>
      <c r="AH13" s="51">
        <v>30900</v>
      </c>
      <c r="AI13" s="44">
        <f t="shared" si="8"/>
        <v>883843.4</v>
      </c>
    </row>
    <row r="14" spans="1:36" x14ac:dyDescent="0.7">
      <c r="A14" s="4">
        <v>28850</v>
      </c>
      <c r="B14" s="5" t="s">
        <v>11</v>
      </c>
      <c r="C14" s="8">
        <v>195427</v>
      </c>
      <c r="D14" s="13">
        <v>0</v>
      </c>
      <c r="E14" s="15">
        <v>195427</v>
      </c>
      <c r="F14" s="8">
        <v>184025</v>
      </c>
      <c r="G14" s="13">
        <v>0</v>
      </c>
      <c r="H14" s="15">
        <v>184025</v>
      </c>
      <c r="I14" s="8">
        <v>247283</v>
      </c>
      <c r="J14" s="13">
        <v>0</v>
      </c>
      <c r="K14" s="15">
        <v>247283</v>
      </c>
      <c r="L14" s="8">
        <f>สรุปยอดตัดจ่าย!C15</f>
        <v>0</v>
      </c>
      <c r="M14" s="13">
        <f>สรุปยอดตัดจ่าย!D15</f>
        <v>0</v>
      </c>
      <c r="N14" s="15">
        <f>สรุปยอดตัดจ่าย!E15</f>
        <v>0</v>
      </c>
      <c r="O14" s="8">
        <f>สรุปยอดตัดจ่าย!F15</f>
        <v>221323</v>
      </c>
      <c r="P14" s="13">
        <f>สรุปยอดตัดจ่าย!G15</f>
        <v>0</v>
      </c>
      <c r="Q14" s="15">
        <f>สรุปยอดตัดจ่าย!H15</f>
        <v>221323</v>
      </c>
      <c r="R14" s="8">
        <f>สรุปยอดตัดจ่าย!I15</f>
        <v>252663</v>
      </c>
      <c r="S14" s="13">
        <f>สรุปยอดตัดจ่าย!J15</f>
        <v>0</v>
      </c>
      <c r="T14" s="15">
        <f>สรุปยอดตัดจ่าย!K15</f>
        <v>252663</v>
      </c>
      <c r="U14" s="8">
        <f>สรุปยอดตัดจ่าย!L15</f>
        <v>218030</v>
      </c>
      <c r="V14" s="13">
        <f>สรุปยอดตัดจ่าย!M15</f>
        <v>0</v>
      </c>
      <c r="W14" s="15">
        <f>สรุปยอดตัดจ่าย!N15</f>
        <v>218030</v>
      </c>
      <c r="X14" s="8">
        <f t="shared" si="0"/>
        <v>626735</v>
      </c>
      <c r="Y14" s="18">
        <f t="shared" si="1"/>
        <v>0</v>
      </c>
      <c r="Z14" s="23">
        <f t="shared" si="2"/>
        <v>626735</v>
      </c>
      <c r="AA14" s="8">
        <f t="shared" si="3"/>
        <v>692016</v>
      </c>
      <c r="AB14" s="18">
        <f t="shared" si="4"/>
        <v>0</v>
      </c>
      <c r="AC14" s="23">
        <f t="shared" si="5"/>
        <v>692016</v>
      </c>
      <c r="AD14" s="51">
        <v>1260000</v>
      </c>
      <c r="AE14" s="44">
        <f t="shared" si="6"/>
        <v>633265</v>
      </c>
      <c r="AF14" s="52">
        <f t="shared" si="7"/>
        <v>-58751</v>
      </c>
      <c r="AG14" s="54">
        <v>69300</v>
      </c>
      <c r="AH14" s="51">
        <v>17640</v>
      </c>
      <c r="AI14" s="44">
        <f t="shared" si="8"/>
        <v>605076</v>
      </c>
    </row>
    <row r="15" spans="1:36" s="22" customFormat="1" x14ac:dyDescent="0.7">
      <c r="A15" s="59" t="s">
        <v>0</v>
      </c>
      <c r="B15" s="60"/>
      <c r="C15" s="6">
        <f t="shared" ref="C15:Z15" si="9">SUM(C6:C14)</f>
        <v>3484922.65</v>
      </c>
      <c r="D15" s="11">
        <f t="shared" si="9"/>
        <v>229304</v>
      </c>
      <c r="E15" s="16">
        <f t="shared" si="9"/>
        <v>3255618.65</v>
      </c>
      <c r="F15" s="6">
        <f t="shared" si="9"/>
        <v>3021013</v>
      </c>
      <c r="G15" s="11">
        <f t="shared" si="9"/>
        <v>27592</v>
      </c>
      <c r="H15" s="16">
        <f t="shared" si="9"/>
        <v>2993421</v>
      </c>
      <c r="I15" s="6">
        <f t="shared" si="9"/>
        <v>2983743.2</v>
      </c>
      <c r="J15" s="11">
        <f t="shared" si="9"/>
        <v>0</v>
      </c>
      <c r="K15" s="16">
        <f t="shared" si="9"/>
        <v>2983743.2</v>
      </c>
      <c r="L15" s="6">
        <f>SUM(L6:L14)</f>
        <v>170412</v>
      </c>
      <c r="M15" s="11">
        <f t="shared" ref="M15:N15" si="10">SUM(M6:M14)</f>
        <v>0</v>
      </c>
      <c r="N15" s="16">
        <f t="shared" si="10"/>
        <v>170412</v>
      </c>
      <c r="O15" s="6">
        <f>SUM(O6:O14)</f>
        <v>3585468.9</v>
      </c>
      <c r="P15" s="11">
        <f t="shared" ref="P15:W15" si="11">SUM(P6:P14)</f>
        <v>0</v>
      </c>
      <c r="Q15" s="16">
        <f t="shared" si="11"/>
        <v>3585468.9</v>
      </c>
      <c r="R15" s="6">
        <f t="shared" si="11"/>
        <v>3163018.25</v>
      </c>
      <c r="S15" s="11">
        <f t="shared" si="11"/>
        <v>0</v>
      </c>
      <c r="T15" s="16">
        <f t="shared" si="11"/>
        <v>3163018.25</v>
      </c>
      <c r="U15" s="6">
        <f t="shared" si="11"/>
        <v>2932671.25</v>
      </c>
      <c r="V15" s="11">
        <f t="shared" si="11"/>
        <v>0</v>
      </c>
      <c r="W15" s="16">
        <f t="shared" si="11"/>
        <v>2932671.25</v>
      </c>
      <c r="X15" s="17">
        <f t="shared" si="9"/>
        <v>9489678.8499999996</v>
      </c>
      <c r="Y15" s="19">
        <f t="shared" si="9"/>
        <v>256896</v>
      </c>
      <c r="Z15" s="20">
        <f t="shared" si="9"/>
        <v>9232782.8499999996</v>
      </c>
      <c r="AA15" s="17">
        <f t="shared" ref="AA15" si="12">SUM(AA6:AA14)</f>
        <v>9851570.4000000004</v>
      </c>
      <c r="AB15" s="18">
        <f t="shared" si="4"/>
        <v>0</v>
      </c>
      <c r="AC15" s="23">
        <f>N15+Q15+T15+W15</f>
        <v>9851570.4000000004</v>
      </c>
      <c r="AD15" s="55">
        <f>SUM(AD6:AD14)</f>
        <v>18060000</v>
      </c>
      <c r="AE15" s="44">
        <f>AD15-Z15</f>
        <v>8827217.1500000004</v>
      </c>
      <c r="AF15" s="52">
        <f>AD15-Z15-AC15</f>
        <v>-1024353.25</v>
      </c>
      <c r="AG15" s="51">
        <f>SUM(AG6:AG14)</f>
        <v>801339</v>
      </c>
      <c r="AH15" s="51">
        <f>SUM(AH6:AH14)</f>
        <v>384540</v>
      </c>
      <c r="AI15" s="44">
        <f>AC15-AG15-AH15</f>
        <v>8665691.4000000004</v>
      </c>
      <c r="AJ15" s="22">
        <f>AE15-AI15</f>
        <v>161525.75</v>
      </c>
    </row>
    <row r="16" spans="1:36" x14ac:dyDescent="0.7">
      <c r="AF16" s="38"/>
    </row>
    <row r="17" spans="32:32" x14ac:dyDescent="0.7">
      <c r="AF17" s="38"/>
    </row>
  </sheetData>
  <mergeCells count="28">
    <mergeCell ref="AA3:AC3"/>
    <mergeCell ref="X3:Z3"/>
    <mergeCell ref="X4:X5"/>
    <mergeCell ref="H2:Z2"/>
    <mergeCell ref="A3:B3"/>
    <mergeCell ref="A4:A5"/>
    <mergeCell ref="B4:B5"/>
    <mergeCell ref="Z4:Z5"/>
    <mergeCell ref="U4:W4"/>
    <mergeCell ref="C3:W3"/>
    <mergeCell ref="R4:T4"/>
    <mergeCell ref="O4:Q4"/>
    <mergeCell ref="AA4:AA5"/>
    <mergeCell ref="A1:AI1"/>
    <mergeCell ref="A15:B15"/>
    <mergeCell ref="Y4:Y5"/>
    <mergeCell ref="C4:E4"/>
    <mergeCell ref="F4:H4"/>
    <mergeCell ref="I4:K4"/>
    <mergeCell ref="L4:N4"/>
    <mergeCell ref="AF3:AF5"/>
    <mergeCell ref="AG3:AG5"/>
    <mergeCell ref="AH3:AH5"/>
    <mergeCell ref="AI3:AI5"/>
    <mergeCell ref="AB4:AB5"/>
    <mergeCell ref="AC4:AC5"/>
    <mergeCell ref="AD3:AD5"/>
    <mergeCell ref="AE3:AE5"/>
  </mergeCells>
  <pageMargins left="0.21" right="0.24" top="0.55000000000000004" bottom="0.74803149606299213" header="0.31496062992125984" footer="0.31496062992125984"/>
  <pageSetup paperSize="5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2A1-BC95-46AC-B27E-5D8323139289}">
  <dimension ref="B1:L16"/>
  <sheetViews>
    <sheetView zoomScale="120" zoomScaleNormal="120" workbookViewId="0">
      <selection activeCell="B1" sqref="B1"/>
    </sheetView>
  </sheetViews>
  <sheetFormatPr defaultRowHeight="13.8" x14ac:dyDescent="0.25"/>
  <cols>
    <col min="1" max="1" width="2.796875" customWidth="1"/>
    <col min="2" max="2" width="13" customWidth="1"/>
    <col min="3" max="11" width="12.69921875" customWidth="1"/>
    <col min="12" max="12" width="14.296875" customWidth="1"/>
  </cols>
  <sheetData>
    <row r="1" spans="2:12" s="1" customFormat="1" ht="24.6" x14ac:dyDescent="0.7">
      <c r="B1" s="1" t="s">
        <v>30</v>
      </c>
    </row>
    <row r="2" spans="2:12" ht="9.6" customHeight="1" x14ac:dyDescent="0.25"/>
    <row r="3" spans="2:12" ht="27" customHeight="1" x14ac:dyDescent="0.7">
      <c r="B3" s="82" t="s">
        <v>21</v>
      </c>
      <c r="C3" s="87" t="s">
        <v>36</v>
      </c>
      <c r="D3" s="87"/>
      <c r="E3" s="87"/>
      <c r="F3" s="87"/>
      <c r="G3" s="87"/>
      <c r="H3" s="87"/>
      <c r="I3" s="87"/>
      <c r="J3" s="87"/>
      <c r="K3" s="87"/>
      <c r="L3" s="88" t="s">
        <v>41</v>
      </c>
    </row>
    <row r="4" spans="2:12" ht="24.6" x14ac:dyDescent="0.25">
      <c r="B4" s="82"/>
      <c r="C4" s="25" t="s">
        <v>3</v>
      </c>
      <c r="D4" s="25" t="s">
        <v>4</v>
      </c>
      <c r="E4" s="25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5" t="s">
        <v>11</v>
      </c>
      <c r="L4" s="77"/>
    </row>
    <row r="5" spans="2:12" ht="24.6" x14ac:dyDescent="0.7">
      <c r="B5" s="26" t="s">
        <v>3</v>
      </c>
      <c r="C5" s="48">
        <v>0</v>
      </c>
      <c r="D5" s="32">
        <v>826876.1</v>
      </c>
      <c r="E5" s="45">
        <v>424792.80000000005</v>
      </c>
      <c r="F5" s="45">
        <v>1346599.6</v>
      </c>
      <c r="G5" s="32">
        <v>2088248.2</v>
      </c>
      <c r="H5" s="47">
        <v>559514.80000000005</v>
      </c>
      <c r="I5" s="32">
        <v>1257150</v>
      </c>
      <c r="J5" s="32">
        <v>710799.4</v>
      </c>
      <c r="K5" s="32">
        <v>274610</v>
      </c>
      <c r="L5" s="58">
        <f>C5+D5+E5+F5+G5+H5+I5+J5+K5</f>
        <v>7488590.9000000004</v>
      </c>
    </row>
    <row r="6" spans="2:12" ht="24.6" x14ac:dyDescent="0.7">
      <c r="B6" s="26" t="s">
        <v>4</v>
      </c>
      <c r="C6" s="32">
        <v>2277</v>
      </c>
      <c r="D6" s="48">
        <v>0</v>
      </c>
      <c r="E6" s="32">
        <v>973</v>
      </c>
      <c r="F6" s="32">
        <v>4446</v>
      </c>
      <c r="G6" s="32">
        <v>3131</v>
      </c>
      <c r="H6" s="33">
        <v>113301</v>
      </c>
      <c r="I6" s="32">
        <v>960</v>
      </c>
      <c r="J6" s="32">
        <v>12499</v>
      </c>
      <c r="K6" s="32">
        <v>0</v>
      </c>
      <c r="L6" s="58">
        <f t="shared" ref="L6:L14" si="0">C6+D6+E6+F6+G6+H6+I6+J6+K6</f>
        <v>137587</v>
      </c>
    </row>
    <row r="7" spans="2:12" ht="24.6" x14ac:dyDescent="0.7">
      <c r="B7" s="26" t="s">
        <v>5</v>
      </c>
      <c r="C7" s="32">
        <v>7621</v>
      </c>
      <c r="D7" s="32">
        <v>747</v>
      </c>
      <c r="E7" s="48">
        <v>0</v>
      </c>
      <c r="F7" s="45">
        <v>5020</v>
      </c>
      <c r="G7" s="32">
        <v>3304</v>
      </c>
      <c r="H7" s="33">
        <v>5529</v>
      </c>
      <c r="I7" s="32">
        <v>0</v>
      </c>
      <c r="J7" s="32">
        <v>1400</v>
      </c>
      <c r="K7" s="32">
        <v>3444</v>
      </c>
      <c r="L7" s="58">
        <f t="shared" si="0"/>
        <v>27065</v>
      </c>
    </row>
    <row r="8" spans="2:12" ht="24.6" x14ac:dyDescent="0.7">
      <c r="B8" s="26" t="s">
        <v>6</v>
      </c>
      <c r="C8" s="32">
        <v>11254</v>
      </c>
      <c r="D8" s="32">
        <v>345793</v>
      </c>
      <c r="E8" s="32">
        <v>0</v>
      </c>
      <c r="F8" s="48">
        <v>0</v>
      </c>
      <c r="G8" s="32">
        <v>3080</v>
      </c>
      <c r="H8" s="47">
        <v>0</v>
      </c>
      <c r="I8" s="29">
        <v>7563.5</v>
      </c>
      <c r="J8" s="32">
        <v>248423</v>
      </c>
      <c r="K8" s="32">
        <v>0</v>
      </c>
      <c r="L8" s="58">
        <f t="shared" si="0"/>
        <v>616113.5</v>
      </c>
    </row>
    <row r="9" spans="2:12" ht="24.6" x14ac:dyDescent="0.7">
      <c r="B9" s="26" t="s">
        <v>7</v>
      </c>
      <c r="C9" s="45">
        <v>32782</v>
      </c>
      <c r="D9" s="32">
        <v>60168</v>
      </c>
      <c r="E9" s="45">
        <v>2100</v>
      </c>
      <c r="F9" s="32">
        <v>8386</v>
      </c>
      <c r="G9" s="48">
        <v>0</v>
      </c>
      <c r="H9" s="33">
        <v>23430</v>
      </c>
      <c r="I9" s="32">
        <v>3420</v>
      </c>
      <c r="J9" s="32">
        <v>4293</v>
      </c>
      <c r="K9" s="32">
        <v>3016</v>
      </c>
      <c r="L9" s="58">
        <f t="shared" si="0"/>
        <v>137595</v>
      </c>
    </row>
    <row r="10" spans="2:12" ht="24.6" x14ac:dyDescent="0.7">
      <c r="B10" s="26" t="s">
        <v>8</v>
      </c>
      <c r="C10" s="32">
        <v>27196</v>
      </c>
      <c r="D10" s="32">
        <v>52283</v>
      </c>
      <c r="E10" s="45">
        <v>172948</v>
      </c>
      <c r="F10" s="45">
        <v>14013</v>
      </c>
      <c r="G10" s="32">
        <v>224602</v>
      </c>
      <c r="H10" s="49">
        <v>0</v>
      </c>
      <c r="I10" s="32">
        <v>11274</v>
      </c>
      <c r="J10" s="32">
        <v>4528</v>
      </c>
      <c r="K10" s="32">
        <v>410391</v>
      </c>
      <c r="L10" s="58">
        <f t="shared" si="0"/>
        <v>917235</v>
      </c>
    </row>
    <row r="11" spans="2:12" ht="24.6" x14ac:dyDescent="0.7">
      <c r="B11" s="26" t="s">
        <v>9</v>
      </c>
      <c r="C11" s="45">
        <v>27369</v>
      </c>
      <c r="D11" s="32">
        <v>1400</v>
      </c>
      <c r="E11" s="32">
        <v>700</v>
      </c>
      <c r="F11" s="46">
        <v>330881</v>
      </c>
      <c r="G11" s="29">
        <v>104519</v>
      </c>
      <c r="H11" s="33">
        <v>340</v>
      </c>
      <c r="I11" s="48">
        <v>0</v>
      </c>
      <c r="J11" s="32">
        <v>2486</v>
      </c>
      <c r="K11" s="32">
        <v>555</v>
      </c>
      <c r="L11" s="58">
        <f t="shared" si="0"/>
        <v>468250</v>
      </c>
    </row>
    <row r="12" spans="2:12" ht="24.6" x14ac:dyDescent="0.7">
      <c r="B12" s="26" t="s">
        <v>10</v>
      </c>
      <c r="C12" s="45">
        <v>5069</v>
      </c>
      <c r="D12" s="32">
        <v>16108</v>
      </c>
      <c r="E12" s="32">
        <v>0</v>
      </c>
      <c r="F12" s="32">
        <v>9487</v>
      </c>
      <c r="G12" s="32">
        <v>65</v>
      </c>
      <c r="H12" s="33">
        <v>315</v>
      </c>
      <c r="I12" s="32">
        <v>465</v>
      </c>
      <c r="J12" s="48">
        <v>0</v>
      </c>
      <c r="K12" s="32">
        <v>0</v>
      </c>
      <c r="L12" s="58">
        <f t="shared" si="0"/>
        <v>31509</v>
      </c>
    </row>
    <row r="13" spans="2:12" ht="24.6" x14ac:dyDescent="0.7">
      <c r="B13" s="26" t="s">
        <v>11</v>
      </c>
      <c r="C13" s="32">
        <v>4149</v>
      </c>
      <c r="D13" s="32">
        <v>0</v>
      </c>
      <c r="E13" s="32">
        <v>3581</v>
      </c>
      <c r="F13" s="32">
        <v>0</v>
      </c>
      <c r="G13" s="32">
        <v>9081</v>
      </c>
      <c r="H13" s="33">
        <v>10814</v>
      </c>
      <c r="I13" s="32">
        <v>0</v>
      </c>
      <c r="J13" s="32">
        <v>0</v>
      </c>
      <c r="K13" s="48">
        <v>0</v>
      </c>
      <c r="L13" s="58">
        <f t="shared" si="0"/>
        <v>27625</v>
      </c>
    </row>
    <row r="14" spans="2:12" ht="34.200000000000003" customHeight="1" x14ac:dyDescent="0.7">
      <c r="B14" s="27" t="s">
        <v>18</v>
      </c>
      <c r="C14" s="31">
        <v>117717</v>
      </c>
      <c r="D14" s="31">
        <v>1303375.1000000001</v>
      </c>
      <c r="E14" s="31">
        <v>605094.80000000005</v>
      </c>
      <c r="F14" s="31">
        <v>1718832.6</v>
      </c>
      <c r="G14" s="31">
        <v>2436030.2000000002</v>
      </c>
      <c r="H14" s="31">
        <v>713243.8</v>
      </c>
      <c r="I14" s="31">
        <v>1280832.5</v>
      </c>
      <c r="J14" s="31">
        <v>984428.4</v>
      </c>
      <c r="K14" s="31">
        <v>692016</v>
      </c>
      <c r="L14" s="58">
        <f t="shared" si="0"/>
        <v>9851570.4000000004</v>
      </c>
    </row>
    <row r="16" spans="2:12" ht="24.6" x14ac:dyDescent="0.7">
      <c r="B16" s="50" t="s">
        <v>37</v>
      </c>
    </row>
  </sheetData>
  <mergeCells count="3">
    <mergeCell ref="B3:B4"/>
    <mergeCell ref="C3:K3"/>
    <mergeCell ref="L3:L4"/>
  </mergeCells>
  <pageMargins left="0.26" right="0.17" top="0.5600000000000000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F839-3F12-494E-AE6E-3E1C9FC5489D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ข้อมูลไตรมาส 1 ส่ง สปสช.</vt:lpstr>
      <vt:lpstr>สรุปยอดตัดจ่าย</vt:lpstr>
      <vt:lpstr>สรุปข้อมูล</vt:lpstr>
      <vt:lpstr>ข้อมูลไตรมาส 2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2020-05-06T09:45:58Z</cp:lastPrinted>
  <dcterms:created xsi:type="dcterms:W3CDTF">2020-02-03T08:33:46Z</dcterms:created>
  <dcterms:modified xsi:type="dcterms:W3CDTF">2020-05-06T10:23:36Z</dcterms:modified>
</cp:coreProperties>
</file>