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ุม\"/>
    </mc:Choice>
  </mc:AlternateContent>
  <xr:revisionPtr revIDLastSave="0" documentId="13_ncr:1_{F6791CF0-E3A7-43C1-9186-D521154B35C2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คำอธิบาย" sheetId="9" r:id="rId1"/>
    <sheet name="มกราคม 63" sheetId="11" r:id="rId2"/>
    <sheet name="กุมภาพันธ์ 63" sheetId="12" r:id="rId3"/>
    <sheet name="มีนาคม 63" sheetId="13" r:id="rId4"/>
    <sheet name="รวมหนี้ไตรมาส 2" sheetId="4" r:id="rId5"/>
    <sheet name="สรุปยอดตัดจ่าย" sheetId="15" r:id="rId6"/>
    <sheet name="สรุปข้อมูล" sheetId="1" r:id="rId7"/>
    <sheet name="ข้อมูลไตรมาส 1 ส่ง สปสช." sheetId="10" r:id="rId8"/>
    <sheet name="ข้อมูลไตรมาส 2 " sheetId="14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2" l="1"/>
  <c r="D14" i="12"/>
  <c r="E14" i="12"/>
  <c r="F14" i="12"/>
  <c r="G14" i="12"/>
  <c r="H14" i="12"/>
  <c r="C14" i="12"/>
  <c r="I6" i="12"/>
  <c r="I7" i="12"/>
  <c r="I8" i="12"/>
  <c r="I9" i="12"/>
  <c r="I10" i="12"/>
  <c r="I11" i="12"/>
  <c r="I12" i="12"/>
  <c r="I13" i="12"/>
  <c r="I5" i="12"/>
  <c r="F12" i="15"/>
  <c r="E10" i="13" l="1"/>
  <c r="D10" i="13"/>
  <c r="E10" i="12"/>
  <c r="D10" i="12"/>
  <c r="D10" i="11"/>
  <c r="E10" i="11"/>
  <c r="AA15" i="1" l="1"/>
  <c r="C5" i="4"/>
  <c r="M9" i="15"/>
  <c r="M7" i="15"/>
  <c r="H8" i="15"/>
  <c r="F8" i="15"/>
  <c r="M8" i="15"/>
  <c r="M10" i="15"/>
  <c r="M11" i="15"/>
  <c r="M16" i="15" s="1"/>
  <c r="M12" i="15"/>
  <c r="M13" i="15"/>
  <c r="M14" i="15"/>
  <c r="M15" i="15"/>
  <c r="J16" i="15"/>
  <c r="G16" i="15"/>
  <c r="D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D5" i="4"/>
  <c r="E5" i="4"/>
  <c r="F5" i="4"/>
  <c r="G5" i="4"/>
  <c r="H5" i="4"/>
  <c r="I5" i="13"/>
  <c r="I7" i="15" s="1"/>
  <c r="K7" i="15" s="1"/>
  <c r="F9" i="15"/>
  <c r="H9" i="15" s="1"/>
  <c r="F10" i="15"/>
  <c r="H10" i="15" s="1"/>
  <c r="F11" i="15"/>
  <c r="H11" i="15" s="1"/>
  <c r="H12" i="15"/>
  <c r="F13" i="15"/>
  <c r="H13" i="15" s="1"/>
  <c r="F14" i="15"/>
  <c r="H14" i="15" s="1"/>
  <c r="F15" i="15"/>
  <c r="H15" i="15" s="1"/>
  <c r="F7" i="15"/>
  <c r="H7" i="15" s="1"/>
  <c r="I6" i="11"/>
  <c r="C8" i="15" s="1"/>
  <c r="E8" i="15" s="1"/>
  <c r="I7" i="11"/>
  <c r="C9" i="15" s="1"/>
  <c r="I8" i="11"/>
  <c r="C10" i="15" s="1"/>
  <c r="E10" i="15" s="1"/>
  <c r="I9" i="11"/>
  <c r="C11" i="15" s="1"/>
  <c r="E11" i="15" s="1"/>
  <c r="I10" i="11"/>
  <c r="C12" i="15" s="1"/>
  <c r="I11" i="11"/>
  <c r="C13" i="15" s="1"/>
  <c r="I12" i="11"/>
  <c r="C14" i="15" s="1"/>
  <c r="I13" i="11"/>
  <c r="C15" i="15" s="1"/>
  <c r="I5" i="11"/>
  <c r="C7" i="15" s="1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L7" i="15" l="1"/>
  <c r="N7" i="15" s="1"/>
  <c r="H16" i="15"/>
  <c r="I13" i="4"/>
  <c r="E15" i="15"/>
  <c r="E14" i="15"/>
  <c r="E13" i="15"/>
  <c r="E9" i="15"/>
  <c r="E12" i="15"/>
  <c r="I5" i="4"/>
  <c r="C14" i="4"/>
  <c r="E7" i="15"/>
  <c r="F16" i="15"/>
  <c r="C16" i="15"/>
  <c r="Y15" i="1"/>
  <c r="K13" i="14"/>
  <c r="X10" i="1"/>
  <c r="Z10" i="1" s="1"/>
  <c r="H14" i="13"/>
  <c r="G14" i="13"/>
  <c r="F14" i="13"/>
  <c r="E14" i="13"/>
  <c r="D14" i="13"/>
  <c r="C14" i="13"/>
  <c r="I13" i="13"/>
  <c r="I12" i="13"/>
  <c r="I11" i="13"/>
  <c r="I10" i="13"/>
  <c r="I9" i="13"/>
  <c r="I11" i="15" s="1"/>
  <c r="K11" i="15" s="1"/>
  <c r="I8" i="13"/>
  <c r="I7" i="13"/>
  <c r="I6" i="13"/>
  <c r="Z6" i="1"/>
  <c r="AB6" i="1" s="1"/>
  <c r="H14" i="11"/>
  <c r="G14" i="11"/>
  <c r="F14" i="11"/>
  <c r="E14" i="11"/>
  <c r="D14" i="11"/>
  <c r="C14" i="11"/>
  <c r="X9" i="1" l="1"/>
  <c r="Z9" i="1" s="1"/>
  <c r="I10" i="15"/>
  <c r="X7" i="1"/>
  <c r="Z7" i="1" s="1"/>
  <c r="I8" i="15"/>
  <c r="X14" i="1"/>
  <c r="Z14" i="1" s="1"/>
  <c r="I15" i="15"/>
  <c r="X13" i="1"/>
  <c r="Z13" i="1" s="1"/>
  <c r="I14" i="15"/>
  <c r="X12" i="1"/>
  <c r="Z12" i="1" s="1"/>
  <c r="I13" i="15"/>
  <c r="X8" i="1"/>
  <c r="Z8" i="1" s="1"/>
  <c r="I9" i="15"/>
  <c r="L11" i="15"/>
  <c r="N11" i="15" s="1"/>
  <c r="X11" i="1"/>
  <c r="Z11" i="1" s="1"/>
  <c r="I12" i="15"/>
  <c r="E16" i="15"/>
  <c r="I14" i="13"/>
  <c r="L15" i="1"/>
  <c r="I14" i="11"/>
  <c r="X15" i="1" l="1"/>
  <c r="Z15" i="1" s="1"/>
  <c r="K10" i="15"/>
  <c r="L10" i="15"/>
  <c r="N10" i="15" s="1"/>
  <c r="K8" i="15"/>
  <c r="L8" i="15"/>
  <c r="N8" i="15" s="1"/>
  <c r="K15" i="15"/>
  <c r="L15" i="15"/>
  <c r="N15" i="15" s="1"/>
  <c r="K14" i="15"/>
  <c r="L14" i="15"/>
  <c r="N14" i="15" s="1"/>
  <c r="K13" i="15"/>
  <c r="L13" i="15"/>
  <c r="N13" i="15" s="1"/>
  <c r="K9" i="15"/>
  <c r="L9" i="15"/>
  <c r="N9" i="15" s="1"/>
  <c r="K12" i="15"/>
  <c r="L12" i="15"/>
  <c r="I16" i="15"/>
  <c r="K4" i="10"/>
  <c r="K16" i="15" l="1"/>
  <c r="N12" i="15"/>
  <c r="N16" i="15" s="1"/>
  <c r="L16" i="15"/>
  <c r="C13" i="10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I6" i="4" l="1"/>
  <c r="I9" i="4"/>
  <c r="I12" i="4"/>
  <c r="D14" i="4" l="1"/>
  <c r="I8" i="4"/>
  <c r="G14" i="4"/>
  <c r="I10" i="4"/>
  <c r="I11" i="4"/>
  <c r="E14" i="4"/>
  <c r="H14" i="4"/>
  <c r="I7" i="4"/>
  <c r="F14" i="4"/>
  <c r="I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<sst xmlns="http://schemas.openxmlformats.org/spreadsheetml/2006/main" count="209" uniqueCount="54">
  <si>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</si>
  <si>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</si>
  <si>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</si>
  <si>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</si>
  <si>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</si>
  <si>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</si>
  <si>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</si>
  <si>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</si>
  <si>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</si>
  <si>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</si>
  <si>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</si>
  <si>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</si>
  <si>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</si>
  <si>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</si>
  <si>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</si>
  <si>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หน่วยบริการ........................................................................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</si>
  <si>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</si>
  <si>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</si>
  <si>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</si>
  <si>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</si>
  <si>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</si>
  <si>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</si>
  <si>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</si>
  <si>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</si>
  <si>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</si>
  <si>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</si>
  <si>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</si>
  <si>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</si>
  <si>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</si>
  <si>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</si>
  <si>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</si>
  <si>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</si>
  <si>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</si>
  <si>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</si>
  <si>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</si>
  <si>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</si>
  <si>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</si>
  <si>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</si>
  <si>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</si>
  <si>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</si>
  <si>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มกราคม-มีนาคม 2563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</si>
  <si>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</si>
  <si>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</si>
  <si>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</si>
  <si>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</si>
  <si>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</si>
  <si>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</si>
  <si>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</si>
  <si>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</si>
  <si>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</si>
  <si>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</si>
  <si>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</si>
  <si>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</si>
  <si>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หน่วยบริการ.....................โคกสูง.......................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</si>
</sst>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0" fontId="7" fillId="0" borderId="0" xfId="0" applyFont="1" applyAlignment="1"/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4</xdr:row>
      <xdr:rowOff>228600</xdr:rowOff>
    </xdr:from>
    <xdr:to>
      <xdr:col>14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H11" sqref="H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25" t="s">
        <v>24</v>
      </c>
    </row>
    <row r="2" spans="1:1" x14ac:dyDescent="0.7">
      <c r="A2" s="3" t="s">
        <v>41</v>
      </c>
    </row>
    <row r="3" spans="1:1" x14ac:dyDescent="0.7">
      <c r="A3" s="3" t="s">
        <v>49</v>
      </c>
    </row>
    <row r="4" spans="1:1" x14ac:dyDescent="0.7">
      <c r="A4" s="3" t="s">
        <v>26</v>
      </c>
    </row>
    <row r="6" spans="1:1" x14ac:dyDescent="0.7">
      <c r="A6" s="28" t="s">
        <v>42</v>
      </c>
    </row>
    <row r="7" spans="1:1" x14ac:dyDescent="0.7">
      <c r="A7" s="3" t="s">
        <v>29</v>
      </c>
    </row>
    <row r="8" spans="1:1" x14ac:dyDescent="0.7">
      <c r="A8" s="3" t="s">
        <v>28</v>
      </c>
    </row>
    <row r="9" spans="1:1" x14ac:dyDescent="0.7">
      <c r="A9" s="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A2" sqref="A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ht="27" x14ac:dyDescent="0.75">
      <c r="A1" s="56" t="s">
        <v>43</v>
      </c>
      <c r="B1" s="56"/>
      <c r="C1" s="56"/>
      <c r="D1" s="56"/>
      <c r="E1" s="56"/>
      <c r="F1" s="56"/>
      <c r="G1" s="56"/>
      <c r="H1" s="56"/>
      <c r="I1" s="56"/>
    </row>
    <row r="2" spans="1:9" ht="29.4" customHeight="1" x14ac:dyDescent="0.85">
      <c r="A2" s="24" t="s">
        <v>53</v>
      </c>
    </row>
    <row r="3" spans="1:9" s="40" customFormat="1" ht="24.6" customHeight="1" x14ac:dyDescent="0.7">
      <c r="A3" s="57" t="s">
        <v>1</v>
      </c>
      <c r="B3" s="57" t="s">
        <v>30</v>
      </c>
      <c r="C3" s="59" t="s">
        <v>16</v>
      </c>
      <c r="D3" s="59" t="s">
        <v>17</v>
      </c>
      <c r="E3" s="59" t="s">
        <v>18</v>
      </c>
      <c r="F3" s="59" t="s">
        <v>19</v>
      </c>
      <c r="G3" s="59" t="s">
        <v>20</v>
      </c>
      <c r="H3" s="59" t="s">
        <v>21</v>
      </c>
      <c r="I3" s="52" t="s">
        <v>22</v>
      </c>
    </row>
    <row r="4" spans="1:9" s="1" customFormat="1" ht="37.5" customHeight="1" x14ac:dyDescent="0.7">
      <c r="A4" s="58"/>
      <c r="B4" s="58"/>
      <c r="C4" s="60"/>
      <c r="D4" s="60"/>
      <c r="E4" s="60"/>
      <c r="F4" s="60"/>
      <c r="G4" s="60"/>
      <c r="H4" s="60"/>
      <c r="I4" s="53"/>
    </row>
    <row r="5" spans="1:9" x14ac:dyDescent="0.7">
      <c r="A5" s="4">
        <v>10699</v>
      </c>
      <c r="B5" s="5" t="s">
        <v>3</v>
      </c>
      <c r="C5" s="10">
        <v>62673</v>
      </c>
      <c r="D5" s="10">
        <v>3822</v>
      </c>
      <c r="E5" s="10">
        <v>0</v>
      </c>
      <c r="F5" s="10">
        <v>0</v>
      </c>
      <c r="G5" s="10">
        <v>3190</v>
      </c>
      <c r="H5" s="10">
        <v>6660</v>
      </c>
      <c r="I5" s="12">
        <f>SUM(C5:H5)</f>
        <v>76345</v>
      </c>
    </row>
    <row r="6" spans="1:9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2">
        <f t="shared" ref="I6:I14" si="0">SUM(C6:H6)</f>
        <v>0</v>
      </c>
    </row>
    <row r="7" spans="1:9" x14ac:dyDescent="0.7">
      <c r="A7" s="4">
        <v>10867</v>
      </c>
      <c r="B7" s="5" t="s">
        <v>5</v>
      </c>
      <c r="C7" s="10">
        <v>0</v>
      </c>
      <c r="D7" s="10">
        <v>157</v>
      </c>
      <c r="E7" s="10">
        <v>1600</v>
      </c>
      <c r="F7" s="10">
        <v>0</v>
      </c>
      <c r="G7" s="10">
        <v>0</v>
      </c>
      <c r="H7" s="10">
        <v>0</v>
      </c>
      <c r="I7" s="12">
        <f t="shared" si="0"/>
        <v>1757</v>
      </c>
    </row>
    <row r="8" spans="1:9" x14ac:dyDescent="0.7">
      <c r="A8" s="4">
        <v>10868</v>
      </c>
      <c r="B8" s="5" t="s">
        <v>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2">
        <f t="shared" si="0"/>
        <v>0</v>
      </c>
    </row>
    <row r="9" spans="1:9" x14ac:dyDescent="0.7">
      <c r="A9" s="4">
        <v>10869</v>
      </c>
      <c r="B9" s="5" t="s">
        <v>7</v>
      </c>
      <c r="C9" s="10">
        <v>0</v>
      </c>
      <c r="D9" s="10">
        <v>2116</v>
      </c>
      <c r="E9" s="10">
        <v>0</v>
      </c>
      <c r="F9" s="10">
        <v>0</v>
      </c>
      <c r="G9" s="10">
        <v>0</v>
      </c>
      <c r="H9" s="10">
        <v>0</v>
      </c>
      <c r="I9" s="12">
        <f t="shared" si="0"/>
        <v>2116</v>
      </c>
    </row>
    <row r="10" spans="1:9" x14ac:dyDescent="0.7">
      <c r="A10" s="4">
        <v>10870</v>
      </c>
      <c r="B10" s="5" t="s">
        <v>8</v>
      </c>
      <c r="C10" s="10">
        <v>93971</v>
      </c>
      <c r="D10" s="10">
        <f>12191+29043</f>
        <v>41234</v>
      </c>
      <c r="E10" s="10">
        <f>1400+4500</f>
        <v>5900</v>
      </c>
      <c r="F10" s="10">
        <v>0</v>
      </c>
      <c r="G10" s="10">
        <v>0</v>
      </c>
      <c r="H10" s="10">
        <v>0</v>
      </c>
      <c r="I10" s="12">
        <f t="shared" si="0"/>
        <v>141105</v>
      </c>
    </row>
    <row r="11" spans="1:9" x14ac:dyDescent="0.7">
      <c r="A11" s="4">
        <v>13817</v>
      </c>
      <c r="B11" s="5" t="s">
        <v>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2">
        <f t="shared" si="0"/>
        <v>0</v>
      </c>
    </row>
    <row r="12" spans="1:9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2">
        <f t="shared" si="0"/>
        <v>0</v>
      </c>
    </row>
    <row r="13" spans="1:9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2">
        <f t="shared" si="0"/>
        <v>0</v>
      </c>
    </row>
    <row r="14" spans="1:9" s="8" customFormat="1" x14ac:dyDescent="0.7">
      <c r="A14" s="54" t="s">
        <v>0</v>
      </c>
      <c r="B14" s="55"/>
      <c r="C14" s="7">
        <f t="shared" ref="C14:H14" si="1">SUM(C5:C13)</f>
        <v>156644</v>
      </c>
      <c r="D14" s="6">
        <f t="shared" si="1"/>
        <v>47329</v>
      </c>
      <c r="E14" s="6">
        <f t="shared" si="1"/>
        <v>7500</v>
      </c>
      <c r="F14" s="6">
        <f t="shared" si="1"/>
        <v>0</v>
      </c>
      <c r="G14" s="6">
        <f t="shared" si="1"/>
        <v>3190</v>
      </c>
      <c r="H14" s="6">
        <f t="shared" si="1"/>
        <v>6660</v>
      </c>
      <c r="I14" s="12">
        <f t="shared" si="0"/>
        <v>221323</v>
      </c>
    </row>
  </sheetData>
  <mergeCells count="11"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workbookViewId="0">
      <selection activeCell="L7" sqref="L7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ht="27" x14ac:dyDescent="0.75">
      <c r="A1" s="56" t="s">
        <v>44</v>
      </c>
      <c r="B1" s="56"/>
      <c r="C1" s="56"/>
      <c r="D1" s="56"/>
      <c r="E1" s="56"/>
      <c r="F1" s="56"/>
      <c r="G1" s="56"/>
      <c r="H1" s="56"/>
      <c r="I1" s="56"/>
    </row>
    <row r="2" spans="1:9" ht="29.4" customHeight="1" x14ac:dyDescent="0.85">
      <c r="A2" s="24" t="s">
        <v>53</v>
      </c>
    </row>
    <row r="3" spans="1:9" s="40" customFormat="1" ht="24.6" customHeight="1" x14ac:dyDescent="0.7">
      <c r="A3" s="57" t="s">
        <v>1</v>
      </c>
      <c r="B3" s="57" t="s">
        <v>30</v>
      </c>
      <c r="C3" s="59" t="s">
        <v>16</v>
      </c>
      <c r="D3" s="59" t="s">
        <v>17</v>
      </c>
      <c r="E3" s="59" t="s">
        <v>18</v>
      </c>
      <c r="F3" s="59" t="s">
        <v>19</v>
      </c>
      <c r="G3" s="59" t="s">
        <v>20</v>
      </c>
      <c r="H3" s="59" t="s">
        <v>21</v>
      </c>
      <c r="I3" s="52" t="s">
        <v>22</v>
      </c>
    </row>
    <row r="4" spans="1:9" s="1" customFormat="1" ht="33" customHeight="1" x14ac:dyDescent="0.7">
      <c r="A4" s="58"/>
      <c r="B4" s="58"/>
      <c r="C4" s="60"/>
      <c r="D4" s="60"/>
      <c r="E4" s="60"/>
      <c r="F4" s="60"/>
      <c r="G4" s="60"/>
      <c r="H4" s="60"/>
      <c r="I4" s="53"/>
    </row>
    <row r="5" spans="1:9" x14ac:dyDescent="0.7">
      <c r="A5" s="4">
        <v>10699</v>
      </c>
      <c r="B5" s="5" t="s">
        <v>3</v>
      </c>
      <c r="C5" s="10">
        <v>65051</v>
      </c>
      <c r="D5" s="10">
        <v>2309</v>
      </c>
      <c r="E5" s="10">
        <v>0</v>
      </c>
      <c r="F5" s="10">
        <v>0</v>
      </c>
      <c r="G5" s="10">
        <v>32890</v>
      </c>
      <c r="H5" s="10">
        <v>9480</v>
      </c>
      <c r="I5" s="12">
        <f>SUM(C5:H5)</f>
        <v>109730</v>
      </c>
    </row>
    <row r="6" spans="1:9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2">
        <f t="shared" ref="I6:I14" si="0">SUM(C6:H6)</f>
        <v>0</v>
      </c>
    </row>
    <row r="7" spans="1:9" x14ac:dyDescent="0.7">
      <c r="A7" s="4">
        <v>10867</v>
      </c>
      <c r="B7" s="5" t="s">
        <v>5</v>
      </c>
      <c r="C7" s="10">
        <v>0</v>
      </c>
      <c r="D7" s="10">
        <v>1155</v>
      </c>
      <c r="E7" s="10">
        <v>0</v>
      </c>
      <c r="F7" s="10">
        <v>0</v>
      </c>
      <c r="G7" s="10">
        <v>0</v>
      </c>
      <c r="H7" s="10">
        <v>0</v>
      </c>
      <c r="I7" s="12">
        <f t="shared" si="0"/>
        <v>1155</v>
      </c>
    </row>
    <row r="8" spans="1:9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2">
        <f t="shared" si="0"/>
        <v>0</v>
      </c>
    </row>
    <row r="9" spans="1:9" x14ac:dyDescent="0.7">
      <c r="A9" s="4">
        <v>10869</v>
      </c>
      <c r="B9" s="5" t="s">
        <v>7</v>
      </c>
      <c r="C9" s="10">
        <v>0</v>
      </c>
      <c r="D9" s="10">
        <v>600</v>
      </c>
      <c r="E9" s="10">
        <v>0</v>
      </c>
      <c r="F9" s="10">
        <v>0</v>
      </c>
      <c r="G9" s="10">
        <v>0</v>
      </c>
      <c r="H9" s="10">
        <v>0</v>
      </c>
      <c r="I9" s="12">
        <f t="shared" si="0"/>
        <v>600</v>
      </c>
    </row>
    <row r="10" spans="1:9" x14ac:dyDescent="0.7">
      <c r="A10" s="4">
        <v>10870</v>
      </c>
      <c r="B10" s="5" t="s">
        <v>8</v>
      </c>
      <c r="C10" s="10">
        <v>99042</v>
      </c>
      <c r="D10" s="10">
        <f>13631+23555</f>
        <v>37186</v>
      </c>
      <c r="E10" s="10">
        <f>4250+700</f>
        <v>4950</v>
      </c>
      <c r="F10" s="10">
        <v>0</v>
      </c>
      <c r="G10" s="10">
        <v>0</v>
      </c>
      <c r="H10" s="10">
        <v>0</v>
      </c>
      <c r="I10" s="12">
        <f t="shared" si="0"/>
        <v>141178</v>
      </c>
    </row>
    <row r="11" spans="1:9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2">
        <f t="shared" si="0"/>
        <v>0</v>
      </c>
    </row>
    <row r="12" spans="1:9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2">
        <f t="shared" si="0"/>
        <v>0</v>
      </c>
    </row>
    <row r="13" spans="1:9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</row>
    <row r="14" spans="1:9" s="8" customFormat="1" x14ac:dyDescent="0.7">
      <c r="A14" s="54" t="s">
        <v>0</v>
      </c>
      <c r="B14" s="55"/>
      <c r="C14" s="7">
        <f>SUM(C5:C13)</f>
        <v>164093</v>
      </c>
      <c r="D14" s="7">
        <f t="shared" ref="D14:H14" si="1">SUM(D5:D13)</f>
        <v>41250</v>
      </c>
      <c r="E14" s="7">
        <f t="shared" si="1"/>
        <v>4950</v>
      </c>
      <c r="F14" s="7">
        <f t="shared" si="1"/>
        <v>0</v>
      </c>
      <c r="G14" s="7">
        <f t="shared" si="1"/>
        <v>32890</v>
      </c>
      <c r="H14" s="7">
        <f t="shared" si="1"/>
        <v>9480</v>
      </c>
      <c r="I14" s="12">
        <f>SUM(C14:H14)</f>
        <v>252663</v>
      </c>
    </row>
  </sheetData>
  <mergeCells count="11"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A2" sqref="A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ht="27" x14ac:dyDescent="0.75">
      <c r="A1" s="56" t="s">
        <v>45</v>
      </c>
      <c r="B1" s="56"/>
      <c r="C1" s="56"/>
      <c r="D1" s="56"/>
      <c r="E1" s="56"/>
      <c r="F1" s="56"/>
      <c r="G1" s="56"/>
      <c r="H1" s="56"/>
      <c r="I1" s="56"/>
    </row>
    <row r="2" spans="1:9" ht="29.4" customHeight="1" x14ac:dyDescent="0.85">
      <c r="A2" s="24" t="s">
        <v>53</v>
      </c>
    </row>
    <row r="3" spans="1:9" s="40" customFormat="1" ht="24.6" customHeight="1" x14ac:dyDescent="0.7">
      <c r="A3" s="57" t="s">
        <v>1</v>
      </c>
      <c r="B3" s="57" t="s">
        <v>30</v>
      </c>
      <c r="C3" s="59" t="s">
        <v>16</v>
      </c>
      <c r="D3" s="59" t="s">
        <v>17</v>
      </c>
      <c r="E3" s="59" t="s">
        <v>18</v>
      </c>
      <c r="F3" s="59" t="s">
        <v>19</v>
      </c>
      <c r="G3" s="59" t="s">
        <v>20</v>
      </c>
      <c r="H3" s="59" t="s">
        <v>21</v>
      </c>
      <c r="I3" s="52" t="s">
        <v>22</v>
      </c>
    </row>
    <row r="4" spans="1:9" s="1" customFormat="1" ht="42" customHeight="1" x14ac:dyDescent="0.7">
      <c r="A4" s="58"/>
      <c r="B4" s="58"/>
      <c r="C4" s="60"/>
      <c r="D4" s="60"/>
      <c r="E4" s="60"/>
      <c r="F4" s="60"/>
      <c r="G4" s="60"/>
      <c r="H4" s="60"/>
      <c r="I4" s="53"/>
    </row>
    <row r="5" spans="1:9" x14ac:dyDescent="0.7">
      <c r="A5" s="4">
        <v>10699</v>
      </c>
      <c r="B5" s="5" t="s">
        <v>3</v>
      </c>
      <c r="C5" s="10">
        <v>49611</v>
      </c>
      <c r="D5" s="10">
        <v>4204</v>
      </c>
      <c r="E5" s="10">
        <v>0</v>
      </c>
      <c r="F5" s="10">
        <v>0</v>
      </c>
      <c r="G5" s="10">
        <v>33220</v>
      </c>
      <c r="H5" s="10">
        <v>1500</v>
      </c>
      <c r="I5" s="12">
        <f t="shared" ref="I5:I14" si="0">SUM(C5:H5)</f>
        <v>88535</v>
      </c>
    </row>
    <row r="6" spans="1:9" x14ac:dyDescent="0.7">
      <c r="A6" s="4">
        <v>10866</v>
      </c>
      <c r="B6" s="5" t="s">
        <v>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2">
        <f t="shared" si="0"/>
        <v>0</v>
      </c>
    </row>
    <row r="7" spans="1:9" x14ac:dyDescent="0.7">
      <c r="A7" s="4">
        <v>10867</v>
      </c>
      <c r="B7" s="5" t="s">
        <v>5</v>
      </c>
      <c r="C7" s="10">
        <v>0</v>
      </c>
      <c r="D7" s="10">
        <v>147</v>
      </c>
      <c r="E7" s="10">
        <v>385</v>
      </c>
      <c r="F7" s="10">
        <v>0</v>
      </c>
      <c r="G7" s="10">
        <v>0</v>
      </c>
      <c r="H7" s="10">
        <v>0</v>
      </c>
      <c r="I7" s="12">
        <f t="shared" si="0"/>
        <v>532</v>
      </c>
    </row>
    <row r="8" spans="1:9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2">
        <f t="shared" si="0"/>
        <v>0</v>
      </c>
    </row>
    <row r="9" spans="1:9" x14ac:dyDescent="0.7">
      <c r="A9" s="4">
        <v>10869</v>
      </c>
      <c r="B9" s="5" t="s">
        <v>7</v>
      </c>
      <c r="C9" s="10">
        <v>0</v>
      </c>
      <c r="D9" s="10">
        <v>300</v>
      </c>
      <c r="E9" s="10">
        <v>0</v>
      </c>
      <c r="F9" s="10">
        <v>0</v>
      </c>
      <c r="G9" s="10">
        <v>0</v>
      </c>
      <c r="H9" s="10">
        <v>0</v>
      </c>
      <c r="I9" s="12">
        <f t="shared" si="0"/>
        <v>300</v>
      </c>
    </row>
    <row r="10" spans="1:9" x14ac:dyDescent="0.7">
      <c r="A10" s="4">
        <v>10870</v>
      </c>
      <c r="B10" s="5" t="s">
        <v>8</v>
      </c>
      <c r="C10" s="10">
        <v>86423</v>
      </c>
      <c r="D10" s="10">
        <f>9075+27710</f>
        <v>36785</v>
      </c>
      <c r="E10" s="10">
        <f>1400+3500</f>
        <v>4900</v>
      </c>
      <c r="F10" s="10">
        <v>0</v>
      </c>
      <c r="G10" s="10">
        <v>0</v>
      </c>
      <c r="H10" s="10">
        <v>0</v>
      </c>
      <c r="I10" s="12">
        <f t="shared" si="0"/>
        <v>128108</v>
      </c>
    </row>
    <row r="11" spans="1:9" x14ac:dyDescent="0.7">
      <c r="A11" s="4">
        <v>13817</v>
      </c>
      <c r="B11" s="5" t="s">
        <v>9</v>
      </c>
      <c r="C11" s="10">
        <v>0</v>
      </c>
      <c r="D11" s="10">
        <v>555</v>
      </c>
      <c r="E11" s="10">
        <v>0</v>
      </c>
      <c r="F11" s="10">
        <v>0</v>
      </c>
      <c r="G11" s="10">
        <v>0</v>
      </c>
      <c r="H11" s="10">
        <v>0</v>
      </c>
      <c r="I11" s="12">
        <f t="shared" si="0"/>
        <v>555</v>
      </c>
    </row>
    <row r="12" spans="1:9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2">
        <f t="shared" si="0"/>
        <v>0</v>
      </c>
    </row>
    <row r="13" spans="1:9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2">
        <f t="shared" si="0"/>
        <v>0</v>
      </c>
    </row>
    <row r="14" spans="1:9" s="8" customFormat="1" x14ac:dyDescent="0.7">
      <c r="A14" s="54" t="s">
        <v>0</v>
      </c>
      <c r="B14" s="55"/>
      <c r="C14" s="7">
        <f t="shared" ref="C14:H14" si="1">SUM(C5:C13)</f>
        <v>136034</v>
      </c>
      <c r="D14" s="6">
        <f t="shared" si="1"/>
        <v>41991</v>
      </c>
      <c r="E14" s="6">
        <f t="shared" si="1"/>
        <v>5285</v>
      </c>
      <c r="F14" s="6">
        <f t="shared" si="1"/>
        <v>0</v>
      </c>
      <c r="G14" s="6">
        <f t="shared" si="1"/>
        <v>33220</v>
      </c>
      <c r="H14" s="6">
        <f t="shared" si="1"/>
        <v>1500</v>
      </c>
      <c r="I14" s="12">
        <f t="shared" si="0"/>
        <v>218030</v>
      </c>
    </row>
  </sheetData>
  <mergeCells count="11"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C23" sqref="C23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x14ac:dyDescent="0.7">
      <c r="A1" s="56" t="s">
        <v>40</v>
      </c>
      <c r="B1" s="56"/>
      <c r="C1" s="56"/>
      <c r="D1" s="56"/>
      <c r="E1" s="56"/>
      <c r="F1" s="56"/>
      <c r="G1" s="56"/>
      <c r="H1" s="56"/>
      <c r="I1" s="56"/>
    </row>
    <row r="2" spans="1:9" ht="29.4" customHeight="1" x14ac:dyDescent="0.85">
      <c r="A2" s="24" t="s">
        <v>15</v>
      </c>
    </row>
    <row r="3" spans="1:9" s="11" customFormat="1" x14ac:dyDescent="0.7">
      <c r="A3" s="63" t="s">
        <v>1</v>
      </c>
      <c r="B3" s="57" t="s">
        <v>30</v>
      </c>
      <c r="C3" s="59" t="s">
        <v>16</v>
      </c>
      <c r="D3" s="59" t="s">
        <v>17</v>
      </c>
      <c r="E3" s="59" t="s">
        <v>18</v>
      </c>
      <c r="F3" s="59" t="s">
        <v>19</v>
      </c>
      <c r="G3" s="59" t="s">
        <v>20</v>
      </c>
      <c r="H3" s="62" t="s">
        <v>21</v>
      </c>
      <c r="I3" s="61" t="s">
        <v>22</v>
      </c>
    </row>
    <row r="4" spans="1:9" s="1" customFormat="1" x14ac:dyDescent="0.7">
      <c r="A4" s="63"/>
      <c r="B4" s="58"/>
      <c r="C4" s="60"/>
      <c r="D4" s="60"/>
      <c r="E4" s="60"/>
      <c r="F4" s="60"/>
      <c r="G4" s="60"/>
      <c r="H4" s="62"/>
      <c r="I4" s="61"/>
    </row>
    <row r="5" spans="1:9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177335</v>
      </c>
      <c r="D5" s="10">
        <f>'มกราคม 63'!D5+'กุมภาพันธ์ 63'!D5+'มีนาคม 63'!D5</f>
        <v>10335</v>
      </c>
      <c r="E5" s="10">
        <f>'มกราคม 63'!E5+'กุมภาพันธ์ 63'!E5+'มีนาคม 63'!E5</f>
        <v>0</v>
      </c>
      <c r="F5" s="10">
        <f>'มกราคม 63'!F5+'กุมภาพันธ์ 63'!F5+'มีนาคม 63'!F5</f>
        <v>0</v>
      </c>
      <c r="G5" s="10">
        <f>'มกราคม 63'!G5+'กุมภาพันธ์ 63'!G5+'มีนาคม 63'!G5</f>
        <v>69300</v>
      </c>
      <c r="H5" s="10">
        <f>'มกราคม 63'!H5+'กุมภาพันธ์ 63'!H5+'มีนาคม 63'!H5</f>
        <v>17640</v>
      </c>
      <c r="I5" s="12">
        <f>SUM(C5:H5)</f>
        <v>274610</v>
      </c>
    </row>
    <row r="6" spans="1:9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0</v>
      </c>
      <c r="E6" s="10">
        <f>'มกราคม 63'!E6+'กุมภาพันธ์ 63'!E6+'มีนาคม 63'!E6</f>
        <v>0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2">
        <f t="shared" ref="I6:I12" si="0">SUM(C6:H6)</f>
        <v>0</v>
      </c>
    </row>
    <row r="7" spans="1:9" x14ac:dyDescent="0.7">
      <c r="A7" s="4">
        <v>10867</v>
      </c>
      <c r="B7" s="5" t="s">
        <v>5</v>
      </c>
      <c r="C7" s="10">
        <f>'มกราคม 63'!C7+'กุมภาพันธ์ 63'!C7+'มีนาคม 63'!C7</f>
        <v>0</v>
      </c>
      <c r="D7" s="10">
        <f>'มกราคม 63'!D7+'กุมภาพันธ์ 63'!D7+'มีนาคม 63'!D7</f>
        <v>1459</v>
      </c>
      <c r="E7" s="10">
        <f>'มกราคม 63'!E7+'กุมภาพันธ์ 63'!E7+'มีนาคม 63'!E7</f>
        <v>1985</v>
      </c>
      <c r="F7" s="10">
        <f>'มกราคม 63'!F7+'กุมภาพันธ์ 63'!F7+'มีนาคม 63'!F7</f>
        <v>0</v>
      </c>
      <c r="G7" s="10">
        <f>'มกราคม 63'!G7+'กุมภาพันธ์ 63'!G7+'มีนาคม 63'!G7</f>
        <v>0</v>
      </c>
      <c r="H7" s="10">
        <f>'มกราคม 63'!H7+'กุมภาพันธ์ 63'!H7+'มีนาคม 63'!H7</f>
        <v>0</v>
      </c>
      <c r="I7" s="12">
        <f t="shared" si="0"/>
        <v>3444</v>
      </c>
    </row>
    <row r="8" spans="1:9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0</v>
      </c>
      <c r="D8" s="10">
        <f>'มกราคม 63'!D8+'กุมภาพันธ์ 63'!D8+'มีนาคม 63'!D8</f>
        <v>0</v>
      </c>
      <c r="E8" s="10">
        <f>'มกราคม 63'!E8+'กุมภาพันธ์ 63'!E8+'มีนาคม 63'!E8</f>
        <v>0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2">
        <f t="shared" si="0"/>
        <v>0</v>
      </c>
    </row>
    <row r="9" spans="1:9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3016</v>
      </c>
      <c r="E9" s="10">
        <f>'มกราคม 63'!E9+'กุมภาพันธ์ 63'!E9+'มีนาคม 63'!E9</f>
        <v>0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2">
        <f t="shared" si="0"/>
        <v>3016</v>
      </c>
    </row>
    <row r="10" spans="1:9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279436</v>
      </c>
      <c r="D10" s="10">
        <f>'มกราคม 63'!D10+'กุมภาพันธ์ 63'!D10+'มีนาคม 63'!D10</f>
        <v>115205</v>
      </c>
      <c r="E10" s="10">
        <f>'มกราคม 63'!E10+'กุมภาพันธ์ 63'!E10+'มีนาคม 63'!E10</f>
        <v>15750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2">
        <f t="shared" si="0"/>
        <v>410391</v>
      </c>
    </row>
    <row r="11" spans="1:9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555</v>
      </c>
      <c r="E11" s="10">
        <f>'มกราคม 63'!E11+'กุมภาพันธ์ 63'!E11+'มีนาคม 63'!E11</f>
        <v>0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2">
        <f t="shared" si="0"/>
        <v>555</v>
      </c>
    </row>
    <row r="12" spans="1:9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0</v>
      </c>
      <c r="E12" s="10">
        <f>'มกราคม 63'!E12+'กุมภาพันธ์ 63'!E12+'มีนาคม 63'!E12</f>
        <v>0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2">
        <f t="shared" si="0"/>
        <v>0</v>
      </c>
    </row>
    <row r="13" spans="1:9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0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2">
        <f>SUM(C13:H13)</f>
        <v>0</v>
      </c>
    </row>
    <row r="14" spans="1:9" s="8" customFormat="1" x14ac:dyDescent="0.7">
      <c r="A14" s="54" t="s">
        <v>0</v>
      </c>
      <c r="B14" s="55"/>
      <c r="C14" s="7">
        <f>SUM(C5:C13)</f>
        <v>456771</v>
      </c>
      <c r="D14" s="6">
        <f t="shared" ref="D14:H14" si="1">SUM(D5:D13)</f>
        <v>130570</v>
      </c>
      <c r="E14" s="6">
        <f t="shared" si="1"/>
        <v>17735</v>
      </c>
      <c r="F14" s="6">
        <f t="shared" si="1"/>
        <v>0</v>
      </c>
      <c r="G14" s="6">
        <f t="shared" si="1"/>
        <v>69300</v>
      </c>
      <c r="H14" s="6">
        <f t="shared" si="1"/>
        <v>17640</v>
      </c>
      <c r="I14" s="12">
        <f>SUM(C14:H14)</f>
        <v>692016</v>
      </c>
    </row>
  </sheetData>
  <mergeCells count="11">
    <mergeCell ref="A14:B14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16"/>
  <sheetViews>
    <sheetView tabSelected="1" topLeftCell="A7" workbookViewId="0">
      <selection activeCell="N17" sqref="N17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1" width="12.5" style="9" customWidth="1"/>
    <col min="12" max="12" width="13.8984375" style="9" customWidth="1"/>
    <col min="13" max="13" width="13.8984375" style="1" customWidth="1"/>
    <col min="14" max="14" width="13.8984375" style="40" customWidth="1"/>
    <col min="15" max="15" width="14.09765625" style="3" customWidth="1"/>
    <col min="16" max="16384" width="9" style="3"/>
  </cols>
  <sheetData>
    <row r="1" spans="1:15" s="1" customFormat="1" ht="27" x14ac:dyDescent="0.7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33.6" customHeight="1" x14ac:dyDescent="0.85">
      <c r="A2" s="24" t="s">
        <v>53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33.6" customHeight="1" x14ac:dyDescent="0.95">
      <c r="A3" s="74" t="s">
        <v>51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40" customFormat="1" ht="24.6" customHeight="1" x14ac:dyDescent="0.7">
      <c r="A4" s="75" t="s">
        <v>50</v>
      </c>
      <c r="B4" s="75"/>
      <c r="C4" s="76" t="s">
        <v>13</v>
      </c>
      <c r="D4" s="76"/>
      <c r="E4" s="76"/>
      <c r="F4" s="76"/>
      <c r="G4" s="76"/>
      <c r="H4" s="76"/>
      <c r="I4" s="76"/>
      <c r="J4" s="76"/>
      <c r="K4" s="77"/>
      <c r="L4" s="78" t="s">
        <v>47</v>
      </c>
      <c r="M4" s="76"/>
      <c r="N4" s="77"/>
    </row>
    <row r="5" spans="1:15" s="2" customFormat="1" ht="25.2" customHeight="1" x14ac:dyDescent="0.7">
      <c r="A5" s="70" t="s">
        <v>1</v>
      </c>
      <c r="B5" s="71" t="s">
        <v>2</v>
      </c>
      <c r="C5" s="64">
        <v>23012</v>
      </c>
      <c r="D5" s="65"/>
      <c r="E5" s="65"/>
      <c r="F5" s="64">
        <v>23043</v>
      </c>
      <c r="G5" s="65"/>
      <c r="H5" s="65"/>
      <c r="I5" s="64">
        <v>23071</v>
      </c>
      <c r="J5" s="65"/>
      <c r="K5" s="65"/>
      <c r="L5" s="66" t="s">
        <v>39</v>
      </c>
      <c r="M5" s="68" t="s">
        <v>14</v>
      </c>
      <c r="N5" s="69" t="s">
        <v>32</v>
      </c>
    </row>
    <row r="6" spans="1:15" ht="31.2" customHeight="1" x14ac:dyDescent="0.7">
      <c r="A6" s="58"/>
      <c r="B6" s="72"/>
      <c r="C6" s="41" t="s">
        <v>25</v>
      </c>
      <c r="D6" s="15" t="s">
        <v>14</v>
      </c>
      <c r="E6" s="17" t="s">
        <v>12</v>
      </c>
      <c r="F6" s="41" t="s">
        <v>25</v>
      </c>
      <c r="G6" s="15" t="s">
        <v>14</v>
      </c>
      <c r="H6" s="17" t="s">
        <v>12</v>
      </c>
      <c r="I6" s="41" t="s">
        <v>25</v>
      </c>
      <c r="J6" s="15" t="s">
        <v>14</v>
      </c>
      <c r="K6" s="17" t="s">
        <v>12</v>
      </c>
      <c r="L6" s="67"/>
      <c r="M6" s="68"/>
      <c r="N6" s="69"/>
    </row>
    <row r="7" spans="1:15" x14ac:dyDescent="0.7">
      <c r="A7" s="4">
        <v>10699</v>
      </c>
      <c r="B7" s="5" t="s">
        <v>3</v>
      </c>
      <c r="C7" s="10">
        <f>'มกราคม 63'!I5</f>
        <v>76345</v>
      </c>
      <c r="D7" s="16"/>
      <c r="E7" s="18">
        <f>C7-D7</f>
        <v>76345</v>
      </c>
      <c r="F7" s="10">
        <f>'กุมภาพันธ์ 63'!I5</f>
        <v>109730</v>
      </c>
      <c r="G7" s="16"/>
      <c r="H7" s="18">
        <f>F7-G7</f>
        <v>109730</v>
      </c>
      <c r="I7" s="10">
        <f>'มีนาคม 63'!I5</f>
        <v>88535</v>
      </c>
      <c r="J7" s="16"/>
      <c r="K7" s="18">
        <f>I7-J7</f>
        <v>88535</v>
      </c>
      <c r="L7" s="10">
        <f>C7+F7+I7</f>
        <v>274610</v>
      </c>
      <c r="M7" s="21">
        <f>D7+G7+J7</f>
        <v>0</v>
      </c>
      <c r="N7" s="27">
        <f>L7-M7</f>
        <v>274610</v>
      </c>
      <c r="O7" s="47"/>
    </row>
    <row r="8" spans="1:15" x14ac:dyDescent="0.7">
      <c r="A8" s="4">
        <v>10866</v>
      </c>
      <c r="B8" s="5" t="s">
        <v>4</v>
      </c>
      <c r="C8" s="10">
        <f>'มกราคม 63'!I6</f>
        <v>0</v>
      </c>
      <c r="D8" s="16"/>
      <c r="E8" s="18">
        <f t="shared" ref="E8:E15" si="0">C8-D8</f>
        <v>0</v>
      </c>
      <c r="F8" s="10">
        <f>'กุมภาพันธ์ 63'!I6</f>
        <v>0</v>
      </c>
      <c r="G8" s="16"/>
      <c r="H8" s="18">
        <f t="shared" ref="H8:H15" si="1">F8-G8</f>
        <v>0</v>
      </c>
      <c r="I8" s="10">
        <f>'มีนาคม 63'!I6</f>
        <v>0</v>
      </c>
      <c r="J8" s="16"/>
      <c r="K8" s="18">
        <f t="shared" ref="K8:K15" si="2">I8-J8</f>
        <v>0</v>
      </c>
      <c r="L8" s="10">
        <f t="shared" ref="L8:L15" si="3">C8+F8+I8</f>
        <v>0</v>
      </c>
      <c r="M8" s="21">
        <f t="shared" ref="M8:M15" si="4">D8+G8+J8</f>
        <v>0</v>
      </c>
      <c r="N8" s="27">
        <f t="shared" ref="N8:N15" si="5">L8-M8</f>
        <v>0</v>
      </c>
      <c r="O8" s="47"/>
    </row>
    <row r="9" spans="1:15" x14ac:dyDescent="0.7">
      <c r="A9" s="4">
        <v>10867</v>
      </c>
      <c r="B9" s="5" t="s">
        <v>5</v>
      </c>
      <c r="C9" s="10">
        <f>'มกราคม 63'!I7</f>
        <v>1757</v>
      </c>
      <c r="D9" s="16"/>
      <c r="E9" s="18">
        <f t="shared" si="0"/>
        <v>1757</v>
      </c>
      <c r="F9" s="10">
        <f>'กุมภาพันธ์ 63'!I7</f>
        <v>1155</v>
      </c>
      <c r="G9" s="16"/>
      <c r="H9" s="18">
        <f t="shared" si="1"/>
        <v>1155</v>
      </c>
      <c r="I9" s="10">
        <f>'มีนาคม 63'!I7</f>
        <v>532</v>
      </c>
      <c r="J9" s="16"/>
      <c r="K9" s="18">
        <f t="shared" si="2"/>
        <v>532</v>
      </c>
      <c r="L9" s="10">
        <f>C9+F9+I9</f>
        <v>3444</v>
      </c>
      <c r="M9" s="21">
        <f>D9+G9+J9</f>
        <v>0</v>
      </c>
      <c r="N9" s="27">
        <f t="shared" si="5"/>
        <v>3444</v>
      </c>
      <c r="O9" s="47"/>
    </row>
    <row r="10" spans="1:15" x14ac:dyDescent="0.7">
      <c r="A10" s="4">
        <v>10868</v>
      </c>
      <c r="B10" s="5" t="s">
        <v>6</v>
      </c>
      <c r="C10" s="10">
        <f>'มกราคม 63'!I8</f>
        <v>0</v>
      </c>
      <c r="D10" s="16"/>
      <c r="E10" s="18">
        <f t="shared" si="0"/>
        <v>0</v>
      </c>
      <c r="F10" s="10">
        <f>'กุมภาพันธ์ 63'!I8</f>
        <v>0</v>
      </c>
      <c r="G10" s="16"/>
      <c r="H10" s="18">
        <f t="shared" si="1"/>
        <v>0</v>
      </c>
      <c r="I10" s="10">
        <f>'มีนาคม 63'!I8</f>
        <v>0</v>
      </c>
      <c r="J10" s="16"/>
      <c r="K10" s="18">
        <f t="shared" si="2"/>
        <v>0</v>
      </c>
      <c r="L10" s="10">
        <f t="shared" si="3"/>
        <v>0</v>
      </c>
      <c r="M10" s="21">
        <f t="shared" si="4"/>
        <v>0</v>
      </c>
      <c r="N10" s="27">
        <f t="shared" si="5"/>
        <v>0</v>
      </c>
      <c r="O10" s="46"/>
    </row>
    <row r="11" spans="1:15" x14ac:dyDescent="0.7">
      <c r="A11" s="4">
        <v>10869</v>
      </c>
      <c r="B11" s="5" t="s">
        <v>7</v>
      </c>
      <c r="C11" s="10">
        <f>'มกราคม 63'!I9</f>
        <v>2116</v>
      </c>
      <c r="D11" s="16"/>
      <c r="E11" s="18">
        <f t="shared" si="0"/>
        <v>2116</v>
      </c>
      <c r="F11" s="10">
        <f>'กุมภาพันธ์ 63'!I9</f>
        <v>600</v>
      </c>
      <c r="G11" s="16"/>
      <c r="H11" s="18">
        <f t="shared" si="1"/>
        <v>600</v>
      </c>
      <c r="I11" s="10">
        <f>'มีนาคม 63'!I9</f>
        <v>300</v>
      </c>
      <c r="J11" s="16"/>
      <c r="K11" s="18">
        <f t="shared" si="2"/>
        <v>300</v>
      </c>
      <c r="L11" s="10">
        <f t="shared" si="3"/>
        <v>3016</v>
      </c>
      <c r="M11" s="21">
        <f t="shared" si="4"/>
        <v>0</v>
      </c>
      <c r="N11" s="27">
        <f t="shared" si="5"/>
        <v>3016</v>
      </c>
      <c r="O11" s="47"/>
    </row>
    <row r="12" spans="1:15" x14ac:dyDescent="0.7">
      <c r="A12" s="4">
        <v>10870</v>
      </c>
      <c r="B12" s="5" t="s">
        <v>8</v>
      </c>
      <c r="C12" s="10">
        <f>'มกราคม 63'!I10</f>
        <v>141105</v>
      </c>
      <c r="D12" s="16"/>
      <c r="E12" s="18">
        <f t="shared" si="0"/>
        <v>141105</v>
      </c>
      <c r="F12" s="10">
        <f>'กุมภาพันธ์ 63'!I10</f>
        <v>141178</v>
      </c>
      <c r="G12" s="16"/>
      <c r="H12" s="18">
        <f t="shared" si="1"/>
        <v>141178</v>
      </c>
      <c r="I12" s="10">
        <f>'มีนาคม 63'!I10</f>
        <v>128108</v>
      </c>
      <c r="J12" s="16"/>
      <c r="K12" s="18">
        <f t="shared" si="2"/>
        <v>128108</v>
      </c>
      <c r="L12" s="10">
        <f t="shared" si="3"/>
        <v>410391</v>
      </c>
      <c r="M12" s="21">
        <f t="shared" si="4"/>
        <v>0</v>
      </c>
      <c r="N12" s="27">
        <f t="shared" si="5"/>
        <v>410391</v>
      </c>
      <c r="O12" s="47"/>
    </row>
    <row r="13" spans="1:15" x14ac:dyDescent="0.7">
      <c r="A13" s="4">
        <v>13817</v>
      </c>
      <c r="B13" s="5" t="s">
        <v>9</v>
      </c>
      <c r="C13" s="10">
        <f>'มกราคม 63'!I11</f>
        <v>0</v>
      </c>
      <c r="D13" s="16"/>
      <c r="E13" s="18">
        <f t="shared" si="0"/>
        <v>0</v>
      </c>
      <c r="F13" s="10">
        <f>'กุมภาพันธ์ 63'!I11</f>
        <v>0</v>
      </c>
      <c r="G13" s="16"/>
      <c r="H13" s="18">
        <f t="shared" si="1"/>
        <v>0</v>
      </c>
      <c r="I13" s="10">
        <f>'มีนาคม 63'!I11</f>
        <v>555</v>
      </c>
      <c r="J13" s="16"/>
      <c r="K13" s="18">
        <f t="shared" si="2"/>
        <v>555</v>
      </c>
      <c r="L13" s="10">
        <f t="shared" si="3"/>
        <v>555</v>
      </c>
      <c r="M13" s="21">
        <f t="shared" si="4"/>
        <v>0</v>
      </c>
      <c r="N13" s="27">
        <f t="shared" si="5"/>
        <v>555</v>
      </c>
      <c r="O13" s="47"/>
    </row>
    <row r="14" spans="1:15" x14ac:dyDescent="0.7">
      <c r="A14" s="4">
        <v>28849</v>
      </c>
      <c r="B14" s="5" t="s">
        <v>10</v>
      </c>
      <c r="C14" s="10">
        <f>'มกราคม 63'!I12</f>
        <v>0</v>
      </c>
      <c r="D14" s="16"/>
      <c r="E14" s="18">
        <f t="shared" si="0"/>
        <v>0</v>
      </c>
      <c r="F14" s="10">
        <f>'กุมภาพันธ์ 63'!I12</f>
        <v>0</v>
      </c>
      <c r="G14" s="16"/>
      <c r="H14" s="18">
        <f t="shared" si="1"/>
        <v>0</v>
      </c>
      <c r="I14" s="10">
        <f>'มีนาคม 63'!I12</f>
        <v>0</v>
      </c>
      <c r="J14" s="16"/>
      <c r="K14" s="18">
        <f t="shared" si="2"/>
        <v>0</v>
      </c>
      <c r="L14" s="10">
        <f t="shared" si="3"/>
        <v>0</v>
      </c>
      <c r="M14" s="21">
        <f t="shared" si="4"/>
        <v>0</v>
      </c>
      <c r="N14" s="27">
        <f t="shared" si="5"/>
        <v>0</v>
      </c>
      <c r="O14" s="47"/>
    </row>
    <row r="15" spans="1:15" x14ac:dyDescent="0.7">
      <c r="A15" s="4">
        <v>28850</v>
      </c>
      <c r="B15" s="5" t="s">
        <v>11</v>
      </c>
      <c r="C15" s="10">
        <f>'มกราคม 63'!I13</f>
        <v>0</v>
      </c>
      <c r="D15" s="16"/>
      <c r="E15" s="18">
        <f t="shared" si="0"/>
        <v>0</v>
      </c>
      <c r="F15" s="10">
        <f>'กุมภาพันธ์ 63'!I13</f>
        <v>0</v>
      </c>
      <c r="G15" s="16"/>
      <c r="H15" s="18">
        <f t="shared" si="1"/>
        <v>0</v>
      </c>
      <c r="I15" s="10">
        <f>'มีนาคม 63'!I13</f>
        <v>0</v>
      </c>
      <c r="J15" s="16"/>
      <c r="K15" s="18">
        <f t="shared" si="2"/>
        <v>0</v>
      </c>
      <c r="L15" s="10">
        <f t="shared" si="3"/>
        <v>0</v>
      </c>
      <c r="M15" s="21">
        <f t="shared" si="4"/>
        <v>0</v>
      </c>
      <c r="N15" s="27">
        <f t="shared" si="5"/>
        <v>0</v>
      </c>
      <c r="O15" s="47"/>
    </row>
    <row r="16" spans="1:15" s="26" customFormat="1" x14ac:dyDescent="0.7">
      <c r="A16" s="54" t="s">
        <v>0</v>
      </c>
      <c r="B16" s="55"/>
      <c r="C16" s="7">
        <f>SUM(C7:C15)</f>
        <v>221323</v>
      </c>
      <c r="D16" s="14">
        <f t="shared" ref="D16:K16" si="6">SUM(D7:D15)</f>
        <v>0</v>
      </c>
      <c r="E16" s="19">
        <f t="shared" si="6"/>
        <v>221323</v>
      </c>
      <c r="F16" s="7">
        <f t="shared" si="6"/>
        <v>252663</v>
      </c>
      <c r="G16" s="14">
        <f t="shared" si="6"/>
        <v>0</v>
      </c>
      <c r="H16" s="19">
        <f t="shared" si="6"/>
        <v>252663</v>
      </c>
      <c r="I16" s="7">
        <f t="shared" si="6"/>
        <v>218030</v>
      </c>
      <c r="J16" s="14">
        <f t="shared" si="6"/>
        <v>0</v>
      </c>
      <c r="K16" s="19">
        <f t="shared" si="6"/>
        <v>218030</v>
      </c>
      <c r="L16" s="20">
        <f>SUM(L7:L15)</f>
        <v>692016</v>
      </c>
      <c r="M16" s="22">
        <f>SUM(M7:M15)</f>
        <v>0</v>
      </c>
      <c r="N16" s="23">
        <f>SUM(N7:N15)</f>
        <v>692016</v>
      </c>
    </row>
  </sheetData>
  <mergeCells count="14">
    <mergeCell ref="A1:N1"/>
    <mergeCell ref="A3:N3"/>
    <mergeCell ref="A4:B4"/>
    <mergeCell ref="C4:K4"/>
    <mergeCell ref="L4:N4"/>
    <mergeCell ref="A16:B16"/>
    <mergeCell ref="I5:K5"/>
    <mergeCell ref="L5:L6"/>
    <mergeCell ref="M5:M6"/>
    <mergeCell ref="N5:N6"/>
    <mergeCell ref="A5:A6"/>
    <mergeCell ref="B5:B6"/>
    <mergeCell ref="C5:E5"/>
    <mergeCell ref="F5:H5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5"/>
  <sheetViews>
    <sheetView topLeftCell="E1" zoomScale="70" zoomScaleNormal="70" workbookViewId="0">
      <selection activeCell="R17" sqref="R17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199218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42"/>
      <c r="Y1" s="42"/>
      <c r="Z1" s="42"/>
    </row>
    <row r="2" spans="1:29" ht="21" customHeight="1" x14ac:dyDescent="0.85">
      <c r="A2" s="24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43"/>
      <c r="Y2" s="43"/>
      <c r="Z2" s="43"/>
    </row>
    <row r="3" spans="1:29" s="11" customFormat="1" ht="24.6" customHeight="1" x14ac:dyDescent="0.7">
      <c r="A3" s="75" t="s">
        <v>34</v>
      </c>
      <c r="B3" s="75"/>
      <c r="C3" s="78" t="s">
        <v>13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78" t="s">
        <v>37</v>
      </c>
      <c r="V3" s="76"/>
      <c r="W3" s="77"/>
      <c r="X3" s="78" t="s">
        <v>38</v>
      </c>
      <c r="Y3" s="76"/>
      <c r="Z3" s="77"/>
      <c r="AA3" s="79" t="s">
        <v>35</v>
      </c>
      <c r="AB3" s="80" t="s">
        <v>36</v>
      </c>
    </row>
    <row r="4" spans="1:29" s="2" customFormat="1" ht="25.2" customHeight="1" x14ac:dyDescent="0.7">
      <c r="A4" s="70" t="s">
        <v>1</v>
      </c>
      <c r="B4" s="71" t="s">
        <v>2</v>
      </c>
      <c r="C4" s="64">
        <v>242066</v>
      </c>
      <c r="D4" s="64"/>
      <c r="E4" s="64"/>
      <c r="F4" s="64">
        <v>22951</v>
      </c>
      <c r="G4" s="64"/>
      <c r="H4" s="64"/>
      <c r="I4" s="64">
        <v>22981</v>
      </c>
      <c r="J4" s="65"/>
      <c r="K4" s="65"/>
      <c r="L4" s="64">
        <v>23012</v>
      </c>
      <c r="M4" s="65"/>
      <c r="N4" s="65"/>
      <c r="O4" s="64">
        <v>23012</v>
      </c>
      <c r="P4" s="65"/>
      <c r="Q4" s="65"/>
      <c r="R4" s="64">
        <v>23012</v>
      </c>
      <c r="S4" s="65"/>
      <c r="T4" s="65"/>
      <c r="U4" s="66" t="s">
        <v>23</v>
      </c>
      <c r="V4" s="68" t="s">
        <v>14</v>
      </c>
      <c r="W4" s="69" t="s">
        <v>32</v>
      </c>
      <c r="X4" s="66" t="s">
        <v>39</v>
      </c>
      <c r="Y4" s="68" t="s">
        <v>14</v>
      </c>
      <c r="Z4" s="69" t="s">
        <v>32</v>
      </c>
      <c r="AA4" s="79"/>
      <c r="AB4" s="80"/>
    </row>
    <row r="5" spans="1:29" ht="31.2" customHeight="1" x14ac:dyDescent="0.7">
      <c r="A5" s="58"/>
      <c r="B5" s="72"/>
      <c r="C5" s="13" t="s">
        <v>25</v>
      </c>
      <c r="D5" s="15" t="s">
        <v>14</v>
      </c>
      <c r="E5" s="17" t="s">
        <v>12</v>
      </c>
      <c r="F5" s="13" t="s">
        <v>25</v>
      </c>
      <c r="G5" s="15" t="s">
        <v>14</v>
      </c>
      <c r="H5" s="17" t="s">
        <v>12</v>
      </c>
      <c r="I5" s="13" t="s">
        <v>25</v>
      </c>
      <c r="J5" s="15" t="s">
        <v>14</v>
      </c>
      <c r="K5" s="17" t="s">
        <v>12</v>
      </c>
      <c r="L5" s="39" t="s">
        <v>25</v>
      </c>
      <c r="M5" s="15" t="s">
        <v>14</v>
      </c>
      <c r="N5" s="17" t="s">
        <v>12</v>
      </c>
      <c r="O5" s="39" t="s">
        <v>25</v>
      </c>
      <c r="P5" s="15" t="s">
        <v>14</v>
      </c>
      <c r="Q5" s="17" t="s">
        <v>12</v>
      </c>
      <c r="R5" s="39" t="s">
        <v>25</v>
      </c>
      <c r="S5" s="15" t="s">
        <v>14</v>
      </c>
      <c r="T5" s="17" t="s">
        <v>12</v>
      </c>
      <c r="U5" s="67"/>
      <c r="V5" s="68"/>
      <c r="W5" s="69"/>
      <c r="X5" s="67"/>
      <c r="Y5" s="68"/>
      <c r="Z5" s="69"/>
      <c r="AA5" s="79"/>
      <c r="AB5" s="80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4">
        <v>300000</v>
      </c>
      <c r="AB6" s="45">
        <f>AA6-W6-Z6</f>
        <v>160118.5</v>
      </c>
      <c r="AC6" s="47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4">
        <v>2580000</v>
      </c>
      <c r="AB7" s="45">
        <f t="shared" ref="AB7:AB14" si="6">AA7-W7-Z7</f>
        <v>1369151.5</v>
      </c>
      <c r="AC7" s="47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4">
        <v>1380000</v>
      </c>
      <c r="AB8" s="45">
        <f t="shared" si="6"/>
        <v>661744</v>
      </c>
      <c r="AC8" s="47"/>
    </row>
    <row r="9" spans="1:29" x14ac:dyDescent="0.7">
      <c r="A9" s="4">
        <v>10868</v>
      </c>
      <c r="B9" s="5" t="s">
        <v>6</v>
      </c>
      <c r="C9" s="10">
        <v>667621.4</v>
      </c>
      <c r="D9" s="49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50">
        <v>2940000</v>
      </c>
      <c r="AB9" s="45">
        <f t="shared" si="6"/>
        <v>1160406.6000000001</v>
      </c>
      <c r="AC9" s="46"/>
    </row>
    <row r="10" spans="1:29" x14ac:dyDescent="0.7">
      <c r="A10" s="4">
        <v>10869</v>
      </c>
      <c r="B10" s="5" t="s">
        <v>7</v>
      </c>
      <c r="C10" s="10">
        <v>726331</v>
      </c>
      <c r="D10" s="49">
        <v>42683</v>
      </c>
      <c r="E10" s="18">
        <v>683648</v>
      </c>
      <c r="F10" s="10">
        <v>673154.5</v>
      </c>
      <c r="G10" s="49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4">
        <v>4080000</v>
      </c>
      <c r="AB10" s="45">
        <f>AA10-W10-Z10</f>
        <v>2120764.9</v>
      </c>
      <c r="AC10" s="47"/>
    </row>
    <row r="11" spans="1:29" x14ac:dyDescent="0.7">
      <c r="A11" s="4">
        <v>10870</v>
      </c>
      <c r="B11" s="5" t="s">
        <v>8</v>
      </c>
      <c r="C11" s="10">
        <v>233958</v>
      </c>
      <c r="D11" s="49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4">
        <v>1380000</v>
      </c>
      <c r="AB11" s="45">
        <f t="shared" si="6"/>
        <v>913653</v>
      </c>
      <c r="AC11" s="47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50">
        <v>2400000</v>
      </c>
      <c r="AB12" s="45">
        <f t="shared" si="6"/>
        <v>1050629</v>
      </c>
      <c r="AC12" s="47"/>
    </row>
    <row r="13" spans="1:29" x14ac:dyDescent="0.7">
      <c r="A13" s="4">
        <v>28849</v>
      </c>
      <c r="B13" s="5" t="s">
        <v>10</v>
      </c>
      <c r="C13" s="10">
        <v>388447.25</v>
      </c>
      <c r="D13" s="49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50">
        <v>1740000</v>
      </c>
      <c r="AB13" s="45">
        <f t="shared" si="6"/>
        <v>757484.65</v>
      </c>
      <c r="AC13" s="47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4">
        <v>1260000</v>
      </c>
      <c r="AB14" s="45">
        <f t="shared" si="6"/>
        <v>633265</v>
      </c>
      <c r="AC14" s="47"/>
    </row>
    <row r="15" spans="1:29" s="26" customFormat="1" x14ac:dyDescent="0.7">
      <c r="A15" s="54" t="s">
        <v>0</v>
      </c>
      <c r="B15" s="55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8">
        <f>AA15-W15-Z15</f>
        <v>8827217.1500000004</v>
      </c>
    </row>
  </sheetData>
  <mergeCells count="23"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  <mergeCell ref="Y4:Y5"/>
    <mergeCell ref="Z4:Z5"/>
    <mergeCell ref="A15:B15"/>
    <mergeCell ref="V4:V5"/>
    <mergeCell ref="C4:E4"/>
    <mergeCell ref="F4:H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zoomScale="90" zoomScaleNormal="90" workbookViewId="0">
      <selection activeCell="N12" sqref="N12"/>
    </sheetView>
  </sheetViews>
  <sheetFormatPr defaultRowHeight="13.8" x14ac:dyDescent="0.25"/>
  <cols>
    <col min="1" max="10" width="13" customWidth="1"/>
    <col min="11" max="11" width="14.19921875" customWidth="1"/>
  </cols>
  <sheetData>
    <row r="1" spans="1:11" s="1" customFormat="1" ht="24.6" x14ac:dyDescent="0.7">
      <c r="A1" s="1" t="s">
        <v>33</v>
      </c>
    </row>
    <row r="3" spans="1:11" ht="49.2" x14ac:dyDescent="0.25">
      <c r="A3" s="29" t="s">
        <v>31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32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200000000000003" customHeight="1" x14ac:dyDescent="0.7">
      <c r="A13" s="32" t="s">
        <v>22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>
      <selection activeCell="K23" sqref="K23"/>
    </sheetView>
  </sheetViews>
  <sheetFormatPr defaultRowHeight="13.8" x14ac:dyDescent="0.25"/>
  <cols>
    <col min="1" max="10" width="13" customWidth="1"/>
    <col min="11" max="11" width="14.19921875" customWidth="1"/>
  </cols>
  <sheetData>
    <row r="1" spans="1:11" s="1" customFormat="1" ht="24.6" x14ac:dyDescent="0.7">
      <c r="A1" s="1" t="s">
        <v>46</v>
      </c>
    </row>
    <row r="3" spans="1:11" ht="49.2" x14ac:dyDescent="0.25">
      <c r="A3" s="29" t="s">
        <v>31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32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200000000000003" customHeight="1" x14ac:dyDescent="0.7">
      <c r="A13" s="32" t="s">
        <v>22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คำอธิบาย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2020-05-05T03:45:43Z</cp:lastPrinted>
  <dcterms:created xsi:type="dcterms:W3CDTF">2020-02-03T08:33:46Z</dcterms:created>
  <dcterms:modified xsi:type="dcterms:W3CDTF">2020-05-06T07:25:11Z</dcterms:modified>
</cp:coreProperties>
</file>