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คปสจ.63\คปสจ.พฤษภาคม 63\"/>
    </mc:Choice>
  </mc:AlternateContent>
  <xr:revisionPtr revIDLastSave="0" documentId="8_{2CCF435F-ECE9-437E-B75B-ED6B488D1A4A}" xr6:coauthVersionLast="45" xr6:coauthVersionMax="45" xr10:uidLastSave="{00000000-0000-0000-0000-000000000000}"/>
  <bookViews>
    <workbookView xWindow="-120" yWindow="-120" windowWidth="29040" windowHeight="15840" tabRatio="767" activeTab="8" xr2:uid="{00000000-000D-0000-FFFF-FFFF00000000}"/>
  </bookViews>
  <sheets>
    <sheet name="รพร.สระแก้ว" sheetId="22" r:id="rId1"/>
    <sheet name="รพ.คลองหาด" sheetId="21" r:id="rId2"/>
    <sheet name="รพ.ตาพระยา" sheetId="20" r:id="rId3"/>
    <sheet name="รพ.วังน้ำเย็น" sheetId="19" r:id="rId4"/>
    <sheet name="รพ.วัฒนานคร" sheetId="18" r:id="rId5"/>
    <sheet name="รพ.อรัญประเทศ" sheetId="17" r:id="rId6"/>
    <sheet name="รพ.เขาฉกรรจ์" sheetId="16" r:id="rId7"/>
    <sheet name="รพ.วังสมบูรณ์" sheetId="15" r:id="rId8"/>
    <sheet name="รพ.โคกสูง" sheetId="23" r:id="rId9"/>
    <sheet name="ฟอร์ม" sheetId="14" r:id="rId10"/>
  </sheets>
  <definedNames>
    <definedName name="_xlnm.Print_Titles" localSheetId="9">ฟอร์ม!$A:$A</definedName>
    <definedName name="_xlnm.Print_Titles" localSheetId="6">รพ.เขาฉกรรจ์!$A:$A</definedName>
    <definedName name="_xlnm.Print_Titles" localSheetId="1">รพ.คลองหาด!$A:$A</definedName>
    <definedName name="_xlnm.Print_Titles" localSheetId="8">รพ.โคกสูง!$A:$A</definedName>
    <definedName name="_xlnm.Print_Titles" localSheetId="2">รพ.ตาพระยา!$A:$A</definedName>
    <definedName name="_xlnm.Print_Titles" localSheetId="3">รพ.วังน้ำเย็น!$A:$A</definedName>
    <definedName name="_xlnm.Print_Titles" localSheetId="7">รพ.วังสมบูรณ์!$A:$A</definedName>
    <definedName name="_xlnm.Print_Titles" localSheetId="4">รพ.วัฒนานคร!$A:$A</definedName>
    <definedName name="_xlnm.Print_Titles" localSheetId="5">รพ.อรัญประเทศ!$A:$A</definedName>
    <definedName name="_xlnm.Print_Titles" localSheetId="0">รพร.สระแก้ว!$A:$A</definedName>
    <definedName name="SAPBEXsysID" hidden="1">"BWP"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" i="19" l="1"/>
  <c r="O28" i="22" l="1"/>
  <c r="O27" i="22"/>
  <c r="O26" i="22"/>
  <c r="O25" i="22"/>
  <c r="O24" i="22"/>
  <c r="O23" i="22"/>
  <c r="O22" i="22"/>
  <c r="O21" i="22"/>
  <c r="O20" i="22"/>
  <c r="O19" i="22"/>
  <c r="O18" i="22"/>
  <c r="O16" i="22"/>
  <c r="O15" i="22"/>
  <c r="O14" i="22"/>
  <c r="O13" i="22"/>
  <c r="O12" i="22"/>
  <c r="O11" i="22"/>
  <c r="O10" i="22"/>
  <c r="N28" i="22"/>
  <c r="N27" i="22"/>
  <c r="N26" i="22"/>
  <c r="N25" i="22"/>
  <c r="N24" i="22"/>
  <c r="N23" i="22"/>
  <c r="N22" i="22"/>
  <c r="N21" i="22"/>
  <c r="N20" i="22"/>
  <c r="N19" i="22"/>
  <c r="N18" i="22"/>
  <c r="N16" i="22"/>
  <c r="N15" i="22"/>
  <c r="N14" i="22"/>
  <c r="N13" i="22"/>
  <c r="N12" i="22"/>
  <c r="N11" i="22"/>
  <c r="N10" i="22"/>
  <c r="G28" i="22" l="1"/>
  <c r="G27" i="22"/>
  <c r="G26" i="22"/>
  <c r="G25" i="22"/>
  <c r="G24" i="22"/>
  <c r="G23" i="22"/>
  <c r="G22" i="22"/>
  <c r="G21" i="22"/>
  <c r="G20" i="22"/>
  <c r="G19" i="22"/>
  <c r="G18" i="22"/>
  <c r="G16" i="22"/>
  <c r="G15" i="22"/>
  <c r="G14" i="22"/>
  <c r="G13" i="22"/>
  <c r="G12" i="22"/>
  <c r="G11" i="22"/>
  <c r="G10" i="22"/>
  <c r="G9" i="22" l="1"/>
  <c r="G17" i="22"/>
  <c r="G29" i="22" s="1"/>
  <c r="G26" i="23" l="1"/>
  <c r="G24" i="23"/>
  <c r="G23" i="23"/>
  <c r="G22" i="23"/>
  <c r="G20" i="23"/>
  <c r="G19" i="23"/>
  <c r="G18" i="23"/>
  <c r="G16" i="23"/>
  <c r="G15" i="23"/>
  <c r="G13" i="23"/>
  <c r="G12" i="23"/>
  <c r="G11" i="23"/>
  <c r="G10" i="23"/>
  <c r="G9" i="23" l="1"/>
  <c r="G17" i="23"/>
  <c r="G29" i="23" s="1"/>
  <c r="G28" i="15" l="1"/>
  <c r="G27" i="15"/>
  <c r="G26" i="15"/>
  <c r="G25" i="15"/>
  <c r="G24" i="15"/>
  <c r="G23" i="15"/>
  <c r="G22" i="15"/>
  <c r="G21" i="15"/>
  <c r="G20" i="15"/>
  <c r="G19" i="15"/>
  <c r="G18" i="15"/>
  <c r="G17" i="15" s="1"/>
  <c r="G11" i="15"/>
  <c r="G12" i="15"/>
  <c r="G13" i="15"/>
  <c r="G14" i="15"/>
  <c r="G15" i="15"/>
  <c r="G16" i="15"/>
  <c r="G10" i="15"/>
  <c r="G9" i="15" l="1"/>
  <c r="G29" i="15" s="1"/>
  <c r="O28" i="18" l="1"/>
  <c r="N28" i="18"/>
  <c r="G28" i="18" l="1"/>
  <c r="G27" i="18"/>
  <c r="G26" i="18"/>
  <c r="G25" i="18"/>
  <c r="G24" i="18"/>
  <c r="G23" i="18"/>
  <c r="G22" i="18"/>
  <c r="G21" i="18"/>
  <c r="G20" i="18"/>
  <c r="G19" i="18"/>
  <c r="G18" i="18"/>
  <c r="G11" i="18"/>
  <c r="G9" i="18" s="1"/>
  <c r="G12" i="18"/>
  <c r="G13" i="18"/>
  <c r="G14" i="18"/>
  <c r="G15" i="18"/>
  <c r="G16" i="18"/>
  <c r="G10" i="18"/>
  <c r="G17" i="18" l="1"/>
  <c r="G29" i="18" s="1"/>
  <c r="G28" i="19" l="1"/>
  <c r="G27" i="19"/>
  <c r="G26" i="19"/>
  <c r="G25" i="19"/>
  <c r="G24" i="19"/>
  <c r="G23" i="19"/>
  <c r="G22" i="19"/>
  <c r="G21" i="19"/>
  <c r="G20" i="19"/>
  <c r="G19" i="19"/>
  <c r="G18" i="19"/>
  <c r="G11" i="19"/>
  <c r="G12" i="19"/>
  <c r="G13" i="19"/>
  <c r="G14" i="19"/>
  <c r="G15" i="19"/>
  <c r="G16" i="19"/>
  <c r="G10" i="19"/>
  <c r="G9" i="19" l="1"/>
  <c r="G17" i="19"/>
  <c r="G29" i="19" s="1"/>
  <c r="H23" i="21"/>
  <c r="G9" i="21" l="1"/>
  <c r="G28" i="21" l="1"/>
  <c r="G17" i="21" s="1"/>
  <c r="G29" i="21" s="1"/>
  <c r="L20" i="16" l="1"/>
  <c r="M10" i="16" l="1"/>
  <c r="D10" i="20" l="1"/>
  <c r="Y28" i="23" l="1"/>
  <c r="Z28" i="23" s="1"/>
  <c r="Y27" i="23"/>
  <c r="Z27" i="23" s="1"/>
  <c r="Y26" i="23"/>
  <c r="Z26" i="23" s="1"/>
  <c r="Y25" i="23"/>
  <c r="Z25" i="23" s="1"/>
  <c r="Y24" i="23"/>
  <c r="Z24" i="23" s="1"/>
  <c r="Y23" i="23"/>
  <c r="Z23" i="23" s="1"/>
  <c r="Y22" i="23"/>
  <c r="Z22" i="23" s="1"/>
  <c r="Y21" i="23"/>
  <c r="Z21" i="23" s="1"/>
  <c r="Y20" i="23"/>
  <c r="Z20" i="23" s="1"/>
  <c r="Y19" i="23"/>
  <c r="Z19" i="23" s="1"/>
  <c r="Y18" i="23"/>
  <c r="Y16" i="23"/>
  <c r="Z16" i="23" s="1"/>
  <c r="Y15" i="23"/>
  <c r="Z15" i="23" s="1"/>
  <c r="Y14" i="23"/>
  <c r="Z14" i="23" s="1"/>
  <c r="Y13" i="23"/>
  <c r="Z13" i="23" s="1"/>
  <c r="Y12" i="23"/>
  <c r="Z12" i="23" s="1"/>
  <c r="Y11" i="23"/>
  <c r="Z11" i="23" s="1"/>
  <c r="Y10" i="23"/>
  <c r="Z10" i="23" s="1"/>
  <c r="Y28" i="15"/>
  <c r="Z28" i="15" s="1"/>
  <c r="Y27" i="15"/>
  <c r="Z27" i="15" s="1"/>
  <c r="Y26" i="15"/>
  <c r="Z26" i="15" s="1"/>
  <c r="Y25" i="15"/>
  <c r="Z25" i="15" s="1"/>
  <c r="Y24" i="15"/>
  <c r="Z24" i="15" s="1"/>
  <c r="Y23" i="15"/>
  <c r="Z23" i="15" s="1"/>
  <c r="Y22" i="15"/>
  <c r="Z22" i="15" s="1"/>
  <c r="Y21" i="15"/>
  <c r="Z21" i="15" s="1"/>
  <c r="Y20" i="15"/>
  <c r="Z20" i="15" s="1"/>
  <c r="Y19" i="15"/>
  <c r="Z19" i="15" s="1"/>
  <c r="Y18" i="15"/>
  <c r="Y16" i="15"/>
  <c r="Z16" i="15" s="1"/>
  <c r="Y15" i="15"/>
  <c r="Z15" i="15" s="1"/>
  <c r="Y14" i="15"/>
  <c r="Z14" i="15" s="1"/>
  <c r="Y13" i="15"/>
  <c r="Z13" i="15" s="1"/>
  <c r="Y12" i="15"/>
  <c r="Y11" i="15"/>
  <c r="Z11" i="15" s="1"/>
  <c r="Y10" i="15"/>
  <c r="Z10" i="15" s="1"/>
  <c r="X28" i="16"/>
  <c r="Y28" i="16" s="1"/>
  <c r="X27" i="16"/>
  <c r="Y27" i="16" s="1"/>
  <c r="X26" i="16"/>
  <c r="Y26" i="16" s="1"/>
  <c r="X25" i="16"/>
  <c r="Y25" i="16" s="1"/>
  <c r="X24" i="16"/>
  <c r="Y24" i="16" s="1"/>
  <c r="X23" i="16"/>
  <c r="Y23" i="16" s="1"/>
  <c r="X22" i="16"/>
  <c r="Y22" i="16" s="1"/>
  <c r="X21" i="16"/>
  <c r="Y21" i="16" s="1"/>
  <c r="X20" i="16"/>
  <c r="Y20" i="16" s="1"/>
  <c r="X19" i="16"/>
  <c r="Y19" i="16" s="1"/>
  <c r="X18" i="16"/>
  <c r="X16" i="16"/>
  <c r="Y16" i="16" s="1"/>
  <c r="X15" i="16"/>
  <c r="Y15" i="16" s="1"/>
  <c r="X14" i="16"/>
  <c r="Y14" i="16" s="1"/>
  <c r="X13" i="16"/>
  <c r="Y13" i="16" s="1"/>
  <c r="X12" i="16"/>
  <c r="Y12" i="16" s="1"/>
  <c r="X11" i="16"/>
  <c r="Y11" i="16" s="1"/>
  <c r="X10" i="16"/>
  <c r="Y10" i="16" s="1"/>
  <c r="X28" i="17"/>
  <c r="X27" i="17"/>
  <c r="X26" i="17"/>
  <c r="X25" i="17"/>
  <c r="X24" i="17"/>
  <c r="X23" i="17"/>
  <c r="X22" i="17"/>
  <c r="X21" i="17"/>
  <c r="X20" i="17"/>
  <c r="X19" i="17"/>
  <c r="X18" i="17"/>
  <c r="X16" i="17"/>
  <c r="X15" i="17"/>
  <c r="X14" i="17"/>
  <c r="X13" i="17"/>
  <c r="X12" i="17"/>
  <c r="X11" i="17"/>
  <c r="X10" i="17"/>
  <c r="Y28" i="18"/>
  <c r="Y27" i="18"/>
  <c r="Y26" i="18"/>
  <c r="Y25" i="18"/>
  <c r="Y24" i="18"/>
  <c r="Y23" i="18"/>
  <c r="Y22" i="18"/>
  <c r="Y21" i="18"/>
  <c r="Y20" i="18"/>
  <c r="Y19" i="18"/>
  <c r="Y18" i="18"/>
  <c r="Y16" i="18"/>
  <c r="Y15" i="18"/>
  <c r="Y14" i="18"/>
  <c r="Y13" i="18"/>
  <c r="Y12" i="18"/>
  <c r="Y11" i="18"/>
  <c r="Y10" i="18"/>
  <c r="Y28" i="19"/>
  <c r="Z28" i="19" s="1"/>
  <c r="Y27" i="19"/>
  <c r="Z27" i="19" s="1"/>
  <c r="Y26" i="19"/>
  <c r="Z26" i="19" s="1"/>
  <c r="Y25" i="19"/>
  <c r="Z25" i="19" s="1"/>
  <c r="Y24" i="19"/>
  <c r="Z24" i="19" s="1"/>
  <c r="Y23" i="19"/>
  <c r="Z23" i="19" s="1"/>
  <c r="Y22" i="19"/>
  <c r="Z22" i="19" s="1"/>
  <c r="Y21" i="19"/>
  <c r="Z21" i="19" s="1"/>
  <c r="Y20" i="19"/>
  <c r="Z20" i="19" s="1"/>
  <c r="Y19" i="19"/>
  <c r="Z19" i="19" s="1"/>
  <c r="Y18" i="19"/>
  <c r="Y16" i="19"/>
  <c r="Z16" i="19" s="1"/>
  <c r="Y15" i="19"/>
  <c r="Z15" i="19" s="1"/>
  <c r="Y14" i="19"/>
  <c r="Z14" i="19" s="1"/>
  <c r="Y13" i="19"/>
  <c r="Z13" i="19" s="1"/>
  <c r="Y12" i="19"/>
  <c r="Z12" i="19" s="1"/>
  <c r="Y11" i="19"/>
  <c r="Z11" i="19" s="1"/>
  <c r="Y10" i="19"/>
  <c r="Z10" i="19" s="1"/>
  <c r="X28" i="20"/>
  <c r="Y28" i="20" s="1"/>
  <c r="X27" i="20"/>
  <c r="Y27" i="20" s="1"/>
  <c r="X26" i="20"/>
  <c r="Y26" i="20" s="1"/>
  <c r="X25" i="20"/>
  <c r="Y25" i="20" s="1"/>
  <c r="X24" i="20"/>
  <c r="Y24" i="20" s="1"/>
  <c r="X23" i="20"/>
  <c r="Y23" i="20" s="1"/>
  <c r="X22" i="20"/>
  <c r="Y22" i="20" s="1"/>
  <c r="X21" i="20"/>
  <c r="Y21" i="20" s="1"/>
  <c r="X20" i="20"/>
  <c r="Y20" i="20" s="1"/>
  <c r="X19" i="20"/>
  <c r="Y19" i="20" s="1"/>
  <c r="X18" i="20"/>
  <c r="X16" i="20"/>
  <c r="Y16" i="20" s="1"/>
  <c r="X15" i="20"/>
  <c r="Y15" i="20" s="1"/>
  <c r="X14" i="20"/>
  <c r="Y14" i="20" s="1"/>
  <c r="X13" i="20"/>
  <c r="Y13" i="20" s="1"/>
  <c r="X12" i="20"/>
  <c r="X11" i="20"/>
  <c r="Y11" i="20" s="1"/>
  <c r="X10" i="20"/>
  <c r="Y10" i="20" s="1"/>
  <c r="Y28" i="21"/>
  <c r="Y27" i="21"/>
  <c r="Y26" i="21"/>
  <c r="Y25" i="21"/>
  <c r="Y24" i="21"/>
  <c r="Y23" i="21"/>
  <c r="Y22" i="21"/>
  <c r="Y21" i="21"/>
  <c r="Y20" i="21"/>
  <c r="Y19" i="21"/>
  <c r="Y18" i="21"/>
  <c r="Y16" i="21"/>
  <c r="Y15" i="21"/>
  <c r="Y14" i="21"/>
  <c r="Y13" i="21"/>
  <c r="Y12" i="21"/>
  <c r="Y11" i="21"/>
  <c r="Y10" i="21"/>
  <c r="X9" i="22"/>
  <c r="V17" i="16"/>
  <c r="X9" i="20" l="1"/>
  <c r="Y17" i="23"/>
  <c r="X17" i="17"/>
  <c r="X17" i="20"/>
  <c r="Y17" i="15"/>
  <c r="Y17" i="18"/>
  <c r="Y17" i="21"/>
  <c r="Y9" i="21"/>
  <c r="X17" i="16"/>
  <c r="Y17" i="19"/>
  <c r="Y9" i="15"/>
  <c r="Y9" i="23"/>
  <c r="Z18" i="23"/>
  <c r="Z12" i="15"/>
  <c r="Z18" i="15"/>
  <c r="Y18" i="16"/>
  <c r="X9" i="16"/>
  <c r="X9" i="17"/>
  <c r="Y9" i="18"/>
  <c r="Y9" i="19"/>
  <c r="Z18" i="19"/>
  <c r="Y18" i="20"/>
  <c r="Y12" i="20"/>
  <c r="N10" i="18" l="1"/>
  <c r="X17" i="19" l="1"/>
  <c r="AG11" i="20" l="1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9" i="20"/>
  <c r="AG10" i="20"/>
  <c r="W17" i="21" l="1"/>
  <c r="Y10" i="22" l="1"/>
  <c r="Y11" i="22"/>
  <c r="Y12" i="22"/>
  <c r="Y13" i="22"/>
  <c r="Y14" i="22"/>
  <c r="Y15" i="22"/>
  <c r="Y16" i="22"/>
  <c r="Y18" i="22"/>
  <c r="Y19" i="22"/>
  <c r="Y20" i="22"/>
  <c r="Y21" i="22"/>
  <c r="Y22" i="22"/>
  <c r="Y23" i="22"/>
  <c r="Y24" i="22"/>
  <c r="Y25" i="22"/>
  <c r="Y26" i="22"/>
  <c r="Y27" i="22"/>
  <c r="Y28" i="22"/>
  <c r="Z18" i="22" l="1"/>
  <c r="Y17" i="22"/>
  <c r="Y9" i="22"/>
  <c r="Z10" i="22"/>
  <c r="W9" i="22"/>
  <c r="Z28" i="22" l="1"/>
  <c r="Z27" i="22"/>
  <c r="Z26" i="22"/>
  <c r="Z25" i="22"/>
  <c r="Z24" i="22"/>
  <c r="Z23" i="22"/>
  <c r="Z22" i="22"/>
  <c r="Z21" i="22"/>
  <c r="Z20" i="22"/>
  <c r="Z19" i="22"/>
  <c r="Z16" i="22"/>
  <c r="Z15" i="22"/>
  <c r="Z14" i="22"/>
  <c r="Z13" i="22"/>
  <c r="Z12" i="22"/>
  <c r="Z11" i="22"/>
  <c r="X17" i="22"/>
  <c r="W17" i="22"/>
  <c r="H17" i="22"/>
  <c r="H9" i="22"/>
  <c r="H29" i="22" l="1"/>
  <c r="O28" i="23" l="1"/>
  <c r="N28" i="23"/>
  <c r="F28" i="23"/>
  <c r="D28" i="23"/>
  <c r="O27" i="23"/>
  <c r="N27" i="23"/>
  <c r="F27" i="23"/>
  <c r="D27" i="23"/>
  <c r="O26" i="23"/>
  <c r="N26" i="23"/>
  <c r="F26" i="23"/>
  <c r="D26" i="23"/>
  <c r="O25" i="23"/>
  <c r="N25" i="23"/>
  <c r="F25" i="23"/>
  <c r="D25" i="23"/>
  <c r="O24" i="23"/>
  <c r="N24" i="23"/>
  <c r="F24" i="23"/>
  <c r="D24" i="23"/>
  <c r="O23" i="23"/>
  <c r="N23" i="23"/>
  <c r="F23" i="23"/>
  <c r="D23" i="23"/>
  <c r="O22" i="23"/>
  <c r="N22" i="23"/>
  <c r="F22" i="23"/>
  <c r="D22" i="23"/>
  <c r="O21" i="23"/>
  <c r="N21" i="23"/>
  <c r="F21" i="23"/>
  <c r="D21" i="23"/>
  <c r="O20" i="23"/>
  <c r="N20" i="23"/>
  <c r="F20" i="23"/>
  <c r="D20" i="23"/>
  <c r="O19" i="23"/>
  <c r="N19" i="23"/>
  <c r="F19" i="23"/>
  <c r="D19" i="23"/>
  <c r="O18" i="23"/>
  <c r="N18" i="23"/>
  <c r="F18" i="23"/>
  <c r="D18" i="23"/>
  <c r="X17" i="23"/>
  <c r="W17" i="23"/>
  <c r="U17" i="23"/>
  <c r="Z17" i="23" s="1"/>
  <c r="M17" i="23"/>
  <c r="L17" i="23"/>
  <c r="K17" i="23"/>
  <c r="J17" i="23"/>
  <c r="I17" i="23"/>
  <c r="H17" i="23"/>
  <c r="E17" i="23"/>
  <c r="C17" i="23"/>
  <c r="B17" i="23"/>
  <c r="O16" i="23"/>
  <c r="N16" i="23"/>
  <c r="F16" i="23"/>
  <c r="D16" i="23"/>
  <c r="O15" i="23"/>
  <c r="N15" i="23"/>
  <c r="F15" i="23"/>
  <c r="D15" i="23"/>
  <c r="O14" i="23"/>
  <c r="N14" i="23"/>
  <c r="F14" i="23"/>
  <c r="D14" i="23"/>
  <c r="O13" i="23"/>
  <c r="N13" i="23"/>
  <c r="F13" i="23"/>
  <c r="D13" i="23"/>
  <c r="O12" i="23"/>
  <c r="N12" i="23"/>
  <c r="F12" i="23"/>
  <c r="D12" i="23"/>
  <c r="O11" i="23"/>
  <c r="N11" i="23"/>
  <c r="F11" i="23"/>
  <c r="D11" i="23"/>
  <c r="O10" i="23"/>
  <c r="N10" i="23"/>
  <c r="F10" i="23"/>
  <c r="D10" i="23"/>
  <c r="X9" i="23"/>
  <c r="W9" i="23"/>
  <c r="U9" i="23"/>
  <c r="Z9" i="23" s="1"/>
  <c r="M9" i="23"/>
  <c r="L9" i="23"/>
  <c r="K9" i="23"/>
  <c r="K29" i="23" s="1"/>
  <c r="J9" i="23"/>
  <c r="I9" i="23"/>
  <c r="I29" i="23" s="1"/>
  <c r="H9" i="23"/>
  <c r="E9" i="23"/>
  <c r="E29" i="23" s="1"/>
  <c r="C9" i="23"/>
  <c r="B9" i="23"/>
  <c r="F28" i="22"/>
  <c r="D28" i="22"/>
  <c r="F27" i="22"/>
  <c r="D27" i="22"/>
  <c r="F26" i="22"/>
  <c r="D26" i="22"/>
  <c r="F25" i="22"/>
  <c r="D25" i="22"/>
  <c r="F24" i="22"/>
  <c r="D24" i="22"/>
  <c r="F23" i="22"/>
  <c r="D23" i="22"/>
  <c r="F22" i="22"/>
  <c r="D22" i="22"/>
  <c r="F21" i="22"/>
  <c r="D21" i="22"/>
  <c r="F20" i="22"/>
  <c r="D20" i="22"/>
  <c r="F19" i="22"/>
  <c r="D19" i="22"/>
  <c r="P18" i="22"/>
  <c r="F18" i="22"/>
  <c r="D18" i="22"/>
  <c r="U17" i="22"/>
  <c r="Z17" i="22" s="1"/>
  <c r="M17" i="22"/>
  <c r="L17" i="22"/>
  <c r="K17" i="22"/>
  <c r="J17" i="22"/>
  <c r="I17" i="22"/>
  <c r="E17" i="22"/>
  <c r="C17" i="22"/>
  <c r="B17" i="22"/>
  <c r="F16" i="22"/>
  <c r="D16" i="22"/>
  <c r="F15" i="22"/>
  <c r="D15" i="22"/>
  <c r="F14" i="22"/>
  <c r="D14" i="22"/>
  <c r="F13" i="22"/>
  <c r="D13" i="22"/>
  <c r="F12" i="22"/>
  <c r="D12" i="22"/>
  <c r="F11" i="22"/>
  <c r="D11" i="22"/>
  <c r="F10" i="22"/>
  <c r="D10" i="22"/>
  <c r="X29" i="22"/>
  <c r="W29" i="22"/>
  <c r="U9" i="22"/>
  <c r="Z9" i="22" s="1"/>
  <c r="M9" i="22"/>
  <c r="L9" i="22"/>
  <c r="K9" i="22"/>
  <c r="J9" i="22"/>
  <c r="I9" i="22"/>
  <c r="E9" i="22"/>
  <c r="C9" i="22"/>
  <c r="B9" i="22"/>
  <c r="O28" i="21"/>
  <c r="N28" i="21"/>
  <c r="F28" i="21"/>
  <c r="D28" i="21"/>
  <c r="O27" i="21"/>
  <c r="N27" i="21"/>
  <c r="F27" i="21"/>
  <c r="D27" i="21"/>
  <c r="O26" i="21"/>
  <c r="N26" i="21"/>
  <c r="F26" i="21"/>
  <c r="D26" i="21"/>
  <c r="O25" i="21"/>
  <c r="N25" i="21"/>
  <c r="F25" i="21"/>
  <c r="D25" i="21"/>
  <c r="O24" i="21"/>
  <c r="N24" i="21"/>
  <c r="F24" i="21"/>
  <c r="D24" i="21"/>
  <c r="O23" i="21"/>
  <c r="N23" i="21"/>
  <c r="F23" i="21"/>
  <c r="D23" i="21"/>
  <c r="O22" i="21"/>
  <c r="N22" i="21"/>
  <c r="F22" i="21"/>
  <c r="D22" i="21"/>
  <c r="O21" i="21"/>
  <c r="N21" i="21"/>
  <c r="F21" i="21"/>
  <c r="D21" i="21"/>
  <c r="O20" i="21"/>
  <c r="N20" i="21"/>
  <c r="F20" i="21"/>
  <c r="D20" i="21"/>
  <c r="O19" i="21"/>
  <c r="N19" i="21"/>
  <c r="F19" i="21"/>
  <c r="D19" i="21"/>
  <c r="O18" i="21"/>
  <c r="N18" i="21"/>
  <c r="F18" i="21"/>
  <c r="D18" i="21"/>
  <c r="X17" i="21"/>
  <c r="M17" i="21"/>
  <c r="L17" i="21"/>
  <c r="K17" i="21"/>
  <c r="J17" i="21"/>
  <c r="I17" i="21"/>
  <c r="H17" i="21"/>
  <c r="E17" i="21"/>
  <c r="C17" i="21"/>
  <c r="B17" i="21"/>
  <c r="O16" i="21"/>
  <c r="N16" i="21"/>
  <c r="F16" i="21"/>
  <c r="D16" i="21"/>
  <c r="O15" i="21"/>
  <c r="N15" i="21"/>
  <c r="F15" i="21"/>
  <c r="D15" i="21"/>
  <c r="O14" i="21"/>
  <c r="N14" i="21"/>
  <c r="F14" i="21"/>
  <c r="D14" i="21"/>
  <c r="O13" i="21"/>
  <c r="N13" i="21"/>
  <c r="F13" i="21"/>
  <c r="D13" i="21"/>
  <c r="O12" i="21"/>
  <c r="N12" i="21"/>
  <c r="F12" i="21"/>
  <c r="D12" i="21"/>
  <c r="O11" i="21"/>
  <c r="N11" i="21"/>
  <c r="F11" i="21"/>
  <c r="D11" i="21"/>
  <c r="O10" i="21"/>
  <c r="N10" i="21"/>
  <c r="F10" i="21"/>
  <c r="D10" i="21"/>
  <c r="X9" i="21"/>
  <c r="W9" i="21"/>
  <c r="W29" i="21" s="1"/>
  <c r="M9" i="21"/>
  <c r="L9" i="21"/>
  <c r="L29" i="21" s="1"/>
  <c r="K9" i="21"/>
  <c r="J9" i="21"/>
  <c r="I9" i="21"/>
  <c r="E9" i="21"/>
  <c r="C9" i="21"/>
  <c r="B9" i="21"/>
  <c r="N28" i="20"/>
  <c r="M28" i="20"/>
  <c r="F28" i="20"/>
  <c r="D28" i="20"/>
  <c r="N27" i="20"/>
  <c r="M27" i="20"/>
  <c r="F27" i="20"/>
  <c r="D27" i="20"/>
  <c r="N26" i="20"/>
  <c r="M26" i="20"/>
  <c r="F26" i="20"/>
  <c r="D26" i="20"/>
  <c r="N25" i="20"/>
  <c r="M25" i="20"/>
  <c r="F25" i="20"/>
  <c r="D25" i="20"/>
  <c r="N24" i="20"/>
  <c r="M24" i="20"/>
  <c r="F24" i="20"/>
  <c r="D24" i="20"/>
  <c r="N23" i="20"/>
  <c r="M23" i="20"/>
  <c r="F23" i="20"/>
  <c r="D23" i="20"/>
  <c r="N22" i="20"/>
  <c r="M22" i="20"/>
  <c r="F22" i="20"/>
  <c r="D22" i="20"/>
  <c r="N21" i="20"/>
  <c r="M21" i="20"/>
  <c r="F21" i="20"/>
  <c r="D21" i="20"/>
  <c r="N20" i="20"/>
  <c r="M20" i="20"/>
  <c r="F20" i="20"/>
  <c r="D20" i="20"/>
  <c r="N19" i="20"/>
  <c r="M19" i="20"/>
  <c r="F19" i="20"/>
  <c r="D19" i="20"/>
  <c r="N18" i="20"/>
  <c r="M18" i="20"/>
  <c r="F18" i="20"/>
  <c r="D18" i="20"/>
  <c r="W17" i="20"/>
  <c r="V17" i="20"/>
  <c r="T17" i="20"/>
  <c r="Y17" i="20" s="1"/>
  <c r="L17" i="20"/>
  <c r="K17" i="20"/>
  <c r="J17" i="20"/>
  <c r="I17" i="20"/>
  <c r="H17" i="20"/>
  <c r="G17" i="20"/>
  <c r="E17" i="20"/>
  <c r="C17" i="20"/>
  <c r="B17" i="20"/>
  <c r="N16" i="20"/>
  <c r="M16" i="20"/>
  <c r="F16" i="20"/>
  <c r="D16" i="20"/>
  <c r="N15" i="20"/>
  <c r="M15" i="20"/>
  <c r="F15" i="20"/>
  <c r="D15" i="20"/>
  <c r="N14" i="20"/>
  <c r="M14" i="20"/>
  <c r="F14" i="20"/>
  <c r="D14" i="20"/>
  <c r="N13" i="20"/>
  <c r="M13" i="20"/>
  <c r="F13" i="20"/>
  <c r="D13" i="20"/>
  <c r="N12" i="20"/>
  <c r="M12" i="20"/>
  <c r="F12" i="20"/>
  <c r="D12" i="20"/>
  <c r="N11" i="20"/>
  <c r="M11" i="20"/>
  <c r="F11" i="20"/>
  <c r="D11" i="20"/>
  <c r="N10" i="20"/>
  <c r="M10" i="20"/>
  <c r="F10" i="20"/>
  <c r="W9" i="20"/>
  <c r="V9" i="20"/>
  <c r="V29" i="20" s="1"/>
  <c r="T9" i="20"/>
  <c r="Y9" i="20" s="1"/>
  <c r="L9" i="20"/>
  <c r="K9" i="20"/>
  <c r="J9" i="20"/>
  <c r="I9" i="20"/>
  <c r="H9" i="20"/>
  <c r="G9" i="20"/>
  <c r="E9" i="20"/>
  <c r="C9" i="20"/>
  <c r="B9" i="20"/>
  <c r="O28" i="19"/>
  <c r="N28" i="19"/>
  <c r="F28" i="19"/>
  <c r="D28" i="19"/>
  <c r="O27" i="19"/>
  <c r="N27" i="19"/>
  <c r="F27" i="19"/>
  <c r="D27" i="19"/>
  <c r="O26" i="19"/>
  <c r="N26" i="19"/>
  <c r="F26" i="19"/>
  <c r="D26" i="19"/>
  <c r="O25" i="19"/>
  <c r="N25" i="19"/>
  <c r="F25" i="19"/>
  <c r="D25" i="19"/>
  <c r="O24" i="19"/>
  <c r="N24" i="19"/>
  <c r="F24" i="19"/>
  <c r="D24" i="19"/>
  <c r="O23" i="19"/>
  <c r="N23" i="19"/>
  <c r="F23" i="19"/>
  <c r="D23" i="19"/>
  <c r="O22" i="19"/>
  <c r="N22" i="19"/>
  <c r="F22" i="19"/>
  <c r="D22" i="19"/>
  <c r="O21" i="19"/>
  <c r="N21" i="19"/>
  <c r="F21" i="19"/>
  <c r="D21" i="19"/>
  <c r="O20" i="19"/>
  <c r="N20" i="19"/>
  <c r="F20" i="19"/>
  <c r="D20" i="19"/>
  <c r="O19" i="19"/>
  <c r="N19" i="19"/>
  <c r="F19" i="19"/>
  <c r="D19" i="19"/>
  <c r="O18" i="19"/>
  <c r="N18" i="19"/>
  <c r="F18" i="19"/>
  <c r="D18" i="19"/>
  <c r="W17" i="19"/>
  <c r="U17" i="19"/>
  <c r="Z17" i="19" s="1"/>
  <c r="M17" i="19"/>
  <c r="L17" i="19"/>
  <c r="K17" i="19"/>
  <c r="J17" i="19"/>
  <c r="I17" i="19"/>
  <c r="H17" i="19"/>
  <c r="E17" i="19"/>
  <c r="C17" i="19"/>
  <c r="B17" i="19"/>
  <c r="O16" i="19"/>
  <c r="N16" i="19"/>
  <c r="F16" i="19"/>
  <c r="D16" i="19"/>
  <c r="O15" i="19"/>
  <c r="N15" i="19"/>
  <c r="F15" i="19"/>
  <c r="D15" i="19"/>
  <c r="O14" i="19"/>
  <c r="N14" i="19"/>
  <c r="F14" i="19"/>
  <c r="D14" i="19"/>
  <c r="O13" i="19"/>
  <c r="N13" i="19"/>
  <c r="F13" i="19"/>
  <c r="D13" i="19"/>
  <c r="O12" i="19"/>
  <c r="F12" i="19"/>
  <c r="D12" i="19"/>
  <c r="O11" i="19"/>
  <c r="N11" i="19"/>
  <c r="F11" i="19"/>
  <c r="D11" i="19"/>
  <c r="O10" i="19"/>
  <c r="N10" i="19"/>
  <c r="F10" i="19"/>
  <c r="D10" i="19"/>
  <c r="X9" i="19"/>
  <c r="X29" i="19" s="1"/>
  <c r="W9" i="19"/>
  <c r="U9" i="19"/>
  <c r="Z9" i="19" s="1"/>
  <c r="M9" i="19"/>
  <c r="L9" i="19"/>
  <c r="K9" i="19"/>
  <c r="J9" i="19"/>
  <c r="I9" i="19"/>
  <c r="H9" i="19"/>
  <c r="E9" i="19"/>
  <c r="C9" i="19"/>
  <c r="B9" i="19"/>
  <c r="F28" i="18"/>
  <c r="D28" i="18"/>
  <c r="O27" i="18"/>
  <c r="N27" i="18"/>
  <c r="F27" i="18"/>
  <c r="D27" i="18"/>
  <c r="O26" i="18"/>
  <c r="N26" i="18"/>
  <c r="F26" i="18"/>
  <c r="D26" i="18"/>
  <c r="O25" i="18"/>
  <c r="N25" i="18"/>
  <c r="F25" i="18"/>
  <c r="D25" i="18"/>
  <c r="O24" i="18"/>
  <c r="N24" i="18"/>
  <c r="F24" i="18"/>
  <c r="D24" i="18"/>
  <c r="O23" i="18"/>
  <c r="N23" i="18"/>
  <c r="F23" i="18"/>
  <c r="D23" i="18"/>
  <c r="O22" i="18"/>
  <c r="N22" i="18"/>
  <c r="F22" i="18"/>
  <c r="D22" i="18"/>
  <c r="O21" i="18"/>
  <c r="N21" i="18"/>
  <c r="F21" i="18"/>
  <c r="D21" i="18"/>
  <c r="O20" i="18"/>
  <c r="N20" i="18"/>
  <c r="F20" i="18"/>
  <c r="D20" i="18"/>
  <c r="O19" i="18"/>
  <c r="N19" i="18"/>
  <c r="F19" i="18"/>
  <c r="D19" i="18"/>
  <c r="O18" i="18"/>
  <c r="N18" i="18"/>
  <c r="F18" i="18"/>
  <c r="D18" i="18"/>
  <c r="X17" i="18"/>
  <c r="W17" i="18"/>
  <c r="M17" i="18"/>
  <c r="L17" i="18"/>
  <c r="K17" i="18"/>
  <c r="J17" i="18"/>
  <c r="I17" i="18"/>
  <c r="H17" i="18"/>
  <c r="E17" i="18"/>
  <c r="C17" i="18"/>
  <c r="B17" i="18"/>
  <c r="O16" i="18"/>
  <c r="N16" i="18"/>
  <c r="F16" i="18"/>
  <c r="D16" i="18"/>
  <c r="O15" i="18"/>
  <c r="N15" i="18"/>
  <c r="F15" i="18"/>
  <c r="D15" i="18"/>
  <c r="O14" i="18"/>
  <c r="N14" i="18"/>
  <c r="F14" i="18"/>
  <c r="D14" i="18"/>
  <c r="O13" i="18"/>
  <c r="N13" i="18"/>
  <c r="F13" i="18"/>
  <c r="D13" i="18"/>
  <c r="O12" i="18"/>
  <c r="N12" i="18"/>
  <c r="F12" i="18"/>
  <c r="D12" i="18"/>
  <c r="O11" i="18"/>
  <c r="N11" i="18"/>
  <c r="F11" i="18"/>
  <c r="D11" i="18"/>
  <c r="O10" i="18"/>
  <c r="F10" i="18"/>
  <c r="D10" i="18"/>
  <c r="X9" i="18"/>
  <c r="W9" i="18"/>
  <c r="M9" i="18"/>
  <c r="L9" i="18"/>
  <c r="K9" i="18"/>
  <c r="J9" i="18"/>
  <c r="I9" i="18"/>
  <c r="H9" i="18"/>
  <c r="E9" i="18"/>
  <c r="C9" i="18"/>
  <c r="B9" i="18"/>
  <c r="N28" i="17"/>
  <c r="M28" i="17"/>
  <c r="F28" i="17"/>
  <c r="D28" i="17"/>
  <c r="N27" i="17"/>
  <c r="M27" i="17"/>
  <c r="F27" i="17"/>
  <c r="D27" i="17"/>
  <c r="N26" i="17"/>
  <c r="M26" i="17"/>
  <c r="F26" i="17"/>
  <c r="D26" i="17"/>
  <c r="N25" i="17"/>
  <c r="M25" i="17"/>
  <c r="F25" i="17"/>
  <c r="D25" i="17"/>
  <c r="N24" i="17"/>
  <c r="M24" i="17"/>
  <c r="F24" i="17"/>
  <c r="D24" i="17"/>
  <c r="N23" i="17"/>
  <c r="M23" i="17"/>
  <c r="F23" i="17"/>
  <c r="D23" i="17"/>
  <c r="N22" i="17"/>
  <c r="M22" i="17"/>
  <c r="F22" i="17"/>
  <c r="D22" i="17"/>
  <c r="N21" i="17"/>
  <c r="M21" i="17"/>
  <c r="F21" i="17"/>
  <c r="D21" i="17"/>
  <c r="N20" i="17"/>
  <c r="M20" i="17"/>
  <c r="O20" i="17" s="1"/>
  <c r="T20" i="17" s="1"/>
  <c r="Y20" i="17" s="1"/>
  <c r="F20" i="17"/>
  <c r="D20" i="17"/>
  <c r="N19" i="17"/>
  <c r="M19" i="17"/>
  <c r="F19" i="17"/>
  <c r="D19" i="17"/>
  <c r="N18" i="17"/>
  <c r="M18" i="17"/>
  <c r="F18" i="17"/>
  <c r="D18" i="17"/>
  <c r="W17" i="17"/>
  <c r="V17" i="17"/>
  <c r="L17" i="17"/>
  <c r="K17" i="17"/>
  <c r="J17" i="17"/>
  <c r="I17" i="17"/>
  <c r="H17" i="17"/>
  <c r="G17" i="17"/>
  <c r="E17" i="17"/>
  <c r="C17" i="17"/>
  <c r="B17" i="17"/>
  <c r="N16" i="17"/>
  <c r="M16" i="17"/>
  <c r="F16" i="17"/>
  <c r="D16" i="17"/>
  <c r="N15" i="17"/>
  <c r="M15" i="17"/>
  <c r="F15" i="17"/>
  <c r="D15" i="17"/>
  <c r="N14" i="17"/>
  <c r="M14" i="17"/>
  <c r="F14" i="17"/>
  <c r="D14" i="17"/>
  <c r="N13" i="17"/>
  <c r="M13" i="17"/>
  <c r="F13" i="17"/>
  <c r="D13" i="17"/>
  <c r="N12" i="17"/>
  <c r="M12" i="17"/>
  <c r="F12" i="17"/>
  <c r="D12" i="17"/>
  <c r="N11" i="17"/>
  <c r="M11" i="17"/>
  <c r="F11" i="17"/>
  <c r="D11" i="17"/>
  <c r="N10" i="17"/>
  <c r="M10" i="17"/>
  <c r="F10" i="17"/>
  <c r="D10" i="17"/>
  <c r="W9" i="17"/>
  <c r="V9" i="17"/>
  <c r="L9" i="17"/>
  <c r="K9" i="17"/>
  <c r="J9" i="17"/>
  <c r="I9" i="17"/>
  <c r="H9" i="17"/>
  <c r="H29" i="17" s="1"/>
  <c r="G9" i="17"/>
  <c r="E9" i="17"/>
  <c r="C9" i="17"/>
  <c r="F9" i="17" s="1"/>
  <c r="B9" i="17"/>
  <c r="N28" i="16"/>
  <c r="M28" i="16"/>
  <c r="F28" i="16"/>
  <c r="D28" i="16"/>
  <c r="N27" i="16"/>
  <c r="M27" i="16"/>
  <c r="F27" i="16"/>
  <c r="D27" i="16"/>
  <c r="N26" i="16"/>
  <c r="M26" i="16"/>
  <c r="O26" i="16" s="1"/>
  <c r="F26" i="16"/>
  <c r="D26" i="16"/>
  <c r="N25" i="16"/>
  <c r="M25" i="16"/>
  <c r="F25" i="16"/>
  <c r="D25" i="16"/>
  <c r="N24" i="16"/>
  <c r="M24" i="16"/>
  <c r="F24" i="16"/>
  <c r="D24" i="16"/>
  <c r="N23" i="16"/>
  <c r="M23" i="16"/>
  <c r="F23" i="16"/>
  <c r="D23" i="16"/>
  <c r="N22" i="16"/>
  <c r="M22" i="16"/>
  <c r="F22" i="16"/>
  <c r="D22" i="16"/>
  <c r="N21" i="16"/>
  <c r="M21" i="16"/>
  <c r="F21" i="16"/>
  <c r="D21" i="16"/>
  <c r="N20" i="16"/>
  <c r="M20" i="16"/>
  <c r="F20" i="16"/>
  <c r="D20" i="16"/>
  <c r="N19" i="16"/>
  <c r="M19" i="16"/>
  <c r="F19" i="16"/>
  <c r="D19" i="16"/>
  <c r="N18" i="16"/>
  <c r="M18" i="16"/>
  <c r="F18" i="16"/>
  <c r="D18" i="16"/>
  <c r="W17" i="16"/>
  <c r="T17" i="16"/>
  <c r="Y17" i="16" s="1"/>
  <c r="L17" i="16"/>
  <c r="K17" i="16"/>
  <c r="J17" i="16"/>
  <c r="I17" i="16"/>
  <c r="H17" i="16"/>
  <c r="G17" i="16"/>
  <c r="E17" i="16"/>
  <c r="C17" i="16"/>
  <c r="B17" i="16"/>
  <c r="N16" i="16"/>
  <c r="M16" i="16"/>
  <c r="F16" i="16"/>
  <c r="D16" i="16"/>
  <c r="N15" i="16"/>
  <c r="M15" i="16"/>
  <c r="F15" i="16"/>
  <c r="D15" i="16"/>
  <c r="N14" i="16"/>
  <c r="M14" i="16"/>
  <c r="F14" i="16"/>
  <c r="D14" i="16"/>
  <c r="N13" i="16"/>
  <c r="M13" i="16"/>
  <c r="F13" i="16"/>
  <c r="D13" i="16"/>
  <c r="N12" i="16"/>
  <c r="M12" i="16"/>
  <c r="F12" i="16"/>
  <c r="D12" i="16"/>
  <c r="N11" i="16"/>
  <c r="M11" i="16"/>
  <c r="F11" i="16"/>
  <c r="D11" i="16"/>
  <c r="N10" i="16"/>
  <c r="F10" i="16"/>
  <c r="D10" i="16"/>
  <c r="W9" i="16"/>
  <c r="V9" i="16"/>
  <c r="V29" i="16" s="1"/>
  <c r="T9" i="16"/>
  <c r="Y9" i="16" s="1"/>
  <c r="L9" i="16"/>
  <c r="K9" i="16"/>
  <c r="J9" i="16"/>
  <c r="I9" i="16"/>
  <c r="H9" i="16"/>
  <c r="G9" i="16"/>
  <c r="E9" i="16"/>
  <c r="C9" i="16"/>
  <c r="B9" i="16"/>
  <c r="O28" i="15"/>
  <c r="N28" i="15"/>
  <c r="F28" i="15"/>
  <c r="D28" i="15"/>
  <c r="O27" i="15"/>
  <c r="N27" i="15"/>
  <c r="F27" i="15"/>
  <c r="D27" i="15"/>
  <c r="O26" i="15"/>
  <c r="N26" i="15"/>
  <c r="F26" i="15"/>
  <c r="D26" i="15"/>
  <c r="O25" i="15"/>
  <c r="N25" i="15"/>
  <c r="F25" i="15"/>
  <c r="D25" i="15"/>
  <c r="O24" i="15"/>
  <c r="N24" i="15"/>
  <c r="P24" i="15" s="1"/>
  <c r="F24" i="15"/>
  <c r="D24" i="15"/>
  <c r="O23" i="15"/>
  <c r="N23" i="15"/>
  <c r="F23" i="15"/>
  <c r="D23" i="15"/>
  <c r="O22" i="15"/>
  <c r="N22" i="15"/>
  <c r="F22" i="15"/>
  <c r="D22" i="15"/>
  <c r="O21" i="15"/>
  <c r="N21" i="15"/>
  <c r="P21" i="15" s="1"/>
  <c r="F21" i="15"/>
  <c r="D21" i="15"/>
  <c r="O20" i="15"/>
  <c r="N20" i="15"/>
  <c r="F20" i="15"/>
  <c r="D20" i="15"/>
  <c r="O19" i="15"/>
  <c r="N19" i="15"/>
  <c r="F19" i="15"/>
  <c r="D19" i="15"/>
  <c r="O18" i="15"/>
  <c r="N18" i="15"/>
  <c r="F18" i="15"/>
  <c r="D18" i="15"/>
  <c r="X17" i="15"/>
  <c r="W17" i="15"/>
  <c r="U17" i="15"/>
  <c r="Z17" i="15" s="1"/>
  <c r="M17" i="15"/>
  <c r="L17" i="15"/>
  <c r="K17" i="15"/>
  <c r="J17" i="15"/>
  <c r="I17" i="15"/>
  <c r="H17" i="15"/>
  <c r="E17" i="15"/>
  <c r="C17" i="15"/>
  <c r="B17" i="15"/>
  <c r="O16" i="15"/>
  <c r="N16" i="15"/>
  <c r="F16" i="15"/>
  <c r="D16" i="15"/>
  <c r="O15" i="15"/>
  <c r="N15" i="15"/>
  <c r="F15" i="15"/>
  <c r="D15" i="15"/>
  <c r="O14" i="15"/>
  <c r="N14" i="15"/>
  <c r="P14" i="15" s="1"/>
  <c r="V14" i="15" s="1"/>
  <c r="F14" i="15"/>
  <c r="D14" i="15"/>
  <c r="O13" i="15"/>
  <c r="N13" i="15"/>
  <c r="F13" i="15"/>
  <c r="D13" i="15"/>
  <c r="O12" i="15"/>
  <c r="N12" i="15"/>
  <c r="F12" i="15"/>
  <c r="D12" i="15"/>
  <c r="O11" i="15"/>
  <c r="N11" i="15"/>
  <c r="P11" i="15" s="1"/>
  <c r="F11" i="15"/>
  <c r="D11" i="15"/>
  <c r="O10" i="15"/>
  <c r="N10" i="15"/>
  <c r="F10" i="15"/>
  <c r="D10" i="15"/>
  <c r="X9" i="15"/>
  <c r="W9" i="15"/>
  <c r="U9" i="15"/>
  <c r="M9" i="15"/>
  <c r="L9" i="15"/>
  <c r="K9" i="15"/>
  <c r="J9" i="15"/>
  <c r="I9" i="15"/>
  <c r="H9" i="15"/>
  <c r="E9" i="15"/>
  <c r="C9" i="15"/>
  <c r="B9" i="15"/>
  <c r="N10" i="14"/>
  <c r="M10" i="14"/>
  <c r="O10" i="14"/>
  <c r="P10" i="14" s="1"/>
  <c r="M11" i="14"/>
  <c r="M12" i="14"/>
  <c r="M13" i="14"/>
  <c r="O13" i="14" s="1"/>
  <c r="M14" i="14"/>
  <c r="M15" i="14"/>
  <c r="M16" i="14"/>
  <c r="Y28" i="14"/>
  <c r="N28" i="14"/>
  <c r="M28" i="14"/>
  <c r="F28" i="14"/>
  <c r="D28" i="14"/>
  <c r="Y27" i="14"/>
  <c r="N27" i="14"/>
  <c r="M27" i="14"/>
  <c r="O27" i="14" s="1"/>
  <c r="F27" i="14"/>
  <c r="D27" i="14"/>
  <c r="Y26" i="14"/>
  <c r="N26" i="14"/>
  <c r="O26" i="14" s="1"/>
  <c r="M26" i="14"/>
  <c r="F26" i="14"/>
  <c r="D26" i="14"/>
  <c r="Y25" i="14"/>
  <c r="N25" i="14"/>
  <c r="M25" i="14"/>
  <c r="O25" i="14" s="1"/>
  <c r="F25" i="14"/>
  <c r="D25" i="14"/>
  <c r="Y24" i="14"/>
  <c r="N24" i="14"/>
  <c r="M24" i="14"/>
  <c r="O24" i="14" s="1"/>
  <c r="F24" i="14"/>
  <c r="D24" i="14"/>
  <c r="Y23" i="14"/>
  <c r="N23" i="14"/>
  <c r="M23" i="14"/>
  <c r="F23" i="14"/>
  <c r="D23" i="14"/>
  <c r="Y22" i="14"/>
  <c r="N22" i="14"/>
  <c r="M22" i="14"/>
  <c r="O22" i="14" s="1"/>
  <c r="F22" i="14"/>
  <c r="D22" i="14"/>
  <c r="Y21" i="14"/>
  <c r="N21" i="14"/>
  <c r="M21" i="14"/>
  <c r="O21" i="14" s="1"/>
  <c r="F21" i="14"/>
  <c r="D21" i="14"/>
  <c r="Y20" i="14"/>
  <c r="N20" i="14"/>
  <c r="M20" i="14"/>
  <c r="F20" i="14"/>
  <c r="D20" i="14"/>
  <c r="Y19" i="14"/>
  <c r="N19" i="14"/>
  <c r="M19" i="14"/>
  <c r="F19" i="14"/>
  <c r="D19" i="14"/>
  <c r="Y18" i="14"/>
  <c r="N18" i="14"/>
  <c r="M18" i="14"/>
  <c r="F18" i="14"/>
  <c r="D18" i="14"/>
  <c r="W17" i="14"/>
  <c r="V17" i="14"/>
  <c r="T17" i="14"/>
  <c r="L17" i="14"/>
  <c r="K17" i="14"/>
  <c r="J17" i="14"/>
  <c r="I17" i="14"/>
  <c r="H17" i="14"/>
  <c r="G17" i="14"/>
  <c r="E17" i="14"/>
  <c r="C17" i="14"/>
  <c r="B17" i="14"/>
  <c r="Y16" i="14"/>
  <c r="N16" i="14"/>
  <c r="O16" i="14" s="1"/>
  <c r="F16" i="14"/>
  <c r="D16" i="14"/>
  <c r="Y15" i="14"/>
  <c r="N15" i="14"/>
  <c r="F15" i="14"/>
  <c r="D15" i="14"/>
  <c r="Y14" i="14"/>
  <c r="N14" i="14"/>
  <c r="F14" i="14"/>
  <c r="D14" i="14"/>
  <c r="Y13" i="14"/>
  <c r="N13" i="14"/>
  <c r="F13" i="14"/>
  <c r="D13" i="14"/>
  <c r="Y12" i="14"/>
  <c r="N12" i="14"/>
  <c r="F12" i="14"/>
  <c r="D12" i="14"/>
  <c r="Y11" i="14"/>
  <c r="N11" i="14"/>
  <c r="F11" i="14"/>
  <c r="D11" i="14"/>
  <c r="Y10" i="14"/>
  <c r="F10" i="14"/>
  <c r="D10" i="14"/>
  <c r="W9" i="14"/>
  <c r="V9" i="14"/>
  <c r="T9" i="14"/>
  <c r="L9" i="14"/>
  <c r="K9" i="14"/>
  <c r="J9" i="14"/>
  <c r="J29" i="14" s="1"/>
  <c r="I9" i="14"/>
  <c r="M9" i="14" s="1"/>
  <c r="H9" i="14"/>
  <c r="H29" i="14" s="1"/>
  <c r="G9" i="14"/>
  <c r="E9" i="14"/>
  <c r="C9" i="14"/>
  <c r="B9" i="14"/>
  <c r="W29" i="18" l="1"/>
  <c r="N9" i="22"/>
  <c r="P18" i="23"/>
  <c r="P21" i="23"/>
  <c r="P11" i="23"/>
  <c r="V11" i="23" s="1"/>
  <c r="P12" i="23"/>
  <c r="V12" i="23" s="1"/>
  <c r="P15" i="23"/>
  <c r="P16" i="23"/>
  <c r="S16" i="23" s="1"/>
  <c r="T16" i="23" s="1"/>
  <c r="J29" i="23"/>
  <c r="P23" i="23"/>
  <c r="V23" i="23" s="1"/>
  <c r="P27" i="23"/>
  <c r="Q27" i="23" s="1"/>
  <c r="P22" i="23"/>
  <c r="V22" i="23" s="1"/>
  <c r="P28" i="23"/>
  <c r="S28" i="23" s="1"/>
  <c r="T28" i="23" s="1"/>
  <c r="P23" i="18"/>
  <c r="P11" i="18"/>
  <c r="P27" i="18"/>
  <c r="U27" i="18" s="1"/>
  <c r="Z27" i="18" s="1"/>
  <c r="P22" i="18"/>
  <c r="U22" i="18" s="1"/>
  <c r="Z22" i="18" s="1"/>
  <c r="X29" i="18"/>
  <c r="O10" i="20"/>
  <c r="D9" i="20"/>
  <c r="U10" i="20"/>
  <c r="R10" i="20"/>
  <c r="P10" i="20"/>
  <c r="F17" i="20"/>
  <c r="C29" i="20"/>
  <c r="P12" i="21"/>
  <c r="P16" i="21"/>
  <c r="U16" i="21" s="1"/>
  <c r="Z16" i="21" s="1"/>
  <c r="P10" i="21"/>
  <c r="W29" i="17"/>
  <c r="N17" i="17"/>
  <c r="I29" i="17"/>
  <c r="O25" i="17"/>
  <c r="T25" i="17" s="1"/>
  <c r="Y25" i="17" s="1"/>
  <c r="M29" i="15"/>
  <c r="O17" i="15"/>
  <c r="L29" i="15"/>
  <c r="K29" i="15"/>
  <c r="J29" i="16"/>
  <c r="O20" i="16"/>
  <c r="M9" i="16"/>
  <c r="N17" i="16"/>
  <c r="O19" i="20"/>
  <c r="U19" i="20" s="1"/>
  <c r="P18" i="18"/>
  <c r="U18" i="18" s="1"/>
  <c r="D17" i="14"/>
  <c r="P15" i="21"/>
  <c r="O20" i="14"/>
  <c r="O14" i="14"/>
  <c r="N17" i="15"/>
  <c r="P17" i="15" s="1"/>
  <c r="Q17" i="15" s="1"/>
  <c r="O12" i="17"/>
  <c r="O11" i="14"/>
  <c r="P11" i="14" s="1"/>
  <c r="O23" i="14"/>
  <c r="P22" i="15"/>
  <c r="P28" i="15"/>
  <c r="S28" i="15" s="1"/>
  <c r="T28" i="15" s="1"/>
  <c r="O20" i="20"/>
  <c r="U20" i="20" s="1"/>
  <c r="P20" i="21"/>
  <c r="O12" i="14"/>
  <c r="D9" i="18"/>
  <c r="T29" i="14"/>
  <c r="O15" i="14"/>
  <c r="U15" i="14" s="1"/>
  <c r="N17" i="14"/>
  <c r="E29" i="17"/>
  <c r="L29" i="14"/>
  <c r="N29" i="14" s="1"/>
  <c r="V29" i="14"/>
  <c r="O19" i="14"/>
  <c r="P10" i="15"/>
  <c r="S10" i="15" s="1"/>
  <c r="T10" i="15" s="1"/>
  <c r="P20" i="15"/>
  <c r="V20" i="15" s="1"/>
  <c r="P23" i="15"/>
  <c r="S23" i="15" s="1"/>
  <c r="T23" i="15" s="1"/>
  <c r="H29" i="18"/>
  <c r="O18" i="20"/>
  <c r="U18" i="20" s="1"/>
  <c r="P11" i="21"/>
  <c r="O17" i="19"/>
  <c r="E29" i="16"/>
  <c r="D17" i="16"/>
  <c r="O18" i="16"/>
  <c r="U18" i="16" s="1"/>
  <c r="O21" i="16"/>
  <c r="D9" i="16"/>
  <c r="F9" i="16"/>
  <c r="M29" i="19"/>
  <c r="P26" i="19"/>
  <c r="M17" i="20"/>
  <c r="P27" i="22"/>
  <c r="V27" i="22" s="1"/>
  <c r="P12" i="22"/>
  <c r="Q12" i="22" s="1"/>
  <c r="P15" i="22"/>
  <c r="Q15" i="22" s="1"/>
  <c r="P20" i="22"/>
  <c r="V20" i="22" s="1"/>
  <c r="P26" i="22"/>
  <c r="V18" i="22"/>
  <c r="S18" i="22"/>
  <c r="T18" i="22" s="1"/>
  <c r="Q18" i="22"/>
  <c r="P19" i="22"/>
  <c r="P22" i="22"/>
  <c r="V22" i="22" s="1"/>
  <c r="P25" i="22"/>
  <c r="P11" i="22"/>
  <c r="V11" i="22" s="1"/>
  <c r="X29" i="23"/>
  <c r="L29" i="23"/>
  <c r="N29" i="23" s="1"/>
  <c r="M29" i="23"/>
  <c r="O29" i="23" s="1"/>
  <c r="N17" i="23"/>
  <c r="O17" i="23"/>
  <c r="D17" i="23"/>
  <c r="P26" i="23"/>
  <c r="S26" i="23" s="1"/>
  <c r="T26" i="23" s="1"/>
  <c r="P19" i="23"/>
  <c r="V19" i="23" s="1"/>
  <c r="P13" i="23"/>
  <c r="V13" i="23" s="1"/>
  <c r="F9" i="23"/>
  <c r="U29" i="15"/>
  <c r="Z9" i="15"/>
  <c r="P12" i="15"/>
  <c r="S12" i="15" s="1"/>
  <c r="T12" i="15" s="1"/>
  <c r="P16" i="15"/>
  <c r="V16" i="15" s="1"/>
  <c r="P13" i="15"/>
  <c r="V13" i="15" s="1"/>
  <c r="P25" i="15"/>
  <c r="V25" i="15" s="1"/>
  <c r="I29" i="15"/>
  <c r="P26" i="15"/>
  <c r="Q26" i="15" s="1"/>
  <c r="E29" i="15"/>
  <c r="W29" i="16"/>
  <c r="X29" i="16" s="1"/>
  <c r="O24" i="16"/>
  <c r="U24" i="16" s="1"/>
  <c r="O28" i="16"/>
  <c r="R28" i="16" s="1"/>
  <c r="S28" i="16" s="1"/>
  <c r="O11" i="16"/>
  <c r="R11" i="16" s="1"/>
  <c r="S11" i="16" s="1"/>
  <c r="O14" i="16"/>
  <c r="U14" i="16" s="1"/>
  <c r="T29" i="16"/>
  <c r="K29" i="16"/>
  <c r="L29" i="16"/>
  <c r="N29" i="16" s="1"/>
  <c r="M17" i="16"/>
  <c r="O17" i="16" s="1"/>
  <c r="P17" i="16" s="1"/>
  <c r="H29" i="16"/>
  <c r="O22" i="16"/>
  <c r="R22" i="16" s="1"/>
  <c r="S22" i="16" s="1"/>
  <c r="O25" i="16"/>
  <c r="U25" i="16" s="1"/>
  <c r="O23" i="16"/>
  <c r="U23" i="16" s="1"/>
  <c r="O13" i="16"/>
  <c r="R13" i="16" s="1"/>
  <c r="S13" i="16" s="1"/>
  <c r="O16" i="16"/>
  <c r="U16" i="16" s="1"/>
  <c r="O12" i="16"/>
  <c r="U12" i="16" s="1"/>
  <c r="O15" i="16"/>
  <c r="R15" i="16" s="1"/>
  <c r="S15" i="16" s="1"/>
  <c r="V29" i="17"/>
  <c r="X29" i="17" s="1"/>
  <c r="O21" i="17"/>
  <c r="T21" i="17" s="1"/>
  <c r="Y21" i="17" s="1"/>
  <c r="L29" i="17"/>
  <c r="O24" i="17"/>
  <c r="T24" i="17" s="1"/>
  <c r="Y24" i="17" s="1"/>
  <c r="O23" i="17"/>
  <c r="O28" i="17"/>
  <c r="J29" i="17"/>
  <c r="O26" i="17"/>
  <c r="O27" i="17"/>
  <c r="O11" i="17"/>
  <c r="O16" i="17"/>
  <c r="O14" i="17"/>
  <c r="M17" i="17"/>
  <c r="O17" i="17" s="1"/>
  <c r="K29" i="17"/>
  <c r="M29" i="17" s="1"/>
  <c r="O13" i="17"/>
  <c r="U20" i="17"/>
  <c r="P20" i="17"/>
  <c r="G29" i="17"/>
  <c r="P14" i="18"/>
  <c r="P25" i="18"/>
  <c r="U25" i="18" s="1"/>
  <c r="Z25" i="18" s="1"/>
  <c r="P28" i="18"/>
  <c r="P19" i="18"/>
  <c r="P26" i="18"/>
  <c r="P13" i="18"/>
  <c r="K29" i="18"/>
  <c r="P21" i="18"/>
  <c r="Y29" i="18"/>
  <c r="P20" i="18"/>
  <c r="J29" i="18"/>
  <c r="N17" i="18"/>
  <c r="L29" i="18"/>
  <c r="P12" i="18"/>
  <c r="P15" i="18"/>
  <c r="U15" i="18" s="1"/>
  <c r="Z15" i="18" s="1"/>
  <c r="I29" i="18"/>
  <c r="I29" i="19"/>
  <c r="D17" i="18"/>
  <c r="P28" i="19"/>
  <c r="S28" i="19" s="1"/>
  <c r="T28" i="19" s="1"/>
  <c r="P27" i="19"/>
  <c r="S27" i="19" s="1"/>
  <c r="T27" i="19" s="1"/>
  <c r="P24" i="19"/>
  <c r="V24" i="19" s="1"/>
  <c r="P16" i="19"/>
  <c r="V16" i="19" s="1"/>
  <c r="P14" i="19"/>
  <c r="Q14" i="19" s="1"/>
  <c r="J29" i="19"/>
  <c r="K29" i="19"/>
  <c r="N17" i="19"/>
  <c r="P22" i="19"/>
  <c r="V22" i="19" s="1"/>
  <c r="P20" i="19"/>
  <c r="S20" i="19" s="1"/>
  <c r="T20" i="19" s="1"/>
  <c r="P25" i="19"/>
  <c r="V25" i="19" s="1"/>
  <c r="P10" i="19"/>
  <c r="S10" i="19" s="1"/>
  <c r="T10" i="19" s="1"/>
  <c r="W29" i="20"/>
  <c r="X29" i="20" s="1"/>
  <c r="P26" i="21"/>
  <c r="P21" i="21"/>
  <c r="P27" i="21"/>
  <c r="P22" i="21"/>
  <c r="P28" i="21"/>
  <c r="L29" i="20"/>
  <c r="O28" i="20"/>
  <c r="R28" i="20" s="1"/>
  <c r="S28" i="20" s="1"/>
  <c r="O21" i="20"/>
  <c r="P21" i="20" s="1"/>
  <c r="O26" i="20"/>
  <c r="R26" i="20" s="1"/>
  <c r="S26" i="20" s="1"/>
  <c r="J29" i="20"/>
  <c r="N17" i="20"/>
  <c r="O17" i="20" s="1"/>
  <c r="P17" i="20" s="1"/>
  <c r="O24" i="20"/>
  <c r="U24" i="20" s="1"/>
  <c r="O14" i="20"/>
  <c r="O12" i="20"/>
  <c r="R12" i="20" s="1"/>
  <c r="S12" i="20" s="1"/>
  <c r="S10" i="20"/>
  <c r="O16" i="20"/>
  <c r="U16" i="20" s="1"/>
  <c r="H29" i="20"/>
  <c r="N17" i="21"/>
  <c r="P18" i="21"/>
  <c r="P24" i="21"/>
  <c r="J29" i="21"/>
  <c r="N29" i="21" s="1"/>
  <c r="P13" i="21"/>
  <c r="Y29" i="22"/>
  <c r="B29" i="22"/>
  <c r="P10" i="22"/>
  <c r="P13" i="22"/>
  <c r="P16" i="22"/>
  <c r="V26" i="22"/>
  <c r="D9" i="22"/>
  <c r="P14" i="22"/>
  <c r="V14" i="22" s="1"/>
  <c r="P24" i="22"/>
  <c r="R26" i="16"/>
  <c r="S26" i="16" s="1"/>
  <c r="U26" i="16"/>
  <c r="P26" i="16"/>
  <c r="V26" i="19"/>
  <c r="S26" i="19"/>
  <c r="T26" i="19" s="1"/>
  <c r="Q26" i="19"/>
  <c r="R20" i="16"/>
  <c r="S20" i="16" s="1"/>
  <c r="P20" i="16"/>
  <c r="U20" i="16"/>
  <c r="Q16" i="21"/>
  <c r="S16" i="21"/>
  <c r="T16" i="21" s="1"/>
  <c r="O18" i="14"/>
  <c r="U18" i="14" s="1"/>
  <c r="Q14" i="15"/>
  <c r="P19" i="15"/>
  <c r="V19" i="15" s="1"/>
  <c r="I29" i="16"/>
  <c r="R20" i="17"/>
  <c r="S20" i="17" s="1"/>
  <c r="P24" i="18"/>
  <c r="D9" i="19"/>
  <c r="P23" i="19"/>
  <c r="Q23" i="19" s="1"/>
  <c r="I29" i="20"/>
  <c r="O13" i="20"/>
  <c r="U13" i="20" s="1"/>
  <c r="O15" i="20"/>
  <c r="U15" i="20" s="1"/>
  <c r="O25" i="20"/>
  <c r="R25" i="20" s="1"/>
  <c r="S25" i="20" s="1"/>
  <c r="O27" i="20"/>
  <c r="P27" i="20" s="1"/>
  <c r="I29" i="21"/>
  <c r="P14" i="23"/>
  <c r="V14" i="23" s="1"/>
  <c r="P24" i="23"/>
  <c r="S24" i="23" s="1"/>
  <c r="T24" i="23" s="1"/>
  <c r="S14" i="15"/>
  <c r="T14" i="15" s="1"/>
  <c r="O17" i="21"/>
  <c r="H29" i="23"/>
  <c r="W29" i="14"/>
  <c r="O28" i="14"/>
  <c r="R28" i="14" s="1"/>
  <c r="S28" i="14" s="1"/>
  <c r="W29" i="15"/>
  <c r="P10" i="18"/>
  <c r="F17" i="18"/>
  <c r="P12" i="19"/>
  <c r="V12" i="19" s="1"/>
  <c r="P19" i="19"/>
  <c r="V19" i="19" s="1"/>
  <c r="P21" i="19"/>
  <c r="Q21" i="19" s="1"/>
  <c r="K29" i="20"/>
  <c r="O11" i="20"/>
  <c r="U11" i="20" s="1"/>
  <c r="O23" i="20"/>
  <c r="U23" i="20" s="1"/>
  <c r="O9" i="21"/>
  <c r="S10" i="21"/>
  <c r="T10" i="21" s="1"/>
  <c r="N17" i="22"/>
  <c r="P21" i="22"/>
  <c r="P10" i="23"/>
  <c r="S10" i="23" s="1"/>
  <c r="T10" i="23" s="1"/>
  <c r="O10" i="17"/>
  <c r="O19" i="17"/>
  <c r="M29" i="21"/>
  <c r="P19" i="21"/>
  <c r="P20" i="23"/>
  <c r="Q20" i="23" s="1"/>
  <c r="N9" i="14"/>
  <c r="O9" i="14" s="1"/>
  <c r="P9" i="14" s="1"/>
  <c r="R14" i="17"/>
  <c r="S14" i="17" s="1"/>
  <c r="C29" i="19"/>
  <c r="N9" i="21"/>
  <c r="O17" i="22"/>
  <c r="P15" i="15"/>
  <c r="V15" i="15" s="1"/>
  <c r="P18" i="15"/>
  <c r="V18" i="15" s="1"/>
  <c r="O27" i="16"/>
  <c r="U27" i="16" s="1"/>
  <c r="B29" i="17"/>
  <c r="P14" i="21"/>
  <c r="K29" i="22"/>
  <c r="P25" i="23"/>
  <c r="V25" i="23" s="1"/>
  <c r="Y17" i="14"/>
  <c r="J29" i="15"/>
  <c r="O19" i="16"/>
  <c r="U19" i="16" s="1"/>
  <c r="L29" i="19"/>
  <c r="N29" i="19" s="1"/>
  <c r="L29" i="22"/>
  <c r="P13" i="19"/>
  <c r="Q13" i="19" s="1"/>
  <c r="P15" i="19"/>
  <c r="Q15" i="19" s="1"/>
  <c r="P18" i="19"/>
  <c r="V18" i="19" s="1"/>
  <c r="D17" i="21"/>
  <c r="P25" i="21"/>
  <c r="M29" i="22"/>
  <c r="M29" i="18"/>
  <c r="O29" i="18" s="1"/>
  <c r="P11" i="19"/>
  <c r="S11" i="19" s="1"/>
  <c r="T11" i="19" s="1"/>
  <c r="O22" i="20"/>
  <c r="R22" i="20" s="1"/>
  <c r="S22" i="20" s="1"/>
  <c r="D9" i="21"/>
  <c r="E29" i="21"/>
  <c r="U29" i="23"/>
  <c r="P27" i="15"/>
  <c r="S27" i="15" s="1"/>
  <c r="T27" i="15" s="1"/>
  <c r="O10" i="16"/>
  <c r="R10" i="16" s="1"/>
  <c r="S10" i="16" s="1"/>
  <c r="O15" i="17"/>
  <c r="O18" i="17"/>
  <c r="O22" i="17"/>
  <c r="P16" i="18"/>
  <c r="W29" i="19"/>
  <c r="Y29" i="19" s="1"/>
  <c r="P23" i="21"/>
  <c r="U29" i="22"/>
  <c r="F17" i="22"/>
  <c r="P23" i="22"/>
  <c r="V23" i="22" s="1"/>
  <c r="P28" i="22"/>
  <c r="W29" i="23"/>
  <c r="J29" i="22"/>
  <c r="I29" i="22"/>
  <c r="G29" i="20"/>
  <c r="F17" i="23"/>
  <c r="B29" i="23"/>
  <c r="F17" i="15"/>
  <c r="D9" i="15"/>
  <c r="F9" i="15"/>
  <c r="B29" i="15"/>
  <c r="C29" i="15"/>
  <c r="C29" i="16"/>
  <c r="F17" i="16"/>
  <c r="D17" i="17"/>
  <c r="F17" i="17"/>
  <c r="B29" i="18"/>
  <c r="F9" i="18"/>
  <c r="F17" i="19"/>
  <c r="B29" i="19"/>
  <c r="F9" i="19"/>
  <c r="D17" i="20"/>
  <c r="F9" i="20"/>
  <c r="B29" i="21"/>
  <c r="F9" i="21"/>
  <c r="D17" i="22"/>
  <c r="F9" i="22"/>
  <c r="S12" i="23"/>
  <c r="T12" i="23" s="1"/>
  <c r="V24" i="23"/>
  <c r="Q15" i="23"/>
  <c r="V15" i="23"/>
  <c r="S15" i="23"/>
  <c r="T15" i="23" s="1"/>
  <c r="V18" i="23"/>
  <c r="S18" i="23"/>
  <c r="T18" i="23" s="1"/>
  <c r="Q18" i="23"/>
  <c r="Q16" i="23"/>
  <c r="Q21" i="23"/>
  <c r="V21" i="23"/>
  <c r="S21" i="23"/>
  <c r="T21" i="23" s="1"/>
  <c r="C29" i="23"/>
  <c r="N9" i="23"/>
  <c r="O9" i="23"/>
  <c r="D9" i="23"/>
  <c r="Q11" i="23"/>
  <c r="S11" i="23"/>
  <c r="T11" i="23" s="1"/>
  <c r="V19" i="22"/>
  <c r="C29" i="22"/>
  <c r="O9" i="22"/>
  <c r="P9" i="22" s="1"/>
  <c r="E29" i="22"/>
  <c r="K29" i="21"/>
  <c r="X29" i="21"/>
  <c r="Y29" i="21" s="1"/>
  <c r="V16" i="21"/>
  <c r="C29" i="21"/>
  <c r="F17" i="21"/>
  <c r="S18" i="21"/>
  <c r="T18" i="21" s="1"/>
  <c r="P18" i="20"/>
  <c r="B29" i="20"/>
  <c r="M9" i="20"/>
  <c r="N9" i="20"/>
  <c r="E29" i="20"/>
  <c r="F29" i="20" s="1"/>
  <c r="T29" i="20"/>
  <c r="S13" i="19"/>
  <c r="T13" i="19" s="1"/>
  <c r="N9" i="19"/>
  <c r="D17" i="19"/>
  <c r="O9" i="19"/>
  <c r="E29" i="19"/>
  <c r="H29" i="19"/>
  <c r="U29" i="19"/>
  <c r="Q12" i="18"/>
  <c r="Q15" i="18"/>
  <c r="V15" i="18"/>
  <c r="S15" i="18"/>
  <c r="T15" i="18" s="1"/>
  <c r="V18" i="18"/>
  <c r="S18" i="18"/>
  <c r="T18" i="18" s="1"/>
  <c r="Q18" i="18"/>
  <c r="Q27" i="18"/>
  <c r="S27" i="18"/>
  <c r="T27" i="18" s="1"/>
  <c r="V27" i="18"/>
  <c r="V25" i="18"/>
  <c r="S25" i="18"/>
  <c r="T25" i="18" s="1"/>
  <c r="Q25" i="18"/>
  <c r="S22" i="18"/>
  <c r="T22" i="18" s="1"/>
  <c r="Q22" i="18"/>
  <c r="V22" i="18"/>
  <c r="S19" i="18"/>
  <c r="T19" i="18" s="1"/>
  <c r="O17" i="18"/>
  <c r="C29" i="18"/>
  <c r="N9" i="18"/>
  <c r="O9" i="18"/>
  <c r="E29" i="18"/>
  <c r="Q11" i="18"/>
  <c r="Q23" i="18"/>
  <c r="S11" i="18"/>
  <c r="T11" i="18" s="1"/>
  <c r="S23" i="18"/>
  <c r="T23" i="18" s="1"/>
  <c r="R25" i="17"/>
  <c r="S25" i="17" s="1"/>
  <c r="P25" i="17"/>
  <c r="U25" i="17"/>
  <c r="P21" i="17"/>
  <c r="U21" i="17"/>
  <c r="R21" i="17"/>
  <c r="S21" i="17" s="1"/>
  <c r="R24" i="17"/>
  <c r="S24" i="17" s="1"/>
  <c r="U24" i="17"/>
  <c r="P24" i="17"/>
  <c r="C29" i="17"/>
  <c r="M9" i="17"/>
  <c r="N9" i="17"/>
  <c r="D9" i="17"/>
  <c r="P27" i="16"/>
  <c r="P21" i="16"/>
  <c r="U21" i="16"/>
  <c r="R21" i="16"/>
  <c r="S21" i="16" s="1"/>
  <c r="P28" i="16"/>
  <c r="U28" i="16"/>
  <c r="U13" i="16"/>
  <c r="B29" i="16"/>
  <c r="D29" i="16" s="1"/>
  <c r="N9" i="16"/>
  <c r="O9" i="16" s="1"/>
  <c r="P18" i="16"/>
  <c r="P24" i="16"/>
  <c r="R18" i="16"/>
  <c r="S18" i="16" s="1"/>
  <c r="R24" i="16"/>
  <c r="S24" i="16" s="1"/>
  <c r="G29" i="16"/>
  <c r="Q21" i="15"/>
  <c r="V21" i="15"/>
  <c r="S21" i="15"/>
  <c r="T21" i="15" s="1"/>
  <c r="S22" i="15"/>
  <c r="T22" i="15" s="1"/>
  <c r="Q22" i="15"/>
  <c r="V22" i="15"/>
  <c r="Q28" i="15"/>
  <c r="V28" i="15"/>
  <c r="V11" i="15"/>
  <c r="S11" i="15"/>
  <c r="T11" i="15" s="1"/>
  <c r="Q11" i="15"/>
  <c r="V24" i="15"/>
  <c r="S24" i="15"/>
  <c r="T24" i="15" s="1"/>
  <c r="Q24" i="15"/>
  <c r="V10" i="15"/>
  <c r="Q10" i="15"/>
  <c r="O29" i="15"/>
  <c r="D17" i="15"/>
  <c r="O9" i="15"/>
  <c r="N9" i="15"/>
  <c r="H29" i="15"/>
  <c r="X29" i="15"/>
  <c r="I29" i="14"/>
  <c r="K29" i="14"/>
  <c r="M29" i="14" s="1"/>
  <c r="O29" i="14" s="1"/>
  <c r="F17" i="14"/>
  <c r="B29" i="14"/>
  <c r="F9" i="14"/>
  <c r="D9" i="14"/>
  <c r="P27" i="14"/>
  <c r="U27" i="14"/>
  <c r="R27" i="14"/>
  <c r="S27" i="14" s="1"/>
  <c r="U26" i="14"/>
  <c r="R26" i="14"/>
  <c r="S26" i="14" s="1"/>
  <c r="P26" i="14"/>
  <c r="R22" i="14"/>
  <c r="S22" i="14" s="1"/>
  <c r="P22" i="14"/>
  <c r="U22" i="14"/>
  <c r="U20" i="14"/>
  <c r="R20" i="14"/>
  <c r="S20" i="14" s="1"/>
  <c r="P20" i="14"/>
  <c r="U25" i="14"/>
  <c r="R25" i="14"/>
  <c r="S25" i="14" s="1"/>
  <c r="P25" i="14"/>
  <c r="U19" i="14"/>
  <c r="R19" i="14"/>
  <c r="S19" i="14" s="1"/>
  <c r="P19" i="14"/>
  <c r="R18" i="14"/>
  <c r="S18" i="14" s="1"/>
  <c r="U24" i="14"/>
  <c r="R24" i="14"/>
  <c r="S24" i="14" s="1"/>
  <c r="P24" i="14"/>
  <c r="U12" i="14"/>
  <c r="R12" i="14"/>
  <c r="S12" i="14" s="1"/>
  <c r="P12" i="14"/>
  <c r="U10" i="14"/>
  <c r="R10" i="14"/>
  <c r="S10" i="14" s="1"/>
  <c r="U23" i="14"/>
  <c r="R23" i="14"/>
  <c r="S23" i="14" s="1"/>
  <c r="P23" i="14"/>
  <c r="U14" i="14"/>
  <c r="R14" i="14"/>
  <c r="S14" i="14" s="1"/>
  <c r="P14" i="14"/>
  <c r="R16" i="14"/>
  <c r="S16" i="14" s="1"/>
  <c r="P16" i="14"/>
  <c r="U16" i="14"/>
  <c r="Y29" i="14"/>
  <c r="R15" i="14"/>
  <c r="S15" i="14" s="1"/>
  <c r="U13" i="14"/>
  <c r="R13" i="14"/>
  <c r="S13" i="14" s="1"/>
  <c r="P13" i="14"/>
  <c r="P21" i="14"/>
  <c r="U21" i="14"/>
  <c r="R21" i="14"/>
  <c r="S21" i="14" s="1"/>
  <c r="M17" i="14"/>
  <c r="O17" i="14" s="1"/>
  <c r="P17" i="14" s="1"/>
  <c r="C29" i="14"/>
  <c r="D29" i="14" s="1"/>
  <c r="Y9" i="14"/>
  <c r="E29" i="14"/>
  <c r="X9" i="14"/>
  <c r="G29" i="14"/>
  <c r="S22" i="23" l="1"/>
  <c r="T22" i="23" s="1"/>
  <c r="Q12" i="23"/>
  <c r="V16" i="23"/>
  <c r="Q22" i="23"/>
  <c r="S23" i="23"/>
  <c r="T23" i="23" s="1"/>
  <c r="N29" i="15"/>
  <c r="Q27" i="15"/>
  <c r="T13" i="17"/>
  <c r="Y13" i="17" s="1"/>
  <c r="T14" i="17"/>
  <c r="Y14" i="17" s="1"/>
  <c r="P16" i="17"/>
  <c r="T16" i="17"/>
  <c r="Y16" i="17" s="1"/>
  <c r="T22" i="17"/>
  <c r="Y22" i="17" s="1"/>
  <c r="T11" i="17"/>
  <c r="Y11" i="17" s="1"/>
  <c r="T19" i="17"/>
  <c r="Y19" i="17" s="1"/>
  <c r="T27" i="17"/>
  <c r="Y27" i="17" s="1"/>
  <c r="R15" i="17"/>
  <c r="S15" i="17" s="1"/>
  <c r="T15" i="17"/>
  <c r="Y15" i="17" s="1"/>
  <c r="P14" i="17"/>
  <c r="P26" i="17"/>
  <c r="T26" i="17"/>
  <c r="Y26" i="17" s="1"/>
  <c r="R10" i="17"/>
  <c r="S10" i="17" s="1"/>
  <c r="T10" i="17"/>
  <c r="R28" i="17"/>
  <c r="S28" i="17" s="1"/>
  <c r="T28" i="17"/>
  <c r="Y28" i="17" s="1"/>
  <c r="T18" i="17"/>
  <c r="T23" i="17"/>
  <c r="Y23" i="17" s="1"/>
  <c r="U12" i="17"/>
  <c r="T12" i="17"/>
  <c r="Y12" i="17" s="1"/>
  <c r="D29" i="17"/>
  <c r="Q21" i="18"/>
  <c r="U21" i="18"/>
  <c r="U24" i="18"/>
  <c r="Z24" i="18" s="1"/>
  <c r="U13" i="18"/>
  <c r="Z13" i="18" s="1"/>
  <c r="Q16" i="18"/>
  <c r="U16" i="18"/>
  <c r="Z16" i="18" s="1"/>
  <c r="U26" i="18"/>
  <c r="Z26" i="18" s="1"/>
  <c r="Q19" i="18"/>
  <c r="U19" i="18"/>
  <c r="Q28" i="18"/>
  <c r="U28" i="18"/>
  <c r="Z28" i="18" s="1"/>
  <c r="Z18" i="18"/>
  <c r="U12" i="18"/>
  <c r="Z12" i="18" s="1"/>
  <c r="Q14" i="18"/>
  <c r="U14" i="18"/>
  <c r="Z14" i="18" s="1"/>
  <c r="S10" i="18"/>
  <c r="T10" i="18" s="1"/>
  <c r="U10" i="18"/>
  <c r="V11" i="18"/>
  <c r="U11" i="18"/>
  <c r="Z11" i="18" s="1"/>
  <c r="U23" i="18"/>
  <c r="Z23" i="18" s="1"/>
  <c r="D29" i="18"/>
  <c r="Q20" i="18"/>
  <c r="U20" i="18"/>
  <c r="Z20" i="18" s="1"/>
  <c r="D29" i="20"/>
  <c r="R18" i="20"/>
  <c r="S18" i="20" s="1"/>
  <c r="U26" i="20"/>
  <c r="V20" i="19"/>
  <c r="V27" i="19"/>
  <c r="Q27" i="19"/>
  <c r="Q28" i="19"/>
  <c r="P17" i="22"/>
  <c r="Q17" i="22" s="1"/>
  <c r="U23" i="21"/>
  <c r="Z23" i="21" s="1"/>
  <c r="Q22" i="21"/>
  <c r="U22" i="21"/>
  <c r="Z22" i="21" s="1"/>
  <c r="U12" i="21"/>
  <c r="Z12" i="21" s="1"/>
  <c r="U21" i="21"/>
  <c r="Z21" i="21" s="1"/>
  <c r="U25" i="21"/>
  <c r="Z25" i="21" s="1"/>
  <c r="Q14" i="21"/>
  <c r="U14" i="21"/>
  <c r="Z14" i="21" s="1"/>
  <c r="U19" i="21"/>
  <c r="Z19" i="21" s="1"/>
  <c r="S26" i="21"/>
  <c r="T26" i="21" s="1"/>
  <c r="U26" i="21"/>
  <c r="Z26" i="21" s="1"/>
  <c r="Q11" i="21"/>
  <c r="U11" i="21"/>
  <c r="Z11" i="21" s="1"/>
  <c r="U27" i="21"/>
  <c r="Z27" i="21" s="1"/>
  <c r="U15" i="21"/>
  <c r="Z15" i="21" s="1"/>
  <c r="S13" i="21"/>
  <c r="T13" i="21" s="1"/>
  <c r="U13" i="21"/>
  <c r="Z13" i="21" s="1"/>
  <c r="U20" i="21"/>
  <c r="Z20" i="21" s="1"/>
  <c r="U24" i="21"/>
  <c r="Z24" i="21" s="1"/>
  <c r="U18" i="21"/>
  <c r="Q10" i="21"/>
  <c r="U10" i="21"/>
  <c r="U28" i="21"/>
  <c r="Z28" i="21" s="1"/>
  <c r="S15" i="21"/>
  <c r="T15" i="21" s="1"/>
  <c r="S20" i="21"/>
  <c r="T20" i="21" s="1"/>
  <c r="Q23" i="23"/>
  <c r="Y29" i="23"/>
  <c r="Z29" i="23" s="1"/>
  <c r="V27" i="23"/>
  <c r="V28" i="23"/>
  <c r="S27" i="23"/>
  <c r="T27" i="23" s="1"/>
  <c r="Q28" i="23"/>
  <c r="Q13" i="23"/>
  <c r="S13" i="23"/>
  <c r="T13" i="23" s="1"/>
  <c r="Q19" i="23"/>
  <c r="V26" i="23"/>
  <c r="V28" i="18"/>
  <c r="S28" i="18"/>
  <c r="T28" i="18" s="1"/>
  <c r="Q13" i="18"/>
  <c r="S20" i="18"/>
  <c r="T20" i="18" s="1"/>
  <c r="S13" i="18"/>
  <c r="T13" i="18" s="1"/>
  <c r="S16" i="18"/>
  <c r="T16" i="18" s="1"/>
  <c r="Q16" i="19"/>
  <c r="S24" i="19"/>
  <c r="T24" i="19" s="1"/>
  <c r="Q18" i="19"/>
  <c r="Q24" i="19"/>
  <c r="S16" i="19"/>
  <c r="T16" i="19" s="1"/>
  <c r="P19" i="20"/>
  <c r="R19" i="20"/>
  <c r="S19" i="20" s="1"/>
  <c r="P20" i="20"/>
  <c r="P26" i="20"/>
  <c r="R20" i="20"/>
  <c r="S20" i="20" s="1"/>
  <c r="R21" i="20"/>
  <c r="S21" i="20" s="1"/>
  <c r="U21" i="20"/>
  <c r="U12" i="20"/>
  <c r="P12" i="20"/>
  <c r="R14" i="20"/>
  <c r="S14" i="20" s="1"/>
  <c r="U14" i="20"/>
  <c r="Q20" i="21"/>
  <c r="Q21" i="21"/>
  <c r="S27" i="21"/>
  <c r="T27" i="21" s="1"/>
  <c r="S21" i="21"/>
  <c r="T21" i="21" s="1"/>
  <c r="Q26" i="21"/>
  <c r="Q19" i="21"/>
  <c r="Q27" i="21"/>
  <c r="S14" i="21"/>
  <c r="T14" i="21" s="1"/>
  <c r="Q15" i="21"/>
  <c r="P19" i="17"/>
  <c r="R19" i="17"/>
  <c r="S19" i="17" s="1"/>
  <c r="U26" i="17"/>
  <c r="P27" i="17"/>
  <c r="P22" i="17"/>
  <c r="R22" i="17"/>
  <c r="S22" i="17" s="1"/>
  <c r="P18" i="17"/>
  <c r="R18" i="17"/>
  <c r="S18" i="17" s="1"/>
  <c r="R11" i="17"/>
  <c r="S11" i="17" s="1"/>
  <c r="P11" i="17"/>
  <c r="Q23" i="15"/>
  <c r="V23" i="15"/>
  <c r="S25" i="15"/>
  <c r="T25" i="15" s="1"/>
  <c r="Q25" i="15"/>
  <c r="S19" i="15"/>
  <c r="T19" i="15" s="1"/>
  <c r="Q18" i="15"/>
  <c r="Q19" i="15"/>
  <c r="S18" i="15"/>
  <c r="T18" i="15" s="1"/>
  <c r="V27" i="15"/>
  <c r="V17" i="15"/>
  <c r="Q20" i="15"/>
  <c r="S20" i="15"/>
  <c r="T20" i="15" s="1"/>
  <c r="Q16" i="15"/>
  <c r="S16" i="15"/>
  <c r="T16" i="15" s="1"/>
  <c r="S13" i="15"/>
  <c r="T13" i="15" s="1"/>
  <c r="Q12" i="15"/>
  <c r="V12" i="15"/>
  <c r="Q13" i="15"/>
  <c r="P12" i="16"/>
  <c r="R12" i="16"/>
  <c r="S12" i="16" s="1"/>
  <c r="U11" i="16"/>
  <c r="P11" i="16"/>
  <c r="M29" i="16"/>
  <c r="O29" i="16" s="1"/>
  <c r="R29" i="16" s="1"/>
  <c r="S29" i="16" s="1"/>
  <c r="F29" i="16"/>
  <c r="Y29" i="20"/>
  <c r="U25" i="20"/>
  <c r="F29" i="14"/>
  <c r="P15" i="14"/>
  <c r="R11" i="14"/>
  <c r="S11" i="14" s="1"/>
  <c r="R12" i="17"/>
  <c r="S12" i="17" s="1"/>
  <c r="Q26" i="18"/>
  <c r="Q10" i="18"/>
  <c r="P16" i="20"/>
  <c r="S14" i="23"/>
  <c r="T14" i="23" s="1"/>
  <c r="V12" i="22"/>
  <c r="S15" i="22"/>
  <c r="T15" i="22" s="1"/>
  <c r="Q26" i="23"/>
  <c r="P12" i="17"/>
  <c r="S11" i="21"/>
  <c r="T11" i="21" s="1"/>
  <c r="U11" i="14"/>
  <c r="P18" i="14"/>
  <c r="S26" i="18"/>
  <c r="T26" i="18" s="1"/>
  <c r="R16" i="20"/>
  <c r="S16" i="20" s="1"/>
  <c r="V15" i="22"/>
  <c r="P17" i="19"/>
  <c r="V17" i="19" s="1"/>
  <c r="U28" i="14"/>
  <c r="D29" i="21"/>
  <c r="Q13" i="21"/>
  <c r="V10" i="23"/>
  <c r="D29" i="19"/>
  <c r="R23" i="17"/>
  <c r="S23" i="17" s="1"/>
  <c r="Q10" i="23"/>
  <c r="N29" i="17"/>
  <c r="O29" i="17" s="1"/>
  <c r="S27" i="22"/>
  <c r="T27" i="22" s="1"/>
  <c r="S14" i="18"/>
  <c r="T14" i="18" s="1"/>
  <c r="P28" i="14"/>
  <c r="U28" i="17"/>
  <c r="P28" i="17"/>
  <c r="V22" i="21"/>
  <c r="Q27" i="22"/>
  <c r="P23" i="17"/>
  <c r="S22" i="21"/>
  <c r="T22" i="21" s="1"/>
  <c r="S17" i="15"/>
  <c r="T17" i="15" s="1"/>
  <c r="R16" i="17"/>
  <c r="S16" i="17" s="1"/>
  <c r="S12" i="22"/>
  <c r="T12" i="22" s="1"/>
  <c r="N29" i="20"/>
  <c r="D29" i="23"/>
  <c r="S23" i="19"/>
  <c r="T23" i="19" s="1"/>
  <c r="S18" i="19"/>
  <c r="T18" i="19" s="1"/>
  <c r="V14" i="19"/>
  <c r="V15" i="19"/>
  <c r="V28" i="19"/>
  <c r="O29" i="19"/>
  <c r="P29" i="19" s="1"/>
  <c r="Q29" i="19" s="1"/>
  <c r="P14" i="16"/>
  <c r="Y29" i="16"/>
  <c r="U22" i="16"/>
  <c r="R14" i="16"/>
  <c r="S14" i="16" s="1"/>
  <c r="P22" i="16"/>
  <c r="Z29" i="19"/>
  <c r="Q20" i="19"/>
  <c r="Q22" i="19"/>
  <c r="S22" i="19"/>
  <c r="T22" i="19" s="1"/>
  <c r="S14" i="19"/>
  <c r="T14" i="19" s="1"/>
  <c r="F29" i="19"/>
  <c r="D29" i="22"/>
  <c r="U28" i="20"/>
  <c r="P28" i="20"/>
  <c r="Q25" i="22"/>
  <c r="S25" i="22"/>
  <c r="T25" i="22" s="1"/>
  <c r="S22" i="22"/>
  <c r="T22" i="22" s="1"/>
  <c r="Q22" i="22"/>
  <c r="Q19" i="22"/>
  <c r="S19" i="22"/>
  <c r="T19" i="22" s="1"/>
  <c r="S28" i="22"/>
  <c r="T28" i="22" s="1"/>
  <c r="Q28" i="22"/>
  <c r="Q23" i="22"/>
  <c r="S23" i="22"/>
  <c r="T23" i="22" s="1"/>
  <c r="V25" i="22"/>
  <c r="S17" i="22"/>
  <c r="T17" i="22" s="1"/>
  <c r="S21" i="22"/>
  <c r="T21" i="22" s="1"/>
  <c r="Q21" i="22"/>
  <c r="V24" i="22"/>
  <c r="Q24" i="22"/>
  <c r="S24" i="22"/>
  <c r="T24" i="22" s="1"/>
  <c r="Q26" i="22"/>
  <c r="S26" i="22"/>
  <c r="T26" i="22" s="1"/>
  <c r="S20" i="22"/>
  <c r="T20" i="22" s="1"/>
  <c r="Q20" i="22"/>
  <c r="Q11" i="22"/>
  <c r="S11" i="22"/>
  <c r="T11" i="22" s="1"/>
  <c r="Q16" i="22"/>
  <c r="S16" i="22"/>
  <c r="T16" i="22" s="1"/>
  <c r="O29" i="22"/>
  <c r="S14" i="22"/>
  <c r="T14" i="22" s="1"/>
  <c r="Q14" i="22"/>
  <c r="Q13" i="22"/>
  <c r="S13" i="22"/>
  <c r="T13" i="22" s="1"/>
  <c r="V13" i="22"/>
  <c r="Q9" i="22"/>
  <c r="S9" i="22"/>
  <c r="T9" i="22" s="1"/>
  <c r="Q10" i="22"/>
  <c r="S10" i="22"/>
  <c r="T10" i="22" s="1"/>
  <c r="V10" i="22"/>
  <c r="P29" i="23"/>
  <c r="V29" i="23" s="1"/>
  <c r="V20" i="23"/>
  <c r="P17" i="23"/>
  <c r="S19" i="23"/>
  <c r="T19" i="23" s="1"/>
  <c r="Q24" i="23"/>
  <c r="P9" i="23"/>
  <c r="Q9" i="23" s="1"/>
  <c r="Q25" i="23"/>
  <c r="S25" i="23"/>
  <c r="T25" i="23" s="1"/>
  <c r="S20" i="23"/>
  <c r="T20" i="23" s="1"/>
  <c r="Q14" i="23"/>
  <c r="Y29" i="15"/>
  <c r="Z29" i="15" s="1"/>
  <c r="S26" i="15"/>
  <c r="T26" i="15" s="1"/>
  <c r="V26" i="15"/>
  <c r="Q15" i="15"/>
  <c r="S15" i="15"/>
  <c r="T15" i="15" s="1"/>
  <c r="Z29" i="22"/>
  <c r="P23" i="16"/>
  <c r="P25" i="16"/>
  <c r="R25" i="16"/>
  <c r="S25" i="16" s="1"/>
  <c r="P13" i="16"/>
  <c r="P19" i="16"/>
  <c r="R19" i="16"/>
  <c r="S19" i="16" s="1"/>
  <c r="R23" i="16"/>
  <c r="S23" i="16" s="1"/>
  <c r="U17" i="16"/>
  <c r="U15" i="16"/>
  <c r="P15" i="16"/>
  <c r="R16" i="16"/>
  <c r="S16" i="16" s="1"/>
  <c r="R27" i="16"/>
  <c r="S27" i="16" s="1"/>
  <c r="R17" i="16"/>
  <c r="S17" i="16" s="1"/>
  <c r="P16" i="16"/>
  <c r="U10" i="16"/>
  <c r="P10" i="16"/>
  <c r="P17" i="17"/>
  <c r="R17" i="17"/>
  <c r="S17" i="17" s="1"/>
  <c r="U10" i="17"/>
  <c r="U16" i="17"/>
  <c r="P13" i="17"/>
  <c r="R26" i="17"/>
  <c r="S26" i="17" s="1"/>
  <c r="R27" i="17"/>
  <c r="S27" i="17" s="1"/>
  <c r="R13" i="17"/>
  <c r="S13" i="17" s="1"/>
  <c r="U15" i="17"/>
  <c r="P15" i="17"/>
  <c r="P10" i="17"/>
  <c r="Q24" i="18"/>
  <c r="S12" i="18"/>
  <c r="T12" i="18" s="1"/>
  <c r="V16" i="18"/>
  <c r="S21" i="18"/>
  <c r="T21" i="18" s="1"/>
  <c r="P17" i="18"/>
  <c r="S17" i="18" s="1"/>
  <c r="T17" i="18" s="1"/>
  <c r="S24" i="18"/>
  <c r="T24" i="18" s="1"/>
  <c r="N29" i="18"/>
  <c r="P29" i="18" s="1"/>
  <c r="S25" i="19"/>
  <c r="T25" i="19" s="1"/>
  <c r="Q25" i="19"/>
  <c r="Q12" i="19"/>
  <c r="S12" i="19"/>
  <c r="T12" i="19" s="1"/>
  <c r="Q10" i="19"/>
  <c r="S15" i="19"/>
  <c r="T15" i="19" s="1"/>
  <c r="V10" i="19"/>
  <c r="V11" i="19"/>
  <c r="V13" i="19"/>
  <c r="S21" i="19"/>
  <c r="T21" i="19" s="1"/>
  <c r="V23" i="19"/>
  <c r="Q11" i="19"/>
  <c r="V21" i="19"/>
  <c r="S19" i="19"/>
  <c r="T19" i="19" s="1"/>
  <c r="Q19" i="19"/>
  <c r="Q24" i="21"/>
  <c r="Q18" i="21"/>
  <c r="P17" i="21"/>
  <c r="S28" i="21"/>
  <c r="T28" i="21" s="1"/>
  <c r="Q28" i="21"/>
  <c r="S19" i="21"/>
  <c r="T19" i="21" s="1"/>
  <c r="S24" i="21"/>
  <c r="T24" i="21" s="1"/>
  <c r="P24" i="20"/>
  <c r="R24" i="20"/>
  <c r="S24" i="20" s="1"/>
  <c r="P14" i="20"/>
  <c r="U22" i="20"/>
  <c r="P22" i="20"/>
  <c r="P13" i="20"/>
  <c r="R13" i="20"/>
  <c r="S13" i="20" s="1"/>
  <c r="P23" i="20"/>
  <c r="R23" i="20"/>
  <c r="S23" i="20" s="1"/>
  <c r="R27" i="20"/>
  <c r="S27" i="20" s="1"/>
  <c r="U27" i="20"/>
  <c r="P25" i="20"/>
  <c r="U17" i="20"/>
  <c r="P11" i="20"/>
  <c r="R11" i="20"/>
  <c r="S11" i="20" s="1"/>
  <c r="S23" i="21"/>
  <c r="T23" i="21" s="1"/>
  <c r="Q23" i="21"/>
  <c r="S25" i="21"/>
  <c r="T25" i="21" s="1"/>
  <c r="Q25" i="21"/>
  <c r="V28" i="22"/>
  <c r="V21" i="22"/>
  <c r="V16" i="22"/>
  <c r="P15" i="20"/>
  <c r="O9" i="20"/>
  <c r="U9" i="20" s="1"/>
  <c r="O9" i="17"/>
  <c r="R9" i="17" s="1"/>
  <c r="S9" i="17" s="1"/>
  <c r="D29" i="15"/>
  <c r="M29" i="20"/>
  <c r="P9" i="15"/>
  <c r="S9" i="15" s="1"/>
  <c r="T9" i="15" s="1"/>
  <c r="F29" i="18"/>
  <c r="N29" i="22"/>
  <c r="P9" i="21"/>
  <c r="O29" i="21"/>
  <c r="P29" i="21" s="1"/>
  <c r="R15" i="20"/>
  <c r="S15" i="20" s="1"/>
  <c r="F29" i="15"/>
  <c r="F29" i="23"/>
  <c r="V9" i="22"/>
  <c r="V17" i="22"/>
  <c r="F29" i="22"/>
  <c r="F29" i="21"/>
  <c r="R17" i="20"/>
  <c r="S17" i="20" s="1"/>
  <c r="P9" i="19"/>
  <c r="P9" i="18"/>
  <c r="F29" i="17"/>
  <c r="U9" i="16"/>
  <c r="P9" i="16"/>
  <c r="R9" i="16"/>
  <c r="S9" i="16" s="1"/>
  <c r="P29" i="15"/>
  <c r="S29" i="15" s="1"/>
  <c r="T29" i="15" s="1"/>
  <c r="R17" i="14"/>
  <c r="S17" i="14" s="1"/>
  <c r="U17" i="14"/>
  <c r="P29" i="14"/>
  <c r="U29" i="14"/>
  <c r="R9" i="14"/>
  <c r="S9" i="14" s="1"/>
  <c r="R29" i="14"/>
  <c r="S29" i="14" s="1"/>
  <c r="U9" i="14"/>
  <c r="Y10" i="17" l="1"/>
  <c r="T9" i="17"/>
  <c r="U11" i="17"/>
  <c r="U22" i="17"/>
  <c r="U14" i="17"/>
  <c r="U23" i="17"/>
  <c r="Y18" i="17"/>
  <c r="T17" i="17"/>
  <c r="U27" i="17"/>
  <c r="U18" i="17"/>
  <c r="U19" i="17"/>
  <c r="U13" i="17"/>
  <c r="Z19" i="18"/>
  <c r="V19" i="18"/>
  <c r="Z10" i="18"/>
  <c r="U9" i="18"/>
  <c r="V10" i="18"/>
  <c r="V26" i="18"/>
  <c r="V12" i="18"/>
  <c r="V13" i="18"/>
  <c r="V20" i="18"/>
  <c r="U17" i="18"/>
  <c r="Z17" i="18" s="1"/>
  <c r="V24" i="18"/>
  <c r="V14" i="18"/>
  <c r="V23" i="18"/>
  <c r="Z21" i="18"/>
  <c r="V21" i="18"/>
  <c r="V11" i="21"/>
  <c r="V13" i="21"/>
  <c r="V14" i="21"/>
  <c r="V28" i="21"/>
  <c r="V15" i="21"/>
  <c r="V25" i="21"/>
  <c r="Z10" i="21"/>
  <c r="U9" i="21"/>
  <c r="V10" i="21"/>
  <c r="V27" i="21"/>
  <c r="V21" i="21"/>
  <c r="Z18" i="21"/>
  <c r="U17" i="21"/>
  <c r="Z17" i="21" s="1"/>
  <c r="V18" i="21"/>
  <c r="V12" i="21"/>
  <c r="V24" i="21"/>
  <c r="V26" i="21"/>
  <c r="V20" i="21"/>
  <c r="V19" i="21"/>
  <c r="V23" i="21"/>
  <c r="V9" i="23"/>
  <c r="S9" i="23"/>
  <c r="T9" i="23" s="1"/>
  <c r="S29" i="23"/>
  <c r="T29" i="23" s="1"/>
  <c r="S17" i="19"/>
  <c r="T17" i="19" s="1"/>
  <c r="Q17" i="19"/>
  <c r="O29" i="20"/>
  <c r="P29" i="20" s="1"/>
  <c r="R29" i="17"/>
  <c r="S29" i="17" s="1"/>
  <c r="Q29" i="23"/>
  <c r="Q17" i="21"/>
  <c r="S17" i="21"/>
  <c r="T17" i="21" s="1"/>
  <c r="P29" i="22"/>
  <c r="V29" i="22" s="1"/>
  <c r="V17" i="23"/>
  <c r="S17" i="23"/>
  <c r="T17" i="23" s="1"/>
  <c r="Q17" i="23"/>
  <c r="Q9" i="15"/>
  <c r="U29" i="16"/>
  <c r="P29" i="16"/>
  <c r="P29" i="17"/>
  <c r="U9" i="17"/>
  <c r="P9" i="17"/>
  <c r="Q17" i="18"/>
  <c r="S29" i="18"/>
  <c r="T29" i="18" s="1"/>
  <c r="Q29" i="18"/>
  <c r="S29" i="19"/>
  <c r="T29" i="19" s="1"/>
  <c r="R9" i="20"/>
  <c r="S9" i="20" s="1"/>
  <c r="P9" i="20"/>
  <c r="V29" i="19"/>
  <c r="V9" i="15"/>
  <c r="Q9" i="19"/>
  <c r="S9" i="19"/>
  <c r="T9" i="19" s="1"/>
  <c r="V9" i="19"/>
  <c r="Q9" i="18"/>
  <c r="V9" i="18"/>
  <c r="S9" i="18"/>
  <c r="T9" i="18" s="1"/>
  <c r="Q29" i="15"/>
  <c r="V29" i="15"/>
  <c r="H9" i="21"/>
  <c r="Y17" i="17" l="1"/>
  <c r="U17" i="17"/>
  <c r="T29" i="17"/>
  <c r="Y9" i="17"/>
  <c r="Z9" i="18"/>
  <c r="U29" i="18"/>
  <c r="V17" i="18"/>
  <c r="U29" i="20"/>
  <c r="S29" i="22"/>
  <c r="T29" i="22" s="1"/>
  <c r="Q29" i="22"/>
  <c r="Z9" i="21"/>
  <c r="U29" i="21"/>
  <c r="V9" i="21"/>
  <c r="V17" i="21"/>
  <c r="R29" i="20"/>
  <c r="S29" i="20" s="1"/>
  <c r="Q9" i="21"/>
  <c r="H29" i="21"/>
  <c r="S9" i="21"/>
  <c r="T9" i="21" s="1"/>
  <c r="S12" i="21"/>
  <c r="T12" i="21" s="1"/>
  <c r="Q12" i="21"/>
  <c r="Y29" i="17" l="1"/>
  <c r="U29" i="17"/>
  <c r="Z29" i="18"/>
  <c r="V29" i="18"/>
  <c r="Z29" i="21"/>
  <c r="V29" i="21"/>
  <c r="Q29" i="21"/>
  <c r="S29" i="21"/>
  <c r="T29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44EA39FA-5606-4FE2-94C2-1DA76194098C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13929A56-7550-449E-9A22-CC4A8EF446E1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21E519FB-41DB-4FEB-8F64-6A71C2E0EE5F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  <comment ref="H23" authorId="0" shapeId="0" xr:uid="{F833D005-A72F-4998-8A6E-122ED0A88A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ขอปรับแผนเพิ่ม 300,000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C9045BFC-8C3B-41AA-803A-30545019034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53314EDC-A8EA-42F4-B042-EE9D2C83BC1E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A12DAFDA-9E5D-4C68-91DB-E55DC821051A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61950B10-9211-4C69-9968-C9AB4665E6B8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59DD21E1-4B1C-44B1-A7DD-4D44614FF279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9352A0AA-081B-409B-9820-067E37641669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85BEBAC2-91B3-4CC9-992E-C441C8D0F3C9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sharedStrings.xml><?xml version="1.0" encoding="utf-8"?>
<sst xmlns="http://schemas.openxmlformats.org/spreadsheetml/2006/main" count="936" uniqueCount="158">
  <si>
    <t>รายการ</t>
  </si>
  <si>
    <t>แผนเงินบำรุง</t>
  </si>
  <si>
    <t>ยอดอนุมัติซื้อ (บาท)</t>
  </si>
  <si>
    <t>แหล่งเงินที่ใช้</t>
  </si>
  <si>
    <t>มูลค่าคงคลัง</t>
  </si>
  <si>
    <t xml:space="preserve">ก่อหนี้ผูกพัน </t>
  </si>
  <si>
    <t>ปี 2562</t>
  </si>
  <si>
    <t>จำนวน</t>
  </si>
  <si>
    <t>จำนวน (บาท)</t>
  </si>
  <si>
    <t>(1)</t>
  </si>
  <si>
    <t>(2)</t>
  </si>
  <si>
    <t>(3)</t>
  </si>
  <si>
    <t>(5)</t>
  </si>
  <si>
    <t>(6)</t>
  </si>
  <si>
    <t>1.หมวดค่าวัสดุ</t>
  </si>
  <si>
    <t xml:space="preserve">  1.1 ค่ายา</t>
  </si>
  <si>
    <t xml:space="preserve">  1.2 ค่าวัสดุเภสัชกรรม</t>
  </si>
  <si>
    <t xml:space="preserve">  1.3 ค่าวัสดุการแพทย์  </t>
  </si>
  <si>
    <t xml:space="preserve">  1.4 ค่าวัสดุวิทยาศาสตร์การแพทย์ (Lab)</t>
  </si>
  <si>
    <t xml:space="preserve">  1.5 ค่าวัสดุเอ๊กซเรย์ (X-Ray)</t>
  </si>
  <si>
    <t xml:space="preserve">  1.6 ค่าวัสดุทันตกรรม</t>
  </si>
  <si>
    <t xml:space="preserve">  1.7 ค่าวัสดุน้ำมันเชื้อเพลิง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</si>
  <si>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</si>
  <si>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</si>
  <si>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</si>
  <si>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</si>
  <si>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</si>
  <si>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</si>
  <si>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</si>
  <si>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</si>
  <si>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</si>
  <si>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</si>
  <si>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</si>
  <si>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รวม</t>
  </si>
  <si>
    <t>นอกแผน</t>
  </si>
  <si>
    <t>ในแผน</t>
  </si>
  <si>
    <t>(9)</t>
  </si>
  <si>
    <t>…………………………………………………</t>
  </si>
  <si>
    <t>ลงชื่อผู้รายงาน</t>
  </si>
  <si>
    <t>รายงานการกำกับติดตามแผนเงินบำรุงของโรงพยาบาล ปีงบประมาณ 2563</t>
  </si>
  <si>
    <t>ประจำเดือน.................................................</t>
  </si>
  <si>
    <t>ปี 2563</t>
  </si>
  <si>
    <t xml:space="preserve"> ณ กันยายน 2562</t>
  </si>
  <si>
    <t>(4)</t>
  </si>
  <si>
    <t>ร้อยละ</t>
  </si>
  <si>
    <t xml:space="preserve">จำนวน </t>
  </si>
  <si>
    <t>รวมยอดอนุมัติซื้อ (บาท)</t>
  </si>
  <si>
    <t>รวมทั้งสิ้น</t>
  </si>
  <si>
    <t>วงเงินคงเหลือ (บาท)</t>
  </si>
  <si>
    <t>ณ 30 กันยายน 2562</t>
  </si>
  <si>
    <t>จ่ายชำระหนี้</t>
  </si>
  <si>
    <t>เดือน.............................</t>
  </si>
  <si>
    <t>(7)</t>
  </si>
  <si>
    <t>(8)=(6)+(7)</t>
  </si>
  <si>
    <t>ณ 1 ต.ค.62 ถึง ................</t>
  </si>
  <si>
    <t>แผนเงินบำรุงโรงพยาบาล 2563</t>
  </si>
  <si>
    <t>แผนเงินบำรุงโรงพยาบาล 2562</t>
  </si>
  <si>
    <t>(10)=(4)-(8)</t>
  </si>
  <si>
    <t>คำนิยาม</t>
  </si>
  <si>
    <t xml:space="preserve">2.1 คอลัมน์ G  คือ แผนเงินบำรุงของโรงพยาบาลปีงบประมาณ 2563 </t>
  </si>
  <si>
    <t>2.2 คอลัมน์ H หมายถึง มูลค่าคงคลัง ณ 30 กันยายน 2562 ให้บันทึกในครั้งแรกครั้งเดียว</t>
  </si>
  <si>
    <t xml:space="preserve">2.3 คอลัมน์ I , J ยอดอนุมัติซื้อ สะสมยกมา ข้อมูลพันยอด 1 ต.ค. 62-ปัจจุบัน </t>
  </si>
  <si>
    <t>2.4 คอลัมน์ K , L ยอดอนุมัติซื้อของแต่ละเดือน</t>
  </si>
  <si>
    <t>2.5 คอลัมน์ Q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</si>
  <si>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2.6 คอลัมน์ R หมายถึง ส่วนต่างของ แผนเงินบำรุง กับอนุมัติซื้อ</t>
  </si>
  <si>
    <t>(11)</t>
  </si>
  <si>
    <t>(12)</t>
  </si>
  <si>
    <t>สะสมยกมา (ตค.62 - กย.63)</t>
  </si>
  <si>
    <t xml:space="preserve">2. แผนเงินบำรุงโรงพยาบาล 2563 หมายถึง ข้อมูลการก่อหนี้และชำระหนี้ของแผนเงินบำรุงปี 2563  (1 ต.ค. 2562-30 ก.ย. 2563) </t>
  </si>
  <si>
    <t xml:space="preserve">1. แผนเงินบำรุงโรงพยาบาล 2562  หมายถึง ข้อมูลในการก่อหนี้และชำระหนี้ ของแผนเงินบำรุงปี 2562 (1 ต.ค. 2561-30 ก.ย. 2562) </t>
  </si>
  <si>
    <t xml:space="preserve"> -ในแผน หมายถึง มีรายการซื้อที่อยู่ในแผนเงินบำรุง</t>
  </si>
  <si>
    <t xml:space="preserve"> -นอกแผน หมายถึง ไม่ได้มีรายการซื้อยู่ในแผนเงินบำรุง</t>
  </si>
  <si>
    <t>2.7 คอลัมน์ T หมายถึง การก่อหนี้ผูกพันของปีงบประมาณ 2563 (พันยอด 1 ตค.62- ถึงปัจจุบัน เท่านั้น)</t>
  </si>
  <si>
    <t>2.11.ครุภัณฑ์ต่ำกว่าเกณฑ์</t>
  </si>
  <si>
    <t>ณ 1 ต.ค.61 ถึง ................</t>
  </si>
  <si>
    <t>โรงพยาบาลสมเด็จพระยุพราชสระแก้ว</t>
  </si>
  <si>
    <t xml:space="preserve"> * ยอดอนุมัติซื้อ ยอดการก่อหนี้ผูกพัน ขอให้นำมาจากงานพัสดุ  ส่วนยอดจ่ายชำระหนี้ ขอให้นำมาจากงานการเงินและบัญชี </t>
  </si>
  <si>
    <t xml:space="preserve">ยอดยกมา </t>
  </si>
  <si>
    <t>เดือน..........</t>
  </si>
  <si>
    <t>รวมทั้งสิ้น (1 ตค.62-ปัจจุบัน)</t>
  </si>
  <si>
    <t xml:space="preserve">2.9 คอลัมน์ W หมายถึง การจ่ายชำระหนี้ของแต่ละเดือน </t>
  </si>
  <si>
    <t xml:space="preserve">2.8 คอลัมน์ V หมายถึง การจ่ายชำระหนี้ของปีงบประมาณ 2563   (ยอดยกมา 1 ตค.62) </t>
  </si>
  <si>
    <t>โรงพยาบาล.............................................</t>
  </si>
  <si>
    <t>โรงพยาบาลคลองหาด</t>
  </si>
  <si>
    <t>โรงพยาบาลตาพระยา</t>
  </si>
  <si>
    <t>โรงพยาบาลวังน้ำเย็น</t>
  </si>
  <si>
    <t>โรงพยาบาลวัฒนานคร</t>
  </si>
  <si>
    <t>โรงพยาบาลอรัญประเทศ</t>
  </si>
  <si>
    <t>โรงพยาบาลเขาฉกรรจ์</t>
  </si>
  <si>
    <t>โรงพยาบาลวังสมบูรณ์</t>
  </si>
  <si>
    <t>โรงพยาบาลโคกสูง</t>
  </si>
  <si>
    <t>2.10 ตัดรายงานทุกวันที่ 20 ของเดือน และส่งรายงานให้ทาง กลุ่มงานประกันสุขภาพ ไม่เกินวันที่ 25 ของเดือน ได้ที่ kittima_chomson@hotmail.com</t>
  </si>
  <si>
    <t>เดือน มี.ค.2563</t>
  </si>
  <si>
    <t>เดือน เม.ย.63</t>
  </si>
  <si>
    <t>นางสาวสุนันทา  เจริญสุข</t>
  </si>
  <si>
    <t xml:space="preserve">ยอดสะสมยกมา </t>
  </si>
  <si>
    <t>จ่ายของพี่ 2562</t>
  </si>
  <si>
    <t>ต.ค.62</t>
  </si>
  <si>
    <t>พ.ย.62</t>
  </si>
  <si>
    <t>ธ.ค.62</t>
  </si>
  <si>
    <t>ม.ค.63</t>
  </si>
  <si>
    <t>ก.พ.63</t>
  </si>
  <si>
    <t>มี.ค.63</t>
  </si>
  <si>
    <t>สะสมยกมา (ตค.62 - มี.ค.63)</t>
  </si>
  <si>
    <t>ณ 1 ต.ค.61 ถึง เม.ย.63</t>
  </si>
  <si>
    <t>เดือน เม.ย.63 (21 มีค  63 - 20 เมย 63)</t>
  </si>
  <si>
    <t>หมายเหตุ</t>
  </si>
  <si>
    <t>นางอันชรีย์ ถี่ถ้วน</t>
  </si>
  <si>
    <t>ณ 1 ต.ค.61 ถึง 30 ก.ย.62</t>
  </si>
  <si>
    <t>นางสาวพยอมไพร ลือชา</t>
  </si>
  <si>
    <t>ณ 1 ต.ค.61 ถึง 30 ก.ย. 62</t>
  </si>
  <si>
    <t>เดือน เมษายน 2563</t>
  </si>
  <si>
    <t>เดือน เมษายน 63</t>
  </si>
  <si>
    <t>ยอดสะสมยกมา  (1 ต.ค.62-มี.ค.63</t>
  </si>
  <si>
    <t>นางสาวหทัยรัตน์ เรืองสา</t>
  </si>
  <si>
    <t xml:space="preserve"> - วัสดุเครื่องแต่งกาย เกินแผนเนื่องจากรองรับการระบาดโรคโควิด-19</t>
  </si>
  <si>
    <t>ประจำเดือน พฤษภาคม  2563</t>
  </si>
  <si>
    <t>แก้แล้ว</t>
  </si>
  <si>
    <t>ณ 1 ต.ค.62 ถึง เม.ย.63</t>
  </si>
  <si>
    <t>ณ 1 ต.ค.61 ถึง 30 เมย.63</t>
  </si>
  <si>
    <t>รวมทั้งสิ้น (1 ตค.62-เม.ย.63)</t>
  </si>
  <si>
    <t>สะสมยกมา (ตค.62 - เม.ย.63)</t>
  </si>
  <si>
    <t>เดือน พฤษภาคม 2563</t>
  </si>
  <si>
    <t>ณ 1 ต.ค.62 ถึง 20 พ.ค.63</t>
  </si>
  <si>
    <t>เดือน พ.ค.63</t>
  </si>
  <si>
    <t>เดือนเมษายน 2563</t>
  </si>
  <si>
    <t>ณ 1 ต.ค.62 ถึง 31 เม.ย.63</t>
  </si>
  <si>
    <t>ณ 1 ต.ค.61 ถึง 20  พ.ค.2563</t>
  </si>
  <si>
    <t>ที่ต้องจ่าย</t>
  </si>
  <si>
    <t>คงเหลือหนี้</t>
  </si>
  <si>
    <t>ภายใน 20 พ.ค. 63</t>
  </si>
  <si>
    <t>สะสมยกมา (ตค.62 - 20 เม.ย..63)</t>
  </si>
  <si>
    <t>ณ 1 ต.ค.61 ถึง 20 พ.ค.63</t>
  </si>
  <si>
    <t>ในปี 2563</t>
  </si>
  <si>
    <t>แก้ไข</t>
  </si>
  <si>
    <t xml:space="preserve">เดือนพฤษภาคม 2563 </t>
  </si>
  <si>
    <t>เดือน พ.ค. 2563</t>
  </si>
  <si>
    <t>ประจำเดือน พฤษภาคม  2563 (21 มีนาคม - 20  เมษายน 2563)</t>
  </si>
  <si>
    <t>ณ 1 ต.ค.61 ถึง พ.ค.63</t>
  </si>
  <si>
    <t>เดือน พ.ค. 63 (21 เม.ย - 20 พ.ค 63)</t>
  </si>
  <si>
    <t>สะสมยกมา (ตค.62 - 20 เม.ย. 63)</t>
  </si>
  <si>
    <t>ยอดสะสมยกมา  (ตค - 20  เม.ย. 63)</t>
  </si>
  <si>
    <t>ยังไม่แก้</t>
  </si>
  <si>
    <t>ณ 1 ต.ค.61 ถึง 30 เม.ย. 2562</t>
  </si>
  <si>
    <t>เเดือน พฤษภาคม 2563</t>
  </si>
  <si>
    <t>แก้ไขแล้ว</t>
  </si>
  <si>
    <t>ณ 1 ต.ค.62 ถึง 20 เม.ย..63</t>
  </si>
  <si>
    <t>พัสดุ</t>
  </si>
  <si>
    <t>พี่น้อย</t>
  </si>
  <si>
    <t>สะสมยกมา (ตค.62 - มี.ค.2563)</t>
  </si>
  <si>
    <t>เดือน เม.ย.2563</t>
  </si>
  <si>
    <t>ยังไม่ได้แก้</t>
  </si>
  <si>
    <t>ณ ณ 1 ต.ค.62 ถึง 30 เม.ย.63</t>
  </si>
  <si>
    <t>ไบท์</t>
  </si>
  <si>
    <t>ปุ้ม งานพัสดุ</t>
  </si>
  <si>
    <t>อรอุมา สีเคน</t>
  </si>
  <si>
    <t>วิไลพร  ปั่นหอม</t>
  </si>
  <si>
    <t>นางสาวรวิวาร  วงศ์สระคู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</si>
</sst>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D00041E]0.#"/>
    <numFmt numFmtId="165" formatCode="_(* #,##0.00_);_(* \(#,##0.00\);_(* &quot;-&quot;??_);_(@_)"/>
    <numFmt numFmtId="166" formatCode="0.000"/>
    <numFmt numFmtId="167" formatCode="_-* #,##0.000_-;\-* #,##0.000_-;_-* &quot;-&quot;??_-;_-@_-"/>
  </numFmts>
  <fonts count="64"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theme="1"/>
      <name val="Tahoma"/>
      <family val="2"/>
    </font>
    <font>
      <b/>
      <sz val="10"/>
      <color indexed="64"/>
      <name val="Arial"/>
      <family val="2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sz val="11"/>
      <color indexed="81"/>
      <name val="Tahom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Tahoma"/>
      <family val="2"/>
      <charset val="222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99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4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4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4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64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64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64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64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164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164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4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4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64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64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4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4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4" fontId="8" fillId="3" borderId="0" applyNumberFormat="0" applyBorder="0" applyAlignment="0" applyProtection="0"/>
    <xf numFmtId="0" fontId="9" fillId="20" borderId="11" applyNumberFormat="0" applyAlignment="0" applyProtection="0"/>
    <xf numFmtId="0" fontId="9" fillId="20" borderId="11" applyNumberFormat="0" applyAlignment="0" applyProtection="0"/>
    <xf numFmtId="164" fontId="10" fillId="20" borderId="11" applyNumberFormat="0" applyAlignment="0" applyProtection="0"/>
    <xf numFmtId="0" fontId="11" fillId="21" borderId="12" applyNumberFormat="0" applyAlignment="0" applyProtection="0"/>
    <xf numFmtId="0" fontId="11" fillId="21" borderId="12" applyNumberFormat="0" applyAlignment="0" applyProtection="0"/>
    <xf numFmtId="164" fontId="12" fillId="21" borderId="12" applyNumberFormat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64" fontId="21" fillId="4" borderId="0" applyNumberFormat="0" applyBorder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164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4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64" fontId="27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8" fillId="7" borderId="11" applyNumberFormat="0" applyAlignment="0" applyProtection="0"/>
    <xf numFmtId="0" fontId="28" fillId="7" borderId="11" applyNumberFormat="0" applyAlignment="0" applyProtection="0"/>
    <xf numFmtId="164" fontId="29" fillId="7" borderId="11" applyNumberFormat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164" fontId="31" fillId="0" borderId="16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164" fontId="33" fillId="22" borderId="0" applyNumberFormat="0" applyBorder="0" applyAlignment="0" applyProtection="0"/>
    <xf numFmtId="0" fontId="34" fillId="0" borderId="0"/>
    <xf numFmtId="0" fontId="34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5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5" fillId="0" borderId="0"/>
    <xf numFmtId="0" fontId="36" fillId="0" borderId="0"/>
    <xf numFmtId="164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0" borderId="0" applyNumberFormat="0" applyFill="0" applyBorder="0" applyProtection="0">
      <alignment vertical="top"/>
    </xf>
    <xf numFmtId="0" fontId="1" fillId="0" borderId="0"/>
    <xf numFmtId="0" fontId="13" fillId="0" borderId="0"/>
    <xf numFmtId="0" fontId="3" fillId="0" borderId="0" applyFill="0" applyProtection="0"/>
    <xf numFmtId="0" fontId="14" fillId="0" borderId="0"/>
    <xf numFmtId="164" fontId="38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23" borderId="17" applyNumberFormat="0" applyFont="0" applyAlignment="0" applyProtection="0"/>
    <xf numFmtId="0" fontId="13" fillId="23" borderId="17" applyNumberFormat="0" applyFont="0" applyAlignment="0" applyProtection="0"/>
    <xf numFmtId="164" fontId="3" fillId="23" borderId="17" applyNumberFormat="0" applyFont="0" applyAlignment="0" applyProtection="0"/>
    <xf numFmtId="0" fontId="39" fillId="20" borderId="18" applyNumberFormat="0" applyAlignment="0" applyProtection="0"/>
    <xf numFmtId="0" fontId="39" fillId="20" borderId="18" applyNumberFormat="0" applyAlignment="0" applyProtection="0"/>
    <xf numFmtId="164" fontId="40" fillId="20" borderId="18" applyNumberFormat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164" fontId="45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/>
    <xf numFmtId="0" fontId="15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</cellStyleXfs>
  <cellXfs count="274">
    <xf numFmtId="0" fontId="0" fillId="0" borderId="0" xfId="0"/>
    <xf numFmtId="4" fontId="52" fillId="0" borderId="3" xfId="1" applyNumberFormat="1" applyFont="1" applyBorder="1" applyAlignment="1">
      <alignment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" fontId="54" fillId="0" borderId="3" xfId="0" applyNumberFormat="1" applyFont="1" applyFill="1" applyBorder="1" applyAlignment="1" applyProtection="1">
      <alignment horizontal="left" vertical="center"/>
      <protection locked="0"/>
    </xf>
    <xf numFmtId="4" fontId="52" fillId="0" borderId="3" xfId="1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3" xfId="0" applyNumberFormat="1" applyFont="1" applyFill="1" applyBorder="1" applyAlignment="1" applyProtection="1">
      <alignment horizontal="left" vertical="center"/>
      <protection locked="0"/>
    </xf>
    <xf numFmtId="4" fontId="51" fillId="0" borderId="3" xfId="1" applyNumberFormat="1" applyFont="1" applyBorder="1" applyAlignment="1">
      <alignment vertical="center"/>
    </xf>
    <xf numFmtId="4" fontId="51" fillId="0" borderId="3" xfId="1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indent="1"/>
      <protection locked="0"/>
    </xf>
    <xf numFmtId="4" fontId="51" fillId="0" borderId="3" xfId="0" applyNumberFormat="1" applyFont="1" applyBorder="1" applyAlignment="1">
      <alignment horizontal="right" vertical="center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1" fillId="0" borderId="1" xfId="0" applyNumberFormat="1" applyFont="1" applyBorder="1" applyAlignment="1">
      <alignment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6" xfId="0" applyNumberFormat="1" applyFont="1" applyBorder="1" applyAlignment="1">
      <alignment horizontal="center" vertical="center" shrinkToFit="1"/>
    </xf>
    <xf numFmtId="4" fontId="52" fillId="0" borderId="10" xfId="0" applyNumberFormat="1" applyFont="1" applyBorder="1" applyAlignment="1">
      <alignment horizontal="center" vertical="center" shrinkToFit="1"/>
    </xf>
    <xf numFmtId="4" fontId="52" fillId="0" borderId="6" xfId="1" applyNumberFormat="1" applyFont="1" applyBorder="1" applyAlignment="1">
      <alignment horizontal="center" vertical="center" shrinkToFit="1"/>
    </xf>
    <xf numFmtId="4" fontId="52" fillId="0" borderId="0" xfId="0" applyNumberFormat="1" applyFont="1" applyBorder="1" applyAlignment="1">
      <alignment horizontal="center" vertical="center" shrinkToFit="1"/>
    </xf>
    <xf numFmtId="4" fontId="52" fillId="0" borderId="6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6" xfId="1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10" xfId="1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vertical="center"/>
    </xf>
    <xf numFmtId="4" fontId="56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" fontId="57" fillId="0" borderId="0" xfId="0" applyNumberFormat="1" applyFont="1" applyBorder="1" applyAlignment="1">
      <alignment vertical="center"/>
    </xf>
    <xf numFmtId="4" fontId="58" fillId="0" borderId="3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left" vertical="center" wrapText="1"/>
    </xf>
    <xf numFmtId="4" fontId="58" fillId="0" borderId="0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right" vertical="center" wrapText="1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left" vertical="center"/>
    </xf>
    <xf numFmtId="0" fontId="52" fillId="0" borderId="0" xfId="0" applyFont="1" applyAlignment="1">
      <alignment horizontal="left" indent="1"/>
    </xf>
    <xf numFmtId="4" fontId="52" fillId="0" borderId="3" xfId="0" applyNumberFormat="1" applyFont="1" applyBorder="1" applyAlignment="1">
      <alignment horizontal="right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24" borderId="3" xfId="1" applyNumberFormat="1" applyFont="1" applyFill="1" applyBorder="1" applyAlignment="1">
      <alignment vertical="center"/>
    </xf>
    <xf numFmtId="0" fontId="54" fillId="0" borderId="0" xfId="0" applyFont="1" applyBorder="1" applyAlignment="1">
      <alignment horizontal="left" vertical="center" wrapText="1"/>
    </xf>
    <xf numFmtId="4" fontId="54" fillId="0" borderId="0" xfId="0" applyNumberFormat="1" applyFont="1" applyBorder="1" applyAlignment="1">
      <alignment horizontal="right" vertical="center" wrapText="1"/>
    </xf>
    <xf numFmtId="0" fontId="54" fillId="0" borderId="0" xfId="0" applyFont="1" applyBorder="1" applyAlignment="1">
      <alignment horizontal="right" vertical="center" wrapText="1"/>
    </xf>
    <xf numFmtId="4" fontId="52" fillId="0" borderId="3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2" fillId="0" borderId="3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3" fontId="52" fillId="0" borderId="0" xfId="0" applyNumberFormat="1" applyFont="1" applyBorder="1" applyAlignment="1">
      <alignment vertical="center"/>
    </xf>
    <xf numFmtId="49" fontId="52" fillId="0" borderId="0" xfId="0" applyNumberFormat="1" applyFont="1" applyBorder="1" applyAlignment="1">
      <alignment horizontal="center" vertical="center"/>
    </xf>
    <xf numFmtId="4" fontId="57" fillId="0" borderId="3" xfId="1" applyNumberFormat="1" applyFont="1" applyBorder="1" applyAlignment="1">
      <alignment vertical="center"/>
    </xf>
    <xf numFmtId="167" fontId="52" fillId="0" borderId="3" xfId="1" applyNumberFormat="1" applyFont="1" applyBorder="1" applyAlignment="1">
      <alignment vertical="center"/>
    </xf>
    <xf numFmtId="4" fontId="60" fillId="0" borderId="0" xfId="0" applyNumberFormat="1" applyFont="1" applyBorder="1" applyAlignment="1">
      <alignment vertical="center"/>
    </xf>
    <xf numFmtId="4" fontId="60" fillId="0" borderId="1" xfId="0" applyNumberFormat="1" applyFont="1" applyBorder="1" applyAlignment="1">
      <alignment vertical="center"/>
    </xf>
    <xf numFmtId="4" fontId="60" fillId="0" borderId="3" xfId="1" applyNumberFormat="1" applyFont="1" applyBorder="1" applyAlignment="1">
      <alignment vertical="center"/>
    </xf>
    <xf numFmtId="4" fontId="52" fillId="0" borderId="3" xfId="1" applyNumberFormat="1" applyFont="1" applyFill="1" applyBorder="1" applyAlignment="1">
      <alignment vertical="center"/>
    </xf>
    <xf numFmtId="4" fontId="52" fillId="0" borderId="0" xfId="0" applyNumberFormat="1" applyFont="1" applyFill="1" applyBorder="1" applyAlignment="1">
      <alignment vertical="center"/>
    </xf>
    <xf numFmtId="4" fontId="51" fillId="0" borderId="3" xfId="1" applyNumberFormat="1" applyFont="1" applyFill="1" applyBorder="1" applyAlignment="1">
      <alignment vertical="center"/>
    </xf>
    <xf numFmtId="4" fontId="54" fillId="0" borderId="3" xfId="0" applyNumberFormat="1" applyFont="1" applyFill="1" applyBorder="1" applyAlignment="1">
      <alignment horizontal="right" vertical="center" wrapText="1"/>
    </xf>
    <xf numFmtId="4" fontId="51" fillId="0" borderId="1" xfId="0" applyNumberFormat="1" applyFont="1" applyBorder="1" applyAlignment="1">
      <alignment horizontal="center" vertical="center"/>
    </xf>
    <xf numFmtId="4" fontId="52" fillId="0" borderId="3" xfId="1" applyNumberFormat="1" applyFont="1" applyFill="1" applyBorder="1" applyAlignment="1">
      <alignment horizontal="center" vertical="center"/>
    </xf>
    <xf numFmtId="43" fontId="52" fillId="0" borderId="3" xfId="1" applyFont="1" applyBorder="1" applyAlignment="1">
      <alignment vertical="center"/>
    </xf>
    <xf numFmtId="4" fontId="51" fillId="0" borderId="3" xfId="0" applyNumberFormat="1" applyFont="1" applyFill="1" applyBorder="1" applyAlignment="1">
      <alignment vertical="center"/>
    </xf>
    <xf numFmtId="4" fontId="52" fillId="0" borderId="3" xfId="0" applyNumberFormat="1" applyFont="1" applyFill="1" applyBorder="1" applyAlignment="1">
      <alignment vertical="center"/>
    </xf>
    <xf numFmtId="4" fontId="54" fillId="0" borderId="4" xfId="0" applyNumberFormat="1" applyFont="1" applyBorder="1" applyAlignment="1">
      <alignment horizontal="center" vertical="center"/>
    </xf>
    <xf numFmtId="4" fontId="54" fillId="0" borderId="5" xfId="0" applyNumberFormat="1" applyFont="1" applyBorder="1" applyAlignment="1">
      <alignment horizontal="center" vertical="center"/>
    </xf>
    <xf numFmtId="4" fontId="55" fillId="0" borderId="3" xfId="0" applyNumberFormat="1" applyFont="1" applyBorder="1" applyAlignment="1">
      <alignment horizontal="right" vertical="center"/>
    </xf>
    <xf numFmtId="4" fontId="55" fillId="0" borderId="3" xfId="1" applyNumberFormat="1" applyFont="1" applyBorder="1" applyAlignment="1">
      <alignment vertical="center"/>
    </xf>
    <xf numFmtId="4" fontId="54" fillId="0" borderId="3" xfId="1" applyNumberFormat="1" applyFont="1" applyBorder="1" applyAlignment="1">
      <alignment vertical="center"/>
    </xf>
    <xf numFmtId="4" fontId="52" fillId="0" borderId="3" xfId="0" applyNumberFormat="1" applyFont="1" applyFill="1" applyBorder="1" applyAlignment="1">
      <alignment horizontal="right" vertical="center"/>
    </xf>
    <xf numFmtId="43" fontId="54" fillId="0" borderId="3" xfId="1" applyFont="1" applyFill="1" applyBorder="1" applyAlignment="1">
      <alignment vertical="center"/>
    </xf>
    <xf numFmtId="4" fontId="55" fillId="0" borderId="3" xfId="1" applyNumberFormat="1" applyFont="1" applyFill="1" applyBorder="1" applyAlignment="1">
      <alignment vertical="center"/>
    </xf>
    <xf numFmtId="4" fontId="52" fillId="0" borderId="3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" fontId="54" fillId="0" borderId="3" xfId="1" applyNumberFormat="1" applyFont="1" applyFill="1" applyBorder="1" applyAlignment="1">
      <alignment vertical="center"/>
    </xf>
    <xf numFmtId="4" fontId="51" fillId="0" borderId="0" xfId="0" applyNumberFormat="1" applyFont="1" applyFill="1" applyBorder="1" applyAlignment="1">
      <alignment vertical="center"/>
    </xf>
    <xf numFmtId="4" fontId="52" fillId="0" borderId="9" xfId="0" applyNumberFormat="1" applyFont="1" applyFill="1" applyBorder="1" applyAlignment="1">
      <alignment horizontal="center" vertical="center"/>
    </xf>
    <xf numFmtId="4" fontId="51" fillId="0" borderId="3" xfId="0" applyNumberFormat="1" applyFont="1" applyFill="1" applyBorder="1" applyAlignment="1">
      <alignment horizontal="right" vertical="center"/>
    </xf>
    <xf numFmtId="4" fontId="52" fillId="0" borderId="0" xfId="1" applyNumberFormat="1" applyFont="1" applyFill="1" applyBorder="1" applyAlignment="1">
      <alignment vertical="center"/>
    </xf>
    <xf numFmtId="4" fontId="57" fillId="0" borderId="0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3" fontId="52" fillId="0" borderId="3" xfId="1" applyFont="1" applyFill="1" applyBorder="1" applyAlignment="1">
      <alignment vertical="center"/>
    </xf>
    <xf numFmtId="4" fontId="54" fillId="0" borderId="3" xfId="0" applyNumberFormat="1" applyFont="1" applyBorder="1" applyAlignment="1">
      <alignment horizontal="right" vertical="center" wrapText="1"/>
    </xf>
    <xf numFmtId="4" fontId="52" fillId="24" borderId="3" xfId="0" applyNumberFormat="1" applyFont="1" applyFill="1" applyBorder="1" applyAlignment="1">
      <alignment horizontal="center" vertical="center" shrinkToFit="1"/>
    </xf>
    <xf numFmtId="4" fontId="52" fillId="0" borderId="3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3" fontId="52" fillId="24" borderId="3" xfId="1" applyFont="1" applyFill="1" applyBorder="1" applyAlignment="1">
      <alignment vertical="center"/>
    </xf>
    <xf numFmtId="43" fontId="51" fillId="0" borderId="0" xfId="0" applyNumberFormat="1" applyFont="1" applyBorder="1" applyAlignment="1">
      <alignment vertical="center"/>
    </xf>
    <xf numFmtId="43" fontId="51" fillId="0" borderId="1" xfId="0" applyNumberFormat="1" applyFont="1" applyBorder="1" applyAlignment="1">
      <alignment vertical="center"/>
    </xf>
    <xf numFmtId="43" fontId="52" fillId="0" borderId="6" xfId="0" applyNumberFormat="1" applyFont="1" applyBorder="1" applyAlignment="1">
      <alignment horizontal="center" vertical="center" shrinkToFit="1"/>
    </xf>
    <xf numFmtId="43" fontId="52" fillId="0" borderId="10" xfId="0" applyNumberFormat="1" applyFont="1" applyBorder="1" applyAlignment="1">
      <alignment horizontal="center" vertical="center" shrinkToFit="1"/>
    </xf>
    <xf numFmtId="43" fontId="52" fillId="0" borderId="6" xfId="1" applyNumberFormat="1" applyFont="1" applyBorder="1" applyAlignment="1">
      <alignment horizontal="center" vertical="center" shrinkToFit="1"/>
    </xf>
    <xf numFmtId="43" fontId="52" fillId="0" borderId="0" xfId="0" applyNumberFormat="1" applyFont="1" applyBorder="1" applyAlignment="1">
      <alignment horizontal="center" vertical="center" shrinkToFit="1"/>
    </xf>
    <xf numFmtId="43" fontId="52" fillId="0" borderId="6" xfId="0" applyNumberFormat="1" applyFont="1" applyBorder="1" applyAlignment="1">
      <alignment horizontal="center" vertical="center"/>
    </xf>
    <xf numFmtId="43" fontId="52" fillId="0" borderId="6" xfId="1" applyNumberFormat="1" applyFont="1" applyBorder="1" applyAlignment="1">
      <alignment horizontal="center" vertical="center"/>
    </xf>
    <xf numFmtId="43" fontId="52" fillId="0" borderId="10" xfId="1" applyNumberFormat="1" applyFont="1" applyBorder="1" applyAlignment="1">
      <alignment horizontal="center" vertical="center"/>
    </xf>
    <xf numFmtId="43" fontId="51" fillId="0" borderId="3" xfId="0" applyNumberFormat="1" applyFont="1" applyBorder="1" applyAlignment="1">
      <alignment horizontal="left" vertical="center"/>
    </xf>
    <xf numFmtId="43" fontId="51" fillId="0" borderId="0" xfId="0" applyNumberFormat="1" applyFont="1" applyBorder="1" applyAlignment="1">
      <alignment horizontal="center" vertical="center"/>
    </xf>
    <xf numFmtId="43" fontId="54" fillId="0" borderId="3" xfId="0" applyNumberFormat="1" applyFont="1" applyFill="1" applyBorder="1" applyAlignment="1" applyProtection="1">
      <alignment horizontal="left" vertical="center"/>
      <protection locked="0"/>
    </xf>
    <xf numFmtId="43" fontId="54" fillId="0" borderId="3" xfId="0" applyNumberFormat="1" applyFont="1" applyFill="1" applyBorder="1" applyAlignment="1" applyProtection="1">
      <alignment horizontal="left" vertical="center" wrapText="1"/>
      <protection locked="0"/>
    </xf>
    <xf numFmtId="43" fontId="55" fillId="0" borderId="3" xfId="0" applyNumberFormat="1" applyFont="1" applyFill="1" applyBorder="1" applyAlignment="1" applyProtection="1">
      <alignment horizontal="left" vertical="center"/>
      <protection locked="0"/>
    </xf>
    <xf numFmtId="43" fontId="54" fillId="0" borderId="3" xfId="0" applyNumberFormat="1" applyFont="1" applyFill="1" applyBorder="1" applyAlignment="1" applyProtection="1">
      <alignment horizontal="left" vertical="center" indent="1"/>
      <protection locked="0"/>
    </xf>
    <xf numFmtId="43" fontId="52" fillId="0" borderId="0" xfId="1" applyNumberFormat="1" applyFont="1" applyBorder="1" applyAlignment="1">
      <alignment vertical="center"/>
    </xf>
    <xf numFmtId="43" fontId="57" fillId="0" borderId="0" xfId="0" applyNumberFormat="1" applyFont="1" applyBorder="1" applyAlignment="1">
      <alignment horizontal="center" vertical="center"/>
    </xf>
    <xf numFmtId="4" fontId="53" fillId="0" borderId="3" xfId="1" applyNumberFormat="1" applyFont="1" applyFill="1" applyBorder="1" applyAlignment="1">
      <alignment vertical="center"/>
    </xf>
    <xf numFmtId="4" fontId="63" fillId="0" borderId="3" xfId="0" applyNumberFormat="1" applyFont="1" applyBorder="1" applyAlignment="1">
      <alignment horizontal="right" vertical="center"/>
    </xf>
    <xf numFmtId="4" fontId="63" fillId="0" borderId="3" xfId="1" applyNumberFormat="1" applyFont="1" applyBorder="1" applyAlignment="1">
      <alignment vertical="center"/>
    </xf>
    <xf numFmtId="43" fontId="53" fillId="0" borderId="3" xfId="1" applyFont="1" applyBorder="1" applyAlignment="1">
      <alignment vertical="center"/>
    </xf>
    <xf numFmtId="4" fontId="53" fillId="0" borderId="3" xfId="1" applyNumberFormat="1" applyFont="1" applyBorder="1" applyAlignment="1">
      <alignment vertical="center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4" fillId="0" borderId="3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3" fontId="52" fillId="0" borderId="0" xfId="0" applyNumberFormat="1" applyFont="1" applyBorder="1" applyAlignment="1">
      <alignment horizontal="center" vertical="center"/>
    </xf>
    <xf numFmtId="43" fontId="52" fillId="0" borderId="3" xfId="0" applyNumberFormat="1" applyFont="1" applyBorder="1" applyAlignment="1">
      <alignment horizontal="center" vertical="center"/>
    </xf>
    <xf numFmtId="43" fontId="52" fillId="0" borderId="2" xfId="0" applyNumberFormat="1" applyFont="1" applyBorder="1" applyAlignment="1">
      <alignment horizontal="center" vertical="center"/>
    </xf>
    <xf numFmtId="43" fontId="52" fillId="0" borderId="9" xfId="0" applyNumberFormat="1" applyFont="1" applyBorder="1" applyAlignment="1">
      <alignment horizontal="center" vertical="center"/>
    </xf>
    <xf numFmtId="43" fontId="52" fillId="24" borderId="3" xfId="0" applyNumberFormat="1" applyFont="1" applyFill="1" applyBorder="1" applyAlignment="1">
      <alignment horizontal="center" vertical="center" shrinkToFit="1"/>
    </xf>
    <xf numFmtId="43" fontId="51" fillId="0" borderId="3" xfId="0" applyNumberFormat="1" applyFont="1" applyBorder="1" applyAlignment="1">
      <alignment horizontal="center" vertical="center"/>
    </xf>
    <xf numFmtId="43" fontId="52" fillId="0" borderId="4" xfId="0" applyNumberFormat="1" applyFont="1" applyBorder="1" applyAlignment="1">
      <alignment horizontal="center" vertical="center"/>
    </xf>
    <xf numFmtId="43" fontId="52" fillId="0" borderId="5" xfId="0" applyNumberFormat="1" applyFont="1" applyBorder="1" applyAlignment="1">
      <alignment horizontal="center" vertical="center"/>
    </xf>
    <xf numFmtId="43" fontId="53" fillId="0" borderId="6" xfId="1" applyNumberFormat="1" applyFont="1" applyFill="1" applyBorder="1" applyAlignment="1">
      <alignment horizontal="center" vertical="center"/>
    </xf>
    <xf numFmtId="4" fontId="52" fillId="0" borderId="24" xfId="0" applyNumberFormat="1" applyFont="1" applyBorder="1" applyAlignment="1">
      <alignment horizontal="center" vertical="center" shrinkToFit="1"/>
    </xf>
    <xf numFmtId="4" fontId="52" fillId="0" borderId="24" xfId="0" applyNumberFormat="1" applyFont="1" applyBorder="1" applyAlignment="1">
      <alignment horizontal="center" vertical="center"/>
    </xf>
    <xf numFmtId="4" fontId="53" fillId="0" borderId="4" xfId="0" applyNumberFormat="1" applyFont="1" applyBorder="1" applyAlignment="1">
      <alignment horizontal="center" vertical="center"/>
    </xf>
    <xf numFmtId="43" fontId="52" fillId="0" borderId="3" xfId="1" applyFont="1" applyBorder="1" applyAlignment="1">
      <alignment horizontal="center" vertical="center"/>
    </xf>
    <xf numFmtId="43" fontId="51" fillId="0" borderId="3" xfId="1" applyFont="1" applyBorder="1" applyAlignment="1">
      <alignment horizontal="center" vertical="center"/>
    </xf>
    <xf numFmtId="43" fontId="52" fillId="0" borderId="3" xfId="1" applyFont="1" applyFill="1" applyBorder="1" applyAlignment="1">
      <alignment horizontal="center" vertical="center"/>
    </xf>
    <xf numFmtId="4" fontId="55" fillId="0" borderId="0" xfId="0" applyNumberFormat="1" applyFont="1" applyBorder="1" applyAlignment="1">
      <alignment vertical="center"/>
    </xf>
    <xf numFmtId="4" fontId="55" fillId="0" borderId="1" xfId="0" applyNumberFormat="1" applyFont="1" applyBorder="1" applyAlignment="1">
      <alignment vertical="center"/>
    </xf>
    <xf numFmtId="4" fontId="54" fillId="0" borderId="0" xfId="0" applyNumberFormat="1" applyFont="1" applyBorder="1" applyAlignment="1">
      <alignment vertical="center"/>
    </xf>
    <xf numFmtId="4" fontId="54" fillId="0" borderId="0" xfId="0" applyNumberFormat="1" applyFont="1" applyBorder="1" applyAlignment="1">
      <alignment horizontal="left" vertical="center" indent="1"/>
    </xf>
    <xf numFmtId="4" fontId="52" fillId="24" borderId="3" xfId="1" applyNumberFormat="1" applyFont="1" applyFill="1" applyBorder="1" applyAlignment="1">
      <alignment horizontal="center" vertical="center"/>
    </xf>
    <xf numFmtId="4" fontId="57" fillId="24" borderId="3" xfId="1" applyNumberFormat="1" applyFont="1" applyFill="1" applyBorder="1" applyAlignment="1">
      <alignment vertical="center"/>
    </xf>
    <xf numFmtId="4" fontId="52" fillId="0" borderId="2" xfId="0" applyNumberFormat="1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>
      <alignment horizontal="center" vertical="center" shrinkToFit="1"/>
    </xf>
    <xf numFmtId="4" fontId="52" fillId="0" borderId="6" xfId="0" applyNumberFormat="1" applyFont="1" applyFill="1" applyBorder="1" applyAlignment="1">
      <alignment horizontal="center" vertical="center"/>
    </xf>
    <xf numFmtId="4" fontId="52" fillId="0" borderId="3" xfId="0" applyNumberFormat="1" applyFont="1" applyFill="1" applyBorder="1" applyAlignment="1">
      <alignment horizontal="center" vertical="center"/>
    </xf>
    <xf numFmtId="4" fontId="57" fillId="0" borderId="0" xfId="0" applyNumberFormat="1" applyFont="1" applyFill="1" applyBorder="1" applyAlignment="1">
      <alignment vertical="center"/>
    </xf>
    <xf numFmtId="4" fontId="63" fillId="0" borderId="0" xfId="0" applyNumberFormat="1" applyFont="1" applyBorder="1" applyAlignment="1">
      <alignment vertical="center"/>
    </xf>
    <xf numFmtId="4" fontId="63" fillId="0" borderId="1" xfId="0" applyNumberFormat="1" applyFont="1" applyBorder="1" applyAlignment="1">
      <alignment vertical="center"/>
    </xf>
    <xf numFmtId="4" fontId="53" fillId="0" borderId="0" xfId="0" applyNumberFormat="1" applyFont="1" applyBorder="1" applyAlignment="1">
      <alignment vertical="center"/>
    </xf>
    <xf numFmtId="4" fontId="52" fillId="0" borderId="3" xfId="0" applyNumberFormat="1" applyFont="1" applyBorder="1" applyAlignment="1">
      <alignment horizontal="center" vertical="center" wrapText="1"/>
    </xf>
    <xf numFmtId="4" fontId="54" fillId="0" borderId="10" xfId="0" applyNumberFormat="1" applyFont="1" applyBorder="1" applyAlignment="1">
      <alignment horizontal="center" vertical="center" shrinkToFit="1"/>
    </xf>
    <xf numFmtId="4" fontId="54" fillId="0" borderId="6" xfId="0" applyNumberFormat="1" applyFont="1" applyBorder="1" applyAlignment="1">
      <alignment horizontal="center" vertical="center"/>
    </xf>
    <xf numFmtId="43" fontId="54" fillId="0" borderId="3" xfId="1" applyFont="1" applyBorder="1" applyAlignment="1">
      <alignment vertical="center"/>
    </xf>
    <xf numFmtId="4" fontId="52" fillId="0" borderId="3" xfId="0" applyNumberFormat="1" applyFont="1" applyFill="1" applyBorder="1" applyAlignment="1">
      <alignment horizontal="center" vertical="center" shrinkToFit="1"/>
    </xf>
    <xf numFmtId="43" fontId="57" fillId="0" borderId="3" xfId="1" applyFont="1" applyFill="1" applyBorder="1" applyAlignment="1">
      <alignment vertical="center"/>
    </xf>
    <xf numFmtId="43" fontId="54" fillId="24" borderId="3" xfId="1" applyFont="1" applyFill="1" applyBorder="1" applyAlignment="1">
      <alignment vertical="center"/>
    </xf>
    <xf numFmtId="43" fontId="57" fillId="24" borderId="3" xfId="1" applyFont="1" applyFill="1" applyBorder="1" applyAlignment="1">
      <alignment vertical="center"/>
    </xf>
    <xf numFmtId="4" fontId="52" fillId="0" borderId="0" xfId="1" applyNumberFormat="1" applyFont="1" applyBorder="1" applyAlignment="1">
      <alignment horizontal="left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7" xfId="0" applyNumberFormat="1" applyFont="1" applyBorder="1" applyAlignment="1">
      <alignment horizontal="center" vertical="center" shrinkToFit="1"/>
    </xf>
    <xf numFmtId="4" fontId="52" fillId="0" borderId="1" xfId="0" applyNumberFormat="1" applyFont="1" applyBorder="1" applyAlignment="1">
      <alignment horizontal="center" vertical="center" shrinkToFit="1"/>
    </xf>
    <xf numFmtId="4" fontId="52" fillId="0" borderId="7" xfId="0" applyNumberFormat="1" applyFont="1" applyFill="1" applyBorder="1" applyAlignment="1">
      <alignment horizontal="center" vertical="center" shrinkToFit="1"/>
    </xf>
    <xf numFmtId="4" fontId="52" fillId="0" borderId="1" xfId="0" applyNumberFormat="1" applyFont="1" applyFill="1" applyBorder="1" applyAlignment="1">
      <alignment horizontal="center" vertical="center" shrinkToFit="1"/>
    </xf>
    <xf numFmtId="4" fontId="52" fillId="0" borderId="8" xfId="0" applyNumberFormat="1" applyFont="1" applyBorder="1" applyAlignment="1">
      <alignment horizontal="center" vertical="center" shrinkToFit="1"/>
    </xf>
    <xf numFmtId="4" fontId="52" fillId="0" borderId="22" xfId="0" applyNumberFormat="1" applyFont="1" applyBorder="1" applyAlignment="1">
      <alignment horizontal="center" vertical="center" shrinkToFit="1"/>
    </xf>
    <xf numFmtId="4" fontId="52" fillId="0" borderId="5" xfId="0" applyNumberFormat="1" applyFont="1" applyBorder="1" applyAlignment="1">
      <alignment horizontal="center" vertical="center" shrinkToFit="1"/>
    </xf>
    <xf numFmtId="4" fontId="52" fillId="0" borderId="3" xfId="0" applyNumberFormat="1" applyFont="1" applyBorder="1" applyAlignment="1">
      <alignment horizontal="center" vertical="center"/>
    </xf>
    <xf numFmtId="4" fontId="52" fillId="0" borderId="20" xfId="0" applyNumberFormat="1" applyFont="1" applyFill="1" applyBorder="1" applyAlignment="1">
      <alignment horizontal="center" vertical="center"/>
    </xf>
    <xf numFmtId="4" fontId="52" fillId="0" borderId="21" xfId="0" applyNumberFormat="1" applyFont="1" applyFill="1" applyBorder="1" applyAlignment="1">
      <alignment horizontal="center" vertical="center"/>
    </xf>
    <xf numFmtId="4" fontId="52" fillId="0" borderId="20" xfId="0" applyNumberFormat="1" applyFont="1" applyBorder="1" applyAlignment="1">
      <alignment horizontal="center" vertical="center"/>
    </xf>
    <xf numFmtId="4" fontId="52" fillId="0" borderId="21" xfId="0" applyNumberFormat="1" applyFont="1" applyBorder="1" applyAlignment="1">
      <alignment horizontal="center" vertical="center"/>
    </xf>
    <xf numFmtId="4" fontId="52" fillId="0" borderId="23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4" xfId="0" applyNumberFormat="1" applyFont="1" applyFill="1" applyBorder="1" applyAlignment="1">
      <alignment horizontal="center" vertical="center"/>
    </xf>
    <xf numFmtId="4" fontId="52" fillId="0" borderId="22" xfId="0" applyNumberFormat="1" applyFont="1" applyFill="1" applyBorder="1" applyAlignment="1">
      <alignment horizontal="center" vertical="center"/>
    </xf>
    <xf numFmtId="4" fontId="53" fillId="0" borderId="2" xfId="1" applyNumberFormat="1" applyFont="1" applyFill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3" xfId="0" applyNumberFormat="1" applyFont="1" applyFill="1" applyBorder="1" applyAlignment="1">
      <alignment horizontal="center" vertical="center" shrinkToFit="1"/>
    </xf>
    <xf numFmtId="4" fontId="52" fillId="0" borderId="22" xfId="0" applyNumberFormat="1" applyFont="1" applyBorder="1" applyAlignment="1">
      <alignment horizontal="center" vertical="center"/>
    </xf>
    <xf numFmtId="4" fontId="52" fillId="0" borderId="3" xfId="0" applyNumberFormat="1" applyFont="1" applyFill="1" applyBorder="1" applyAlignment="1">
      <alignment horizontal="center" vertical="center"/>
    </xf>
    <xf numFmtId="4" fontId="51" fillId="0" borderId="20" xfId="0" applyNumberFormat="1" applyFont="1" applyBorder="1" applyAlignment="1">
      <alignment horizontal="center" vertical="center"/>
    </xf>
    <xf numFmtId="4" fontId="51" fillId="0" borderId="23" xfId="0" applyNumberFormat="1" applyFont="1" applyBorder="1" applyAlignment="1">
      <alignment horizontal="center" vertical="center"/>
    </xf>
    <xf numFmtId="4" fontId="51" fillId="0" borderId="21" xfId="0" applyNumberFormat="1" applyFont="1" applyBorder="1" applyAlignment="1">
      <alignment horizontal="center" vertical="center"/>
    </xf>
    <xf numFmtId="4" fontId="52" fillId="0" borderId="23" xfId="0" applyNumberFormat="1" applyFont="1" applyFill="1" applyBorder="1" applyAlignment="1">
      <alignment horizontal="center" vertical="center"/>
    </xf>
    <xf numFmtId="4" fontId="52" fillId="0" borderId="0" xfId="0" applyNumberFormat="1" applyFont="1" applyAlignment="1">
      <alignment horizontal="center" vertical="center"/>
    </xf>
    <xf numFmtId="4" fontId="54" fillId="0" borderId="3" xfId="0" applyNumberFormat="1" applyFont="1" applyBorder="1" applyAlignment="1">
      <alignment horizontal="center" vertical="center"/>
    </xf>
    <xf numFmtId="4" fontId="52" fillId="0" borderId="5" xfId="0" applyNumberFormat="1" applyFont="1" applyFill="1" applyBorder="1" applyAlignment="1">
      <alignment horizontal="center" vertical="center"/>
    </xf>
    <xf numFmtId="4" fontId="52" fillId="0" borderId="8" xfId="0" applyNumberFormat="1" applyFont="1" applyFill="1" applyBorder="1" applyAlignment="1">
      <alignment horizontal="center" vertical="center" shrinkToFit="1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0" xfId="0" applyNumberFormat="1" applyFont="1" applyBorder="1" applyAlignment="1">
      <alignment horizontal="left" vertical="center" indent="3"/>
    </xf>
    <xf numFmtId="4" fontId="52" fillId="0" borderId="0" xfId="0" applyNumberFormat="1" applyFont="1" applyBorder="1" applyAlignment="1">
      <alignment horizontal="left" vertical="center" wrapText="1" indent="1"/>
    </xf>
    <xf numFmtId="4" fontId="52" fillId="0" borderId="0" xfId="0" applyNumberFormat="1" applyFont="1" applyBorder="1" applyAlignment="1">
      <alignment horizontal="left" vertical="center"/>
    </xf>
    <xf numFmtId="4" fontId="57" fillId="0" borderId="0" xfId="0" applyNumberFormat="1" applyFont="1" applyBorder="1" applyAlignment="1">
      <alignment horizontal="left" vertical="center"/>
    </xf>
    <xf numFmtId="4" fontId="52" fillId="24" borderId="7" xfId="0" applyNumberFormat="1" applyFont="1" applyFill="1" applyBorder="1" applyAlignment="1">
      <alignment horizontal="center" vertical="center" shrinkToFit="1"/>
    </xf>
    <xf numFmtId="4" fontId="52" fillId="24" borderId="1" xfId="0" applyNumberFormat="1" applyFont="1" applyFill="1" applyBorder="1" applyAlignment="1">
      <alignment horizontal="center" vertical="center" shrinkToFit="1"/>
    </xf>
    <xf numFmtId="4" fontId="52" fillId="24" borderId="3" xfId="0" applyNumberFormat="1" applyFont="1" applyFill="1" applyBorder="1" applyAlignment="1">
      <alignment horizontal="center" vertical="center" shrinkToFit="1"/>
    </xf>
    <xf numFmtId="4" fontId="52" fillId="24" borderId="4" xfId="0" applyNumberFormat="1" applyFont="1" applyFill="1" applyBorder="1" applyAlignment="1">
      <alignment horizontal="center" vertical="center"/>
    </xf>
    <xf numFmtId="4" fontId="52" fillId="24" borderId="5" xfId="0" applyNumberFormat="1" applyFont="1" applyFill="1" applyBorder="1" applyAlignment="1">
      <alignment horizontal="center" vertical="center"/>
    </xf>
    <xf numFmtId="4" fontId="52" fillId="24" borderId="22" xfId="0" applyNumberFormat="1" applyFont="1" applyFill="1" applyBorder="1" applyAlignment="1">
      <alignment horizontal="center" vertical="center"/>
    </xf>
    <xf numFmtId="4" fontId="52" fillId="24" borderId="2" xfId="0" applyNumberFormat="1" applyFont="1" applyFill="1" applyBorder="1" applyAlignment="1">
      <alignment horizontal="center" vertical="center"/>
    </xf>
    <xf numFmtId="4" fontId="52" fillId="24" borderId="3" xfId="0" applyNumberFormat="1" applyFont="1" applyFill="1" applyBorder="1" applyAlignment="1">
      <alignment horizontal="center" vertical="center"/>
    </xf>
    <xf numFmtId="4" fontId="52" fillId="24" borderId="8" xfId="0" applyNumberFormat="1" applyFont="1" applyFill="1" applyBorder="1" applyAlignment="1">
      <alignment horizontal="center" vertical="center" shrinkToFit="1"/>
    </xf>
    <xf numFmtId="43" fontId="52" fillId="0" borderId="0" xfId="1" applyNumberFormat="1" applyFont="1" applyBorder="1" applyAlignment="1">
      <alignment horizontal="left" vertical="center"/>
    </xf>
    <xf numFmtId="43" fontId="52" fillId="0" borderId="0" xfId="0" applyNumberFormat="1" applyFont="1" applyBorder="1" applyAlignment="1">
      <alignment horizontal="center" vertical="center"/>
    </xf>
    <xf numFmtId="43" fontId="52" fillId="0" borderId="3" xfId="0" applyNumberFormat="1" applyFont="1" applyBorder="1" applyAlignment="1">
      <alignment horizontal="center" vertical="center"/>
    </xf>
    <xf numFmtId="43" fontId="52" fillId="0" borderId="20" xfId="0" applyNumberFormat="1" applyFont="1" applyBorder="1" applyAlignment="1">
      <alignment horizontal="center" vertical="center"/>
    </xf>
    <xf numFmtId="43" fontId="52" fillId="0" borderId="21" xfId="0" applyNumberFormat="1" applyFont="1" applyBorder="1" applyAlignment="1">
      <alignment horizontal="center" vertical="center"/>
    </xf>
    <xf numFmtId="43" fontId="52" fillId="0" borderId="23" xfId="0" applyNumberFormat="1" applyFont="1" applyBorder="1" applyAlignment="1">
      <alignment horizontal="center" vertical="center"/>
    </xf>
    <xf numFmtId="43" fontId="52" fillId="0" borderId="22" xfId="0" applyNumberFormat="1" applyFont="1" applyBorder="1" applyAlignment="1">
      <alignment horizontal="center" vertical="center" shrinkToFit="1"/>
    </xf>
    <xf numFmtId="43" fontId="52" fillId="0" borderId="5" xfId="0" applyNumberFormat="1" applyFont="1" applyBorder="1" applyAlignment="1">
      <alignment horizontal="center" vertical="center" shrinkToFit="1"/>
    </xf>
    <xf numFmtId="43" fontId="52" fillId="0" borderId="2" xfId="0" applyNumberFormat="1" applyFont="1" applyBorder="1" applyAlignment="1">
      <alignment horizontal="center" vertical="center"/>
    </xf>
    <xf numFmtId="43" fontId="52" fillId="0" borderId="9" xfId="0" applyNumberFormat="1" applyFont="1" applyBorder="1" applyAlignment="1">
      <alignment horizontal="center" vertical="center"/>
    </xf>
    <xf numFmtId="43" fontId="52" fillId="24" borderId="7" xfId="0" applyNumberFormat="1" applyFont="1" applyFill="1" applyBorder="1" applyAlignment="1">
      <alignment horizontal="center" vertical="center" shrinkToFit="1"/>
    </xf>
    <xf numFmtId="43" fontId="52" fillId="24" borderId="1" xfId="0" applyNumberFormat="1" applyFont="1" applyFill="1" applyBorder="1" applyAlignment="1">
      <alignment horizontal="center" vertical="center" shrinkToFit="1"/>
    </xf>
    <xf numFmtId="43" fontId="52" fillId="24" borderId="3" xfId="0" applyNumberFormat="1" applyFont="1" applyFill="1" applyBorder="1" applyAlignment="1">
      <alignment horizontal="center" vertical="center" shrinkToFit="1"/>
    </xf>
    <xf numFmtId="43" fontId="51" fillId="0" borderId="3" xfId="0" applyNumberFormat="1" applyFont="1" applyBorder="1" applyAlignment="1">
      <alignment horizontal="center" vertical="center"/>
    </xf>
    <xf numFmtId="43" fontId="51" fillId="0" borderId="2" xfId="0" applyNumberFormat="1" applyFont="1" applyBorder="1" applyAlignment="1">
      <alignment horizontal="center" vertical="center"/>
    </xf>
    <xf numFmtId="43" fontId="52" fillId="0" borderId="4" xfId="0" applyNumberFormat="1" applyFont="1" applyBorder="1" applyAlignment="1">
      <alignment horizontal="center" vertical="center"/>
    </xf>
    <xf numFmtId="43" fontId="52" fillId="0" borderId="5" xfId="0" applyNumberFormat="1" applyFont="1" applyBorder="1" applyAlignment="1">
      <alignment horizontal="center" vertical="center"/>
    </xf>
    <xf numFmtId="43" fontId="52" fillId="0" borderId="22" xfId="0" applyNumberFormat="1" applyFont="1" applyBorder="1" applyAlignment="1">
      <alignment horizontal="center" vertical="center"/>
    </xf>
    <xf numFmtId="43" fontId="53" fillId="0" borderId="2" xfId="1" applyNumberFormat="1" applyFont="1" applyFill="1" applyBorder="1" applyAlignment="1">
      <alignment horizontal="center" vertical="center"/>
    </xf>
    <xf numFmtId="43" fontId="53" fillId="0" borderId="6" xfId="1" applyNumberFormat="1" applyFont="1" applyFill="1" applyBorder="1" applyAlignment="1">
      <alignment horizontal="center" vertical="center"/>
    </xf>
    <xf numFmtId="43" fontId="52" fillId="0" borderId="7" xfId="0" applyNumberFormat="1" applyFont="1" applyBorder="1" applyAlignment="1">
      <alignment horizontal="center" vertical="center" shrinkToFit="1"/>
    </xf>
    <xf numFmtId="43" fontId="52" fillId="0" borderId="1" xfId="0" applyNumberFormat="1" applyFont="1" applyBorder="1" applyAlignment="1">
      <alignment horizontal="center" vertical="center" shrinkToFit="1"/>
    </xf>
    <xf numFmtId="43" fontId="52" fillId="0" borderId="8" xfId="0" applyNumberFormat="1" applyFont="1" applyBorder="1" applyAlignment="1">
      <alignment horizontal="center" vertical="center" shrinkToFit="1"/>
    </xf>
    <xf numFmtId="43" fontId="52" fillId="24" borderId="8" xfId="0" applyNumberFormat="1" applyFont="1" applyFill="1" applyBorder="1" applyAlignment="1">
      <alignment horizontal="center" vertical="center" shrinkToFit="1"/>
    </xf>
  </cellXfs>
  <cellStyles count="299">
    <cellStyle name="20% - Accent1 2" xfId="2" xr:uid="{00000000-0005-0000-0000-000000000000}"/>
    <cellStyle name="20% - Accent1 3" xfId="3" xr:uid="{00000000-0005-0000-0000-000001000000}"/>
    <cellStyle name="20% - Accent1 4" xfId="4" xr:uid="{00000000-0005-0000-0000-000002000000}"/>
    <cellStyle name="20% - Accent2 2" xfId="5" xr:uid="{00000000-0005-0000-0000-000003000000}"/>
    <cellStyle name="20% - Accent2 3" xfId="6" xr:uid="{00000000-0005-0000-0000-000004000000}"/>
    <cellStyle name="20% - Accent2 4" xfId="7" xr:uid="{00000000-0005-0000-0000-000005000000}"/>
    <cellStyle name="20% - Accent3 2" xfId="8" xr:uid="{00000000-0005-0000-0000-000006000000}"/>
    <cellStyle name="20% - Accent3 3" xfId="9" xr:uid="{00000000-0005-0000-0000-000007000000}"/>
    <cellStyle name="20% - Accent3 4" xfId="10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3" xr:uid="{00000000-0005-0000-0000-00000B000000}"/>
    <cellStyle name="20% - Accent5 2" xfId="14" xr:uid="{00000000-0005-0000-0000-00000C000000}"/>
    <cellStyle name="20% - Accent5 3" xfId="15" xr:uid="{00000000-0005-0000-0000-00000D000000}"/>
    <cellStyle name="20% - Accent5 4" xfId="16" xr:uid="{00000000-0005-0000-0000-00000E000000}"/>
    <cellStyle name="20% - Accent6 2" xfId="17" xr:uid="{00000000-0005-0000-0000-00000F000000}"/>
    <cellStyle name="20% - Accent6 3" xfId="18" xr:uid="{00000000-0005-0000-0000-000010000000}"/>
    <cellStyle name="20% - Accent6 4" xfId="19" xr:uid="{00000000-0005-0000-0000-000011000000}"/>
    <cellStyle name="40% - Accent1 2" xfId="20" xr:uid="{00000000-0005-0000-0000-000012000000}"/>
    <cellStyle name="40% - Accent1 3" xfId="21" xr:uid="{00000000-0005-0000-0000-000013000000}"/>
    <cellStyle name="40% - Accent1 4" xfId="22" xr:uid="{00000000-0005-0000-0000-000014000000}"/>
    <cellStyle name="40% - Accent2 2" xfId="23" xr:uid="{00000000-0005-0000-0000-000015000000}"/>
    <cellStyle name="40% - Accent2 3" xfId="24" xr:uid="{00000000-0005-0000-0000-000016000000}"/>
    <cellStyle name="40% - Accent2 4" xfId="25" xr:uid="{00000000-0005-0000-0000-000017000000}"/>
    <cellStyle name="40% - Accent3 2" xfId="26" xr:uid="{00000000-0005-0000-0000-000018000000}"/>
    <cellStyle name="40% - Accent3 3" xfId="27" xr:uid="{00000000-0005-0000-0000-000019000000}"/>
    <cellStyle name="40% - Accent3 4" xfId="28" xr:uid="{00000000-0005-0000-0000-00001A000000}"/>
    <cellStyle name="40% - Accent4 2" xfId="29" xr:uid="{00000000-0005-0000-0000-00001B000000}"/>
    <cellStyle name="40% - Accent4 3" xfId="30" xr:uid="{00000000-0005-0000-0000-00001C000000}"/>
    <cellStyle name="40% - Accent4 4" xfId="31" xr:uid="{00000000-0005-0000-0000-00001D000000}"/>
    <cellStyle name="40% - Accent5 2" xfId="32" xr:uid="{00000000-0005-0000-0000-00001E000000}"/>
    <cellStyle name="40% - Accent5 3" xfId="33" xr:uid="{00000000-0005-0000-0000-00001F000000}"/>
    <cellStyle name="40% - Accent5 4" xfId="34" xr:uid="{00000000-0005-0000-0000-000020000000}"/>
    <cellStyle name="40% - Accent6 2" xfId="35" xr:uid="{00000000-0005-0000-0000-000021000000}"/>
    <cellStyle name="40% - Accent6 3" xfId="36" xr:uid="{00000000-0005-0000-0000-000022000000}"/>
    <cellStyle name="40% - Accent6 4" xfId="37" xr:uid="{00000000-0005-0000-0000-000023000000}"/>
    <cellStyle name="60% - Accent1 2" xfId="38" xr:uid="{00000000-0005-0000-0000-000024000000}"/>
    <cellStyle name="60% - Accent1 3" xfId="39" xr:uid="{00000000-0005-0000-0000-000025000000}"/>
    <cellStyle name="60% - Accent1 4" xfId="40" xr:uid="{00000000-0005-0000-0000-000026000000}"/>
    <cellStyle name="60% - Accent2 2" xfId="41" xr:uid="{00000000-0005-0000-0000-000027000000}"/>
    <cellStyle name="60% - Accent2 3" xfId="42" xr:uid="{00000000-0005-0000-0000-000028000000}"/>
    <cellStyle name="60% - Accent2 4" xfId="43" xr:uid="{00000000-0005-0000-0000-000029000000}"/>
    <cellStyle name="60% - Accent3 2" xfId="44" xr:uid="{00000000-0005-0000-0000-00002A000000}"/>
    <cellStyle name="60% - Accent3 3" xfId="45" xr:uid="{00000000-0005-0000-0000-00002B000000}"/>
    <cellStyle name="60% - Accent3 4" xfId="46" xr:uid="{00000000-0005-0000-0000-00002C000000}"/>
    <cellStyle name="60% - Accent4 2" xfId="47" xr:uid="{00000000-0005-0000-0000-00002D000000}"/>
    <cellStyle name="60% - Accent4 3" xfId="48" xr:uid="{00000000-0005-0000-0000-00002E000000}"/>
    <cellStyle name="60% - Accent4 4" xfId="49" xr:uid="{00000000-0005-0000-0000-00002F000000}"/>
    <cellStyle name="60% - Accent5 2" xfId="50" xr:uid="{00000000-0005-0000-0000-000030000000}"/>
    <cellStyle name="60% - Accent5 3" xfId="51" xr:uid="{00000000-0005-0000-0000-000031000000}"/>
    <cellStyle name="60% - Accent5 4" xfId="52" xr:uid="{00000000-0005-0000-0000-000032000000}"/>
    <cellStyle name="60% - Accent6 2" xfId="53" xr:uid="{00000000-0005-0000-0000-000033000000}"/>
    <cellStyle name="60% - Accent6 3" xfId="54" xr:uid="{00000000-0005-0000-0000-000034000000}"/>
    <cellStyle name="60% - Accent6 4" xfId="55" xr:uid="{00000000-0005-0000-0000-000035000000}"/>
    <cellStyle name="Accent1 2" xfId="56" xr:uid="{00000000-0005-0000-0000-000036000000}"/>
    <cellStyle name="Accent1 3" xfId="57" xr:uid="{00000000-0005-0000-0000-000037000000}"/>
    <cellStyle name="Accent1 4" xfId="58" xr:uid="{00000000-0005-0000-0000-000038000000}"/>
    <cellStyle name="Accent2 2" xfId="59" xr:uid="{00000000-0005-0000-0000-000039000000}"/>
    <cellStyle name="Accent2 3" xfId="60" xr:uid="{00000000-0005-0000-0000-00003A000000}"/>
    <cellStyle name="Accent2 4" xfId="61" xr:uid="{00000000-0005-0000-0000-00003B000000}"/>
    <cellStyle name="Accent3 2" xfId="62" xr:uid="{00000000-0005-0000-0000-00003C000000}"/>
    <cellStyle name="Accent3 3" xfId="63" xr:uid="{00000000-0005-0000-0000-00003D000000}"/>
    <cellStyle name="Accent3 4" xfId="64" xr:uid="{00000000-0005-0000-0000-00003E000000}"/>
    <cellStyle name="Accent4 2" xfId="65" xr:uid="{00000000-0005-0000-0000-00003F000000}"/>
    <cellStyle name="Accent4 3" xfId="66" xr:uid="{00000000-0005-0000-0000-000040000000}"/>
    <cellStyle name="Accent4 4" xfId="67" xr:uid="{00000000-0005-0000-0000-000041000000}"/>
    <cellStyle name="Accent5 2" xfId="68" xr:uid="{00000000-0005-0000-0000-000042000000}"/>
    <cellStyle name="Accent5 3" xfId="69" xr:uid="{00000000-0005-0000-0000-000043000000}"/>
    <cellStyle name="Accent5 4" xfId="70" xr:uid="{00000000-0005-0000-0000-000044000000}"/>
    <cellStyle name="Accent6 2" xfId="71" xr:uid="{00000000-0005-0000-0000-000045000000}"/>
    <cellStyle name="Accent6 3" xfId="72" xr:uid="{00000000-0005-0000-0000-000046000000}"/>
    <cellStyle name="Accent6 4" xfId="73" xr:uid="{00000000-0005-0000-0000-000047000000}"/>
    <cellStyle name="Bad 2" xfId="74" xr:uid="{00000000-0005-0000-0000-000048000000}"/>
    <cellStyle name="Bad 3" xfId="75" xr:uid="{00000000-0005-0000-0000-000049000000}"/>
    <cellStyle name="Bad 4" xfId="76" xr:uid="{00000000-0005-0000-0000-00004A000000}"/>
    <cellStyle name="Calculation 2" xfId="77" xr:uid="{00000000-0005-0000-0000-00004B000000}"/>
    <cellStyle name="Calculation 3" xfId="78" xr:uid="{00000000-0005-0000-0000-00004C000000}"/>
    <cellStyle name="Calculation 4" xfId="79" xr:uid="{00000000-0005-0000-0000-00004D000000}"/>
    <cellStyle name="Check Cell 2" xfId="80" xr:uid="{00000000-0005-0000-0000-00004E000000}"/>
    <cellStyle name="Check Cell 3" xfId="81" xr:uid="{00000000-0005-0000-0000-00004F000000}"/>
    <cellStyle name="Check Cell 4" xfId="82" xr:uid="{00000000-0005-0000-0000-000050000000}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3" xfId="86" xr:uid="{00000000-0005-0000-0000-000055000000}"/>
    <cellStyle name="Comma 14" xfId="87" xr:uid="{00000000-0005-0000-0000-000056000000}"/>
    <cellStyle name="Comma 15" xfId="88" xr:uid="{00000000-0005-0000-0000-000057000000}"/>
    <cellStyle name="Comma 16" xfId="89" xr:uid="{00000000-0005-0000-0000-000058000000}"/>
    <cellStyle name="Comma 17" xfId="90" xr:uid="{00000000-0005-0000-0000-000059000000}"/>
    <cellStyle name="Comma 18" xfId="91" xr:uid="{00000000-0005-0000-0000-00005A000000}"/>
    <cellStyle name="Comma 18 2" xfId="92" xr:uid="{00000000-0005-0000-0000-00005B000000}"/>
    <cellStyle name="Comma 19" xfId="93" xr:uid="{00000000-0005-0000-0000-00005C000000}"/>
    <cellStyle name="Comma 2" xfId="94" xr:uid="{00000000-0005-0000-0000-00005D000000}"/>
    <cellStyle name="Comma 2 10" xfId="95" xr:uid="{00000000-0005-0000-0000-00005E000000}"/>
    <cellStyle name="Comma 2 11" xfId="96" xr:uid="{00000000-0005-0000-0000-00005F000000}"/>
    <cellStyle name="Comma 2 12" xfId="97" xr:uid="{00000000-0005-0000-0000-000060000000}"/>
    <cellStyle name="Comma 2 13" xfId="98" xr:uid="{00000000-0005-0000-0000-000061000000}"/>
    <cellStyle name="Comma 2 14" xfId="99" xr:uid="{00000000-0005-0000-0000-000062000000}"/>
    <cellStyle name="Comma 2 15" xfId="100" xr:uid="{00000000-0005-0000-0000-000063000000}"/>
    <cellStyle name="Comma 2 16" xfId="101" xr:uid="{00000000-0005-0000-0000-000064000000}"/>
    <cellStyle name="Comma 2 2" xfId="102" xr:uid="{00000000-0005-0000-0000-000065000000}"/>
    <cellStyle name="Comma 2 3" xfId="103" xr:uid="{00000000-0005-0000-0000-000066000000}"/>
    <cellStyle name="Comma 2 3 2" xfId="104" xr:uid="{00000000-0005-0000-0000-000067000000}"/>
    <cellStyle name="Comma 2 4" xfId="105" xr:uid="{00000000-0005-0000-0000-000068000000}"/>
    <cellStyle name="Comma 2 5" xfId="106" xr:uid="{00000000-0005-0000-0000-000069000000}"/>
    <cellStyle name="Comma 2 6" xfId="107" xr:uid="{00000000-0005-0000-0000-00006A000000}"/>
    <cellStyle name="Comma 2 7" xfId="108" xr:uid="{00000000-0005-0000-0000-00006B000000}"/>
    <cellStyle name="Comma 2 8" xfId="109" xr:uid="{00000000-0005-0000-0000-00006C000000}"/>
    <cellStyle name="Comma 2 9" xfId="110" xr:uid="{00000000-0005-0000-0000-00006D000000}"/>
    <cellStyle name="Comma 20" xfId="111" xr:uid="{00000000-0005-0000-0000-00006E000000}"/>
    <cellStyle name="Comma 21" xfId="112" xr:uid="{00000000-0005-0000-0000-00006F000000}"/>
    <cellStyle name="Comma 22" xfId="113" xr:uid="{00000000-0005-0000-0000-000070000000}"/>
    <cellStyle name="Comma 23" xfId="114" xr:uid="{00000000-0005-0000-0000-000071000000}"/>
    <cellStyle name="Comma 24" xfId="115" xr:uid="{00000000-0005-0000-0000-000072000000}"/>
    <cellStyle name="Comma 25" xfId="116" xr:uid="{00000000-0005-0000-0000-000073000000}"/>
    <cellStyle name="Comma 26" xfId="117" xr:uid="{00000000-0005-0000-0000-000074000000}"/>
    <cellStyle name="Comma 3" xfId="118" xr:uid="{00000000-0005-0000-0000-000075000000}"/>
    <cellStyle name="Comma 3 2" xfId="119" xr:uid="{00000000-0005-0000-0000-000076000000}"/>
    <cellStyle name="Comma 4" xfId="120" xr:uid="{00000000-0005-0000-0000-000077000000}"/>
    <cellStyle name="Comma 4 2" xfId="121" xr:uid="{00000000-0005-0000-0000-000078000000}"/>
    <cellStyle name="Comma 4 2 2" xfId="122" xr:uid="{00000000-0005-0000-0000-000079000000}"/>
    <cellStyle name="Comma 4 3" xfId="123" xr:uid="{00000000-0005-0000-0000-00007A000000}"/>
    <cellStyle name="Comma 5" xfId="124" xr:uid="{00000000-0005-0000-0000-00007B000000}"/>
    <cellStyle name="Comma 6" xfId="125" xr:uid="{00000000-0005-0000-0000-00007C000000}"/>
    <cellStyle name="Comma 6 2" xfId="126" xr:uid="{00000000-0005-0000-0000-00007D000000}"/>
    <cellStyle name="Comma 7" xfId="127" xr:uid="{00000000-0005-0000-0000-00007E000000}"/>
    <cellStyle name="Comma 8" xfId="128" xr:uid="{00000000-0005-0000-0000-00007F000000}"/>
    <cellStyle name="Comma 8 2" xfId="129" xr:uid="{00000000-0005-0000-0000-000080000000}"/>
    <cellStyle name="Comma 9" xfId="130" xr:uid="{00000000-0005-0000-0000-000081000000}"/>
    <cellStyle name="Comma 9 2" xfId="131" xr:uid="{00000000-0005-0000-0000-000082000000}"/>
    <cellStyle name="Explanatory Text 2" xfId="132" xr:uid="{00000000-0005-0000-0000-000083000000}"/>
    <cellStyle name="Explanatory Text 3" xfId="133" xr:uid="{00000000-0005-0000-0000-000084000000}"/>
    <cellStyle name="Explanatory Text 4" xfId="134" xr:uid="{00000000-0005-0000-0000-000085000000}"/>
    <cellStyle name="Good 2" xfId="135" xr:uid="{00000000-0005-0000-0000-000086000000}"/>
    <cellStyle name="Good 3" xfId="136" xr:uid="{00000000-0005-0000-0000-000087000000}"/>
    <cellStyle name="Good 4" xfId="137" xr:uid="{00000000-0005-0000-0000-000088000000}"/>
    <cellStyle name="Heading 1 2" xfId="138" xr:uid="{00000000-0005-0000-0000-000089000000}"/>
    <cellStyle name="Heading 1 3" xfId="139" xr:uid="{00000000-0005-0000-0000-00008A000000}"/>
    <cellStyle name="Heading 1 4" xfId="140" xr:uid="{00000000-0005-0000-0000-00008B000000}"/>
    <cellStyle name="Heading 2 2" xfId="141" xr:uid="{00000000-0005-0000-0000-00008C000000}"/>
    <cellStyle name="Heading 2 3" xfId="142" xr:uid="{00000000-0005-0000-0000-00008D000000}"/>
    <cellStyle name="Heading 2 4" xfId="143" xr:uid="{00000000-0005-0000-0000-00008E000000}"/>
    <cellStyle name="Heading 3 2" xfId="144" xr:uid="{00000000-0005-0000-0000-00008F000000}"/>
    <cellStyle name="Heading 3 3" xfId="145" xr:uid="{00000000-0005-0000-0000-000090000000}"/>
    <cellStyle name="Heading 3 4" xfId="146" xr:uid="{00000000-0005-0000-0000-000091000000}"/>
    <cellStyle name="Heading 4 2" xfId="147" xr:uid="{00000000-0005-0000-0000-000092000000}"/>
    <cellStyle name="Heading 4 3" xfId="148" xr:uid="{00000000-0005-0000-0000-000093000000}"/>
    <cellStyle name="Heading 4 4" xfId="149" xr:uid="{00000000-0005-0000-0000-000094000000}"/>
    <cellStyle name="Input 2" xfId="150" xr:uid="{00000000-0005-0000-0000-000095000000}"/>
    <cellStyle name="Input 3" xfId="151" xr:uid="{00000000-0005-0000-0000-000096000000}"/>
    <cellStyle name="Input 4" xfId="152" xr:uid="{00000000-0005-0000-0000-000097000000}"/>
    <cellStyle name="Linked Cell 2" xfId="153" xr:uid="{00000000-0005-0000-0000-000098000000}"/>
    <cellStyle name="Linked Cell 3" xfId="154" xr:uid="{00000000-0005-0000-0000-000099000000}"/>
    <cellStyle name="Linked Cell 4" xfId="155" xr:uid="{00000000-0005-0000-0000-00009A000000}"/>
    <cellStyle name="Neutral 2" xfId="156" xr:uid="{00000000-0005-0000-0000-00009B000000}"/>
    <cellStyle name="Neutral 3" xfId="157" xr:uid="{00000000-0005-0000-0000-00009C000000}"/>
    <cellStyle name="Neutral 4" xfId="158" xr:uid="{00000000-0005-0000-0000-00009D000000}"/>
    <cellStyle name="Normal 10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2 3" xfId="164" xr:uid="{00000000-0005-0000-0000-0000A4000000}"/>
    <cellStyle name="Normal 12 4" xfId="165" xr:uid="{00000000-0005-0000-0000-0000A5000000}"/>
    <cellStyle name="Normal 13" xfId="166" xr:uid="{00000000-0005-0000-0000-0000A6000000}"/>
    <cellStyle name="Normal 14" xfId="167" xr:uid="{00000000-0005-0000-0000-0000A7000000}"/>
    <cellStyle name="Normal 15" xfId="168" xr:uid="{00000000-0005-0000-0000-0000A8000000}"/>
    <cellStyle name="Normal 16" xfId="169" xr:uid="{00000000-0005-0000-0000-0000A9000000}"/>
    <cellStyle name="Normal 17" xfId="170" xr:uid="{00000000-0005-0000-0000-0000AA000000}"/>
    <cellStyle name="Normal 17 2" xfId="171" xr:uid="{00000000-0005-0000-0000-0000AB000000}"/>
    <cellStyle name="Normal 18" xfId="172" xr:uid="{00000000-0005-0000-0000-0000AC000000}"/>
    <cellStyle name="Normal 19" xfId="173" xr:uid="{00000000-0005-0000-0000-0000AD000000}"/>
    <cellStyle name="Normal 2" xfId="174" xr:uid="{00000000-0005-0000-0000-0000AE000000}"/>
    <cellStyle name="Normal 2 10" xfId="175" xr:uid="{00000000-0005-0000-0000-0000AF000000}"/>
    <cellStyle name="Normal 2 11" xfId="176" xr:uid="{00000000-0005-0000-0000-0000B0000000}"/>
    <cellStyle name="Normal 2 12" xfId="177" xr:uid="{00000000-0005-0000-0000-0000B1000000}"/>
    <cellStyle name="Normal 2 13" xfId="178" xr:uid="{00000000-0005-0000-0000-0000B2000000}"/>
    <cellStyle name="Normal 2 14" xfId="179" xr:uid="{00000000-0005-0000-0000-0000B3000000}"/>
    <cellStyle name="Normal 2 15" xfId="180" xr:uid="{00000000-0005-0000-0000-0000B4000000}"/>
    <cellStyle name="Normal 2 16" xfId="181" xr:uid="{00000000-0005-0000-0000-0000B5000000}"/>
    <cellStyle name="Normal 2 2" xfId="182" xr:uid="{00000000-0005-0000-0000-0000B6000000}"/>
    <cellStyle name="Normal 2 2 2" xfId="183" xr:uid="{00000000-0005-0000-0000-0000B7000000}"/>
    <cellStyle name="Normal 2 2 3" xfId="184" xr:uid="{00000000-0005-0000-0000-0000B8000000}"/>
    <cellStyle name="Normal 2 2 4" xfId="185" xr:uid="{00000000-0005-0000-0000-0000B9000000}"/>
    <cellStyle name="Normal 2 2 5" xfId="186" xr:uid="{00000000-0005-0000-0000-0000BA000000}"/>
    <cellStyle name="Normal 2 2 6" xfId="187" xr:uid="{00000000-0005-0000-0000-0000BB000000}"/>
    <cellStyle name="Normal 2 2 7" xfId="188" xr:uid="{00000000-0005-0000-0000-0000BC000000}"/>
    <cellStyle name="Normal 2 2 8" xfId="189" xr:uid="{00000000-0005-0000-0000-0000BD000000}"/>
    <cellStyle name="Normal 2 2 9" xfId="190" xr:uid="{00000000-0005-0000-0000-0000BE000000}"/>
    <cellStyle name="Normal 2 3" xfId="191" xr:uid="{00000000-0005-0000-0000-0000BF000000}"/>
    <cellStyle name="Normal 2 4" xfId="192" xr:uid="{00000000-0005-0000-0000-0000C0000000}"/>
    <cellStyle name="Normal 2 4 2" xfId="193" xr:uid="{00000000-0005-0000-0000-0000C1000000}"/>
    <cellStyle name="Normal 2 4 2 2" xfId="194" xr:uid="{00000000-0005-0000-0000-0000C2000000}"/>
    <cellStyle name="Normal 2 4 3" xfId="195" xr:uid="{00000000-0005-0000-0000-0000C3000000}"/>
    <cellStyle name="Normal 2 4 4" xfId="196" xr:uid="{00000000-0005-0000-0000-0000C4000000}"/>
    <cellStyle name="Normal 2 5" xfId="197" xr:uid="{00000000-0005-0000-0000-0000C5000000}"/>
    <cellStyle name="Normal 2 6" xfId="198" xr:uid="{00000000-0005-0000-0000-0000C6000000}"/>
    <cellStyle name="Normal 2 7" xfId="199" xr:uid="{00000000-0005-0000-0000-0000C7000000}"/>
    <cellStyle name="Normal 2 8" xfId="200" xr:uid="{00000000-0005-0000-0000-0000C8000000}"/>
    <cellStyle name="Normal 2 9" xfId="201" xr:uid="{00000000-0005-0000-0000-0000C9000000}"/>
    <cellStyle name="Normal 20" xfId="202" xr:uid="{00000000-0005-0000-0000-0000CA000000}"/>
    <cellStyle name="Normal 21" xfId="203" xr:uid="{00000000-0005-0000-0000-0000CB000000}"/>
    <cellStyle name="Normal 22" xfId="204" xr:uid="{00000000-0005-0000-0000-0000CC000000}"/>
    <cellStyle name="Normal 23" xfId="205" xr:uid="{00000000-0005-0000-0000-0000CD000000}"/>
    <cellStyle name="Normal 24" xfId="206" xr:uid="{00000000-0005-0000-0000-0000CE000000}"/>
    <cellStyle name="Normal 25" xfId="207" xr:uid="{00000000-0005-0000-0000-0000CF000000}"/>
    <cellStyle name="Normal 26" xfId="208" xr:uid="{00000000-0005-0000-0000-0000D0000000}"/>
    <cellStyle name="Normal 3" xfId="209" xr:uid="{00000000-0005-0000-0000-0000D1000000}"/>
    <cellStyle name="Normal 3 2" xfId="210" xr:uid="{00000000-0005-0000-0000-0000D2000000}"/>
    <cellStyle name="Normal 3 3" xfId="211" xr:uid="{00000000-0005-0000-0000-0000D3000000}"/>
    <cellStyle name="Normal 3 4" xfId="212" xr:uid="{00000000-0005-0000-0000-0000D4000000}"/>
    <cellStyle name="Normal 3 5" xfId="213" xr:uid="{00000000-0005-0000-0000-0000D5000000}"/>
    <cellStyle name="Normal 30" xfId="214" xr:uid="{00000000-0005-0000-0000-0000D6000000}"/>
    <cellStyle name="Normal 4" xfId="215" xr:uid="{00000000-0005-0000-0000-0000D7000000}"/>
    <cellStyle name="Normal 4 2" xfId="216" xr:uid="{00000000-0005-0000-0000-0000D8000000}"/>
    <cellStyle name="Normal 5" xfId="217" xr:uid="{00000000-0005-0000-0000-0000D9000000}"/>
    <cellStyle name="Normal 5 2" xfId="218" xr:uid="{00000000-0005-0000-0000-0000DA000000}"/>
    <cellStyle name="Normal 6" xfId="219" xr:uid="{00000000-0005-0000-0000-0000DB000000}"/>
    <cellStyle name="Normal 7" xfId="220" xr:uid="{00000000-0005-0000-0000-0000DC000000}"/>
    <cellStyle name="Normal 7 2" xfId="221" xr:uid="{00000000-0005-0000-0000-0000DD000000}"/>
    <cellStyle name="Normal 8" xfId="222" xr:uid="{00000000-0005-0000-0000-0000DE000000}"/>
    <cellStyle name="Normal 9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Output 2" xfId="227" xr:uid="{00000000-0005-0000-0000-0000E3000000}"/>
    <cellStyle name="Output 3" xfId="228" xr:uid="{00000000-0005-0000-0000-0000E4000000}"/>
    <cellStyle name="Output 4" xfId="229" xr:uid="{00000000-0005-0000-0000-0000E5000000}"/>
    <cellStyle name="Percent 2" xfId="230" xr:uid="{00000000-0005-0000-0000-0000E6000000}"/>
    <cellStyle name="Percent 3" xfId="231" xr:uid="{00000000-0005-0000-0000-0000E7000000}"/>
    <cellStyle name="Percent 4" xfId="232" xr:uid="{00000000-0005-0000-0000-0000E8000000}"/>
    <cellStyle name="Percent 5" xfId="233" xr:uid="{00000000-0005-0000-0000-0000E9000000}"/>
    <cellStyle name="Percent 6" xfId="234" xr:uid="{00000000-0005-0000-0000-0000EA000000}"/>
    <cellStyle name="Percent 6 2" xfId="235" xr:uid="{00000000-0005-0000-0000-0000EB000000}"/>
    <cellStyle name="Percent 7" xfId="236" xr:uid="{00000000-0005-0000-0000-0000EC000000}"/>
    <cellStyle name="Title 2" xfId="237" xr:uid="{00000000-0005-0000-0000-0000ED000000}"/>
    <cellStyle name="Title 3" xfId="238" xr:uid="{00000000-0005-0000-0000-0000EE000000}"/>
    <cellStyle name="Title 4" xfId="239" xr:uid="{00000000-0005-0000-0000-0000EF000000}"/>
    <cellStyle name="Total 2" xfId="240" xr:uid="{00000000-0005-0000-0000-0000F0000000}"/>
    <cellStyle name="Total 3" xfId="241" xr:uid="{00000000-0005-0000-0000-0000F1000000}"/>
    <cellStyle name="Total 4" xfId="242" xr:uid="{00000000-0005-0000-0000-0000F2000000}"/>
    <cellStyle name="Warning Text 2" xfId="243" xr:uid="{00000000-0005-0000-0000-0000F3000000}"/>
    <cellStyle name="Warning Text 3" xfId="244" xr:uid="{00000000-0005-0000-0000-0000F4000000}"/>
    <cellStyle name="Warning Text 4" xfId="245" xr:uid="{00000000-0005-0000-0000-0000F5000000}"/>
    <cellStyle name="เครื่องหมายจุลภาค 2" xfId="246" xr:uid="{00000000-0005-0000-0000-0000F6000000}"/>
    <cellStyle name="เครื่องหมายจุลภาค 2 2" xfId="247" xr:uid="{00000000-0005-0000-0000-0000F7000000}"/>
    <cellStyle name="เครื่องหมายจุลภาค 2 3" xfId="248" xr:uid="{00000000-0005-0000-0000-0000F8000000}"/>
    <cellStyle name="เครื่องหมายจุลภาค 2 4" xfId="249" xr:uid="{00000000-0005-0000-0000-0000F9000000}"/>
    <cellStyle name="เครื่องหมายจุลภาค 2 5" xfId="250" xr:uid="{00000000-0005-0000-0000-0000FA000000}"/>
    <cellStyle name="เครื่องหมายจุลภาค 2 6" xfId="251" xr:uid="{00000000-0005-0000-0000-0000FB000000}"/>
    <cellStyle name="เครื่องหมายจุลภาค 2 7" xfId="252" xr:uid="{00000000-0005-0000-0000-0000FC000000}"/>
    <cellStyle name="เครื่องหมายจุลภาค 2 8" xfId="253" xr:uid="{00000000-0005-0000-0000-0000FD000000}"/>
    <cellStyle name="เครื่องหมายจุลภาค 2 9" xfId="254" xr:uid="{00000000-0005-0000-0000-0000FE000000}"/>
    <cellStyle name="เครื่องหมายจุลภาค 3" xfId="255" xr:uid="{00000000-0005-0000-0000-0000FF000000}"/>
    <cellStyle name="เครื่องหมายจุลภาค 3 2" xfId="256" xr:uid="{00000000-0005-0000-0000-000000010000}"/>
    <cellStyle name="เครื่องหมายจุลภาค 3 3" xfId="257" xr:uid="{00000000-0005-0000-0000-000001010000}"/>
    <cellStyle name="เครื่องหมายจุลภาค 3 4" xfId="258" xr:uid="{00000000-0005-0000-0000-000002010000}"/>
    <cellStyle name="เครื่องหมายจุลภาค 3 5" xfId="259" xr:uid="{00000000-0005-0000-0000-000003010000}"/>
    <cellStyle name="เครื่องหมายจุลภาค 3 6" xfId="260" xr:uid="{00000000-0005-0000-0000-000004010000}"/>
    <cellStyle name="เครื่องหมายจุลภาค 3 7" xfId="261" xr:uid="{00000000-0005-0000-0000-000005010000}"/>
    <cellStyle name="เครื่องหมายจุลภาค 3 8" xfId="262" xr:uid="{00000000-0005-0000-0000-000006010000}"/>
    <cellStyle name="เครื่องหมายจุลภาค 3 9" xfId="263" xr:uid="{00000000-0005-0000-0000-000007010000}"/>
    <cellStyle name="เครื่องหมายจุลภาค 4" xfId="264" xr:uid="{00000000-0005-0000-0000-000008010000}"/>
    <cellStyle name="เครื่องหมายจุลภาค 5" xfId="265" xr:uid="{00000000-0005-0000-0000-000009010000}"/>
    <cellStyle name="เครื่องหมายจุลภาค 6" xfId="266" xr:uid="{00000000-0005-0000-0000-00000A010000}"/>
    <cellStyle name="เครื่องหมายจุลภาค 7" xfId="267" xr:uid="{00000000-0005-0000-0000-00000B010000}"/>
    <cellStyle name="จุลภาค" xfId="1" builtinId="3"/>
    <cellStyle name="ปกติ" xfId="0" builtinId="0"/>
    <cellStyle name="ปกติ 10" xfId="268" xr:uid="{00000000-0005-0000-0000-00000C010000}"/>
    <cellStyle name="ปกติ 11" xfId="269" xr:uid="{00000000-0005-0000-0000-00000D010000}"/>
    <cellStyle name="ปกติ 2" xfId="270" xr:uid="{00000000-0005-0000-0000-00000E010000}"/>
    <cellStyle name="ปกติ 2 2" xfId="271" xr:uid="{00000000-0005-0000-0000-00000F010000}"/>
    <cellStyle name="ปกติ 2 2 2" xfId="272" xr:uid="{00000000-0005-0000-0000-000010010000}"/>
    <cellStyle name="ปกติ 2 3" xfId="273" xr:uid="{00000000-0005-0000-0000-000011010000}"/>
    <cellStyle name="ปกติ 2 4" xfId="274" xr:uid="{00000000-0005-0000-0000-000012010000}"/>
    <cellStyle name="ปกติ 2 5" xfId="275" xr:uid="{00000000-0005-0000-0000-000013010000}"/>
    <cellStyle name="ปกติ 2 6" xfId="276" xr:uid="{00000000-0005-0000-0000-000014010000}"/>
    <cellStyle name="ปกติ 2 7" xfId="277" xr:uid="{00000000-0005-0000-0000-000015010000}"/>
    <cellStyle name="ปกติ 2 8" xfId="278" xr:uid="{00000000-0005-0000-0000-000016010000}"/>
    <cellStyle name="ปกติ 2 9" xfId="279" xr:uid="{00000000-0005-0000-0000-000017010000}"/>
    <cellStyle name="ปกติ 3" xfId="280" xr:uid="{00000000-0005-0000-0000-000018010000}"/>
    <cellStyle name="ปกติ 3 10" xfId="281" xr:uid="{00000000-0005-0000-0000-000019010000}"/>
    <cellStyle name="ปกติ 3 11" xfId="282" xr:uid="{00000000-0005-0000-0000-00001A010000}"/>
    <cellStyle name="ปกติ 3 12" xfId="283" xr:uid="{00000000-0005-0000-0000-00001B010000}"/>
    <cellStyle name="ปกติ 3 2" xfId="284" xr:uid="{00000000-0005-0000-0000-00001C010000}"/>
    <cellStyle name="ปกติ 3 3" xfId="285" xr:uid="{00000000-0005-0000-0000-00001D010000}"/>
    <cellStyle name="ปกติ 3 4" xfId="286" xr:uid="{00000000-0005-0000-0000-00001E010000}"/>
    <cellStyle name="ปกติ 3 5" xfId="287" xr:uid="{00000000-0005-0000-0000-00001F010000}"/>
    <cellStyle name="ปกติ 3 6" xfId="288" xr:uid="{00000000-0005-0000-0000-000020010000}"/>
    <cellStyle name="ปกติ 3 7" xfId="289" xr:uid="{00000000-0005-0000-0000-000021010000}"/>
    <cellStyle name="ปกติ 3 8" xfId="290" xr:uid="{00000000-0005-0000-0000-000022010000}"/>
    <cellStyle name="ปกติ 3 9" xfId="291" xr:uid="{00000000-0005-0000-0000-000023010000}"/>
    <cellStyle name="ปกติ 4" xfId="292" xr:uid="{00000000-0005-0000-0000-000024010000}"/>
    <cellStyle name="ปกติ 5" xfId="293" xr:uid="{00000000-0005-0000-0000-000025010000}"/>
    <cellStyle name="ปกติ 6" xfId="294" xr:uid="{00000000-0005-0000-0000-000026010000}"/>
    <cellStyle name="ปกติ 7" xfId="295" xr:uid="{00000000-0005-0000-0000-000027010000}"/>
    <cellStyle name="ปกติ 8" xfId="296" xr:uid="{00000000-0005-0000-0000-000028010000}"/>
    <cellStyle name="ปกติ 9" xfId="297" xr:uid="{00000000-0005-0000-0000-000029010000}"/>
    <cellStyle name="ลักษณะ 1" xfId="298" xr:uid="{00000000-0005-0000-0000-00002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CD06-D1E6-4389-AAFA-ACF2D79B1942}">
  <dimension ref="A1:Z32"/>
  <sheetViews>
    <sheetView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Y18" sqref="Y18:Y28"/>
    </sheetView>
  </sheetViews>
  <sheetFormatPr defaultColWidth="9" defaultRowHeight="17.45" customHeight="1"/>
  <cols>
    <col min="1" max="1" width="28.625" style="6" bestFit="1" customWidth="1"/>
    <col min="2" max="2" width="17.25" style="6" customWidth="1"/>
    <col min="3" max="3" width="18.5" style="29" customWidth="1"/>
    <col min="4" max="4" width="9.125" style="29" bestFit="1" customWidth="1"/>
    <col min="5" max="5" width="17.5" style="6" bestFit="1" customWidth="1"/>
    <col min="6" max="6" width="9.125" style="6" bestFit="1" customWidth="1"/>
    <col min="7" max="7" width="19.125" style="6" customWidth="1"/>
    <col min="8" max="8" width="18.875" style="6" customWidth="1"/>
    <col min="9" max="9" width="16" style="6" bestFit="1" customWidth="1"/>
    <col min="10" max="10" width="17.5" style="74" customWidth="1"/>
    <col min="11" max="11" width="7.75" style="74" bestFit="1" customWidth="1"/>
    <col min="12" max="12" width="16" style="74" bestFit="1" customWidth="1"/>
    <col min="13" max="13" width="7.75" style="6" bestFit="1" customWidth="1"/>
    <col min="14" max="14" width="15" style="6" bestFit="1" customWidth="1"/>
    <col min="15" max="15" width="7.75" style="6" bestFit="1" customWidth="1"/>
    <col min="16" max="16" width="17.5" style="6" bestFit="1" customWidth="1"/>
    <col min="17" max="17" width="7.625" style="29" bestFit="1" customWidth="1"/>
    <col min="18" max="18" width="11.5" style="45" bestFit="1" customWidth="1"/>
    <col min="19" max="19" width="17.5" style="6" bestFit="1" customWidth="1"/>
    <col min="20" max="20" width="7.625" style="29" bestFit="1" customWidth="1"/>
    <col min="21" max="21" width="17.5" style="29" bestFit="1" customWidth="1"/>
    <col min="22" max="22" width="8.25" style="29" bestFit="1" customWidth="1"/>
    <col min="23" max="23" width="19.625" style="6" customWidth="1"/>
    <col min="24" max="25" width="16" style="6" bestFit="1" customWidth="1"/>
    <col min="26" max="26" width="9" style="6" bestFit="1" customWidth="1"/>
    <col min="27" max="16384" width="9" style="6"/>
  </cols>
  <sheetData>
    <row r="1" spans="1:26" s="11" customFormat="1" ht="17.45" customHeight="1">
      <c r="A1" s="11" t="s">
        <v>39</v>
      </c>
      <c r="J1" s="100"/>
      <c r="K1" s="100"/>
      <c r="L1" s="100"/>
    </row>
    <row r="2" spans="1:26" s="11" customFormat="1" ht="17.45" customHeight="1">
      <c r="A2" s="11" t="s">
        <v>75</v>
      </c>
      <c r="J2" s="100"/>
      <c r="K2" s="100"/>
      <c r="L2" s="100"/>
    </row>
    <row r="3" spans="1:26" s="11" customFormat="1" ht="17.45" customHeight="1">
      <c r="A3" s="16" t="s">
        <v>116</v>
      </c>
      <c r="B3" s="16"/>
      <c r="C3" s="77" t="s">
        <v>147</v>
      </c>
      <c r="D3" s="16"/>
      <c r="E3" s="77" t="s">
        <v>148</v>
      </c>
      <c r="F3" s="16"/>
      <c r="J3" s="100"/>
      <c r="K3" s="100"/>
      <c r="L3" s="100"/>
    </row>
    <row r="4" spans="1:26" s="11" customFormat="1" ht="15">
      <c r="A4" s="210" t="s">
        <v>0</v>
      </c>
      <c r="B4" s="217" t="s">
        <v>56</v>
      </c>
      <c r="C4" s="217"/>
      <c r="D4" s="217"/>
      <c r="E4" s="217"/>
      <c r="F4" s="217"/>
      <c r="G4" s="156"/>
      <c r="H4" s="217"/>
      <c r="I4" s="217"/>
      <c r="J4" s="218"/>
      <c r="K4" s="218"/>
      <c r="L4" s="218"/>
      <c r="M4" s="218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</row>
    <row r="5" spans="1:26" s="45" customFormat="1" ht="29.25" customHeight="1">
      <c r="A5" s="210"/>
      <c r="B5" s="41" t="s">
        <v>1</v>
      </c>
      <c r="C5" s="201" t="s">
        <v>5</v>
      </c>
      <c r="D5" s="219"/>
      <c r="E5" s="219" t="s">
        <v>50</v>
      </c>
      <c r="F5" s="220"/>
      <c r="G5" s="158" t="s">
        <v>129</v>
      </c>
      <c r="H5" s="41" t="s">
        <v>1</v>
      </c>
      <c r="I5" s="47" t="s">
        <v>4</v>
      </c>
      <c r="J5" s="221" t="s">
        <v>2</v>
      </c>
      <c r="K5" s="222"/>
      <c r="L5" s="219" t="s">
        <v>2</v>
      </c>
      <c r="M5" s="220"/>
      <c r="N5" s="215" t="s">
        <v>46</v>
      </c>
      <c r="O5" s="215"/>
      <c r="P5" s="215"/>
      <c r="Q5" s="214"/>
      <c r="R5" s="223" t="s">
        <v>3</v>
      </c>
      <c r="S5" s="210" t="s">
        <v>48</v>
      </c>
      <c r="T5" s="210"/>
      <c r="U5" s="201" t="s">
        <v>5</v>
      </c>
      <c r="V5" s="219"/>
      <c r="W5" s="210" t="s">
        <v>50</v>
      </c>
      <c r="X5" s="210"/>
      <c r="Y5" s="210"/>
      <c r="Z5" s="210"/>
    </row>
    <row r="6" spans="1:26" s="22" customFormat="1" ht="17.45" customHeight="1">
      <c r="A6" s="210"/>
      <c r="B6" s="19" t="s">
        <v>6</v>
      </c>
      <c r="C6" s="203" t="s">
        <v>49</v>
      </c>
      <c r="D6" s="204"/>
      <c r="E6" s="203" t="s">
        <v>118</v>
      </c>
      <c r="F6" s="207"/>
      <c r="G6" s="171" t="s">
        <v>128</v>
      </c>
      <c r="H6" s="19" t="s">
        <v>41</v>
      </c>
      <c r="I6" s="20" t="s">
        <v>42</v>
      </c>
      <c r="J6" s="205" t="s">
        <v>149</v>
      </c>
      <c r="K6" s="206"/>
      <c r="L6" s="203" t="s">
        <v>150</v>
      </c>
      <c r="M6" s="207"/>
      <c r="N6" s="208" t="s">
        <v>45</v>
      </c>
      <c r="O6" s="209"/>
      <c r="P6" s="201" t="s">
        <v>47</v>
      </c>
      <c r="Q6" s="21" t="s">
        <v>44</v>
      </c>
      <c r="R6" s="224"/>
      <c r="S6" s="19" t="s">
        <v>45</v>
      </c>
      <c r="T6" s="21" t="s">
        <v>44</v>
      </c>
      <c r="U6" s="203" t="s">
        <v>152</v>
      </c>
      <c r="V6" s="204"/>
      <c r="W6" s="55" t="s">
        <v>113</v>
      </c>
      <c r="X6" s="43" t="s">
        <v>93</v>
      </c>
      <c r="Y6" s="216" t="s">
        <v>79</v>
      </c>
      <c r="Z6" s="216"/>
    </row>
    <row r="7" spans="1:26" s="45" customFormat="1" ht="17.45" customHeight="1">
      <c r="A7" s="210"/>
      <c r="B7" s="23"/>
      <c r="C7" s="47" t="s">
        <v>8</v>
      </c>
      <c r="D7" s="41" t="s">
        <v>44</v>
      </c>
      <c r="E7" s="47" t="s">
        <v>8</v>
      </c>
      <c r="F7" s="48" t="s">
        <v>44</v>
      </c>
      <c r="G7" s="172" t="s">
        <v>133</v>
      </c>
      <c r="H7" s="19"/>
      <c r="I7" s="23"/>
      <c r="J7" s="101" t="s">
        <v>35</v>
      </c>
      <c r="K7" s="101" t="s">
        <v>34</v>
      </c>
      <c r="L7" s="101" t="s">
        <v>35</v>
      </c>
      <c r="M7" s="42" t="s">
        <v>34</v>
      </c>
      <c r="N7" s="44" t="s">
        <v>35</v>
      </c>
      <c r="O7" s="44" t="s">
        <v>34</v>
      </c>
      <c r="P7" s="202"/>
      <c r="Q7" s="26"/>
      <c r="R7" s="49" t="s">
        <v>34</v>
      </c>
      <c r="S7" s="23"/>
      <c r="T7" s="28"/>
      <c r="U7" s="47" t="s">
        <v>8</v>
      </c>
      <c r="V7" s="41" t="s">
        <v>44</v>
      </c>
      <c r="W7" s="44" t="s">
        <v>8</v>
      </c>
      <c r="X7" s="44" t="s">
        <v>8</v>
      </c>
      <c r="Y7" s="44" t="s">
        <v>7</v>
      </c>
      <c r="Z7" s="44" t="s">
        <v>44</v>
      </c>
    </row>
    <row r="8" spans="1:26" s="45" customFormat="1" ht="17.45" customHeight="1">
      <c r="A8" s="210"/>
      <c r="B8" s="44" t="s">
        <v>9</v>
      </c>
      <c r="C8" s="210" t="s">
        <v>10</v>
      </c>
      <c r="D8" s="210"/>
      <c r="E8" s="210" t="s">
        <v>11</v>
      </c>
      <c r="F8" s="210"/>
      <c r="G8" s="151"/>
      <c r="H8" s="54" t="s">
        <v>43</v>
      </c>
      <c r="I8" s="44" t="s">
        <v>12</v>
      </c>
      <c r="J8" s="211" t="s">
        <v>13</v>
      </c>
      <c r="K8" s="212"/>
      <c r="L8" s="213" t="s">
        <v>52</v>
      </c>
      <c r="M8" s="214"/>
      <c r="N8" s="213" t="s">
        <v>53</v>
      </c>
      <c r="O8" s="215"/>
      <c r="P8" s="215"/>
      <c r="Q8" s="214"/>
      <c r="R8" s="44" t="s">
        <v>36</v>
      </c>
      <c r="S8" s="213" t="s">
        <v>57</v>
      </c>
      <c r="T8" s="214"/>
      <c r="U8" s="210" t="s">
        <v>65</v>
      </c>
      <c r="V8" s="210"/>
      <c r="W8" s="213" t="s">
        <v>66</v>
      </c>
      <c r="X8" s="215"/>
      <c r="Y8" s="215"/>
      <c r="Z8" s="214"/>
    </row>
    <row r="9" spans="1:26" s="3" customFormat="1" ht="17.45" customHeight="1">
      <c r="A9" s="38" t="s">
        <v>14</v>
      </c>
      <c r="B9" s="13">
        <f>SUM(B10:B16)</f>
        <v>197840873.09999999</v>
      </c>
      <c r="C9" s="13">
        <f>SUM(C10:C16)</f>
        <v>195304909.67999995</v>
      </c>
      <c r="D9" s="9">
        <f t="shared" ref="D9:D29" si="0">C9*100/B9</f>
        <v>98.718180232292937</v>
      </c>
      <c r="E9" s="13">
        <f>SUM(E10:E16)</f>
        <v>187971312.28100002</v>
      </c>
      <c r="F9" s="9">
        <f>E9*100/C9</f>
        <v>96.245052205284665</v>
      </c>
      <c r="G9" s="146">
        <f>SUM(G10:G16)</f>
        <v>7333597.3989999983</v>
      </c>
      <c r="H9" s="13">
        <f t="shared" ref="H9" si="1">SUM(H10:H16)</f>
        <v>207699886.84999999</v>
      </c>
      <c r="I9" s="13">
        <f t="shared" ref="I9:M9" si="2">SUM(I10:I16)</f>
        <v>33881102.499999993</v>
      </c>
      <c r="J9" s="102">
        <f t="shared" si="2"/>
        <v>107435563.02</v>
      </c>
      <c r="K9" s="102">
        <f t="shared" si="2"/>
        <v>0</v>
      </c>
      <c r="L9" s="102">
        <f t="shared" si="2"/>
        <v>17905926.003333338</v>
      </c>
      <c r="M9" s="13">
        <f t="shared" si="2"/>
        <v>0</v>
      </c>
      <c r="N9" s="9">
        <f>J9+L9</f>
        <v>125341489.02333334</v>
      </c>
      <c r="O9" s="9">
        <f>K9+M9</f>
        <v>0</v>
      </c>
      <c r="P9" s="9">
        <f>N9+O9</f>
        <v>125341489.02333334</v>
      </c>
      <c r="Q9" s="9">
        <f t="shared" ref="Q9:Q29" si="3">P9*100/H9</f>
        <v>60.347403614068625</v>
      </c>
      <c r="R9" s="56"/>
      <c r="S9" s="9">
        <f t="shared" ref="S9:S29" si="4">H9-P9</f>
        <v>82358397.826666653</v>
      </c>
      <c r="T9" s="9">
        <f t="shared" ref="T9:T29" si="5">S9*100/H9</f>
        <v>39.652596385931375</v>
      </c>
      <c r="U9" s="13">
        <f>SUM(U10:U16)</f>
        <v>122881872.22999997</v>
      </c>
      <c r="V9" s="9">
        <f>U9*100/P9</f>
        <v>98.037667485444118</v>
      </c>
      <c r="W9" s="13">
        <f>SUM(W10:W16)</f>
        <v>51717449.739999995</v>
      </c>
      <c r="X9" s="13">
        <f>SUM(X10:X16)</f>
        <v>27771855.82</v>
      </c>
      <c r="Y9" s="13">
        <f>SUM(Y10:Y16)</f>
        <v>79489305.559999987</v>
      </c>
      <c r="Z9" s="9">
        <f>Y9*100/U9</f>
        <v>64.687576871565383</v>
      </c>
    </row>
    <row r="10" spans="1:26" ht="17.45" customHeight="1">
      <c r="A10" s="4" t="s">
        <v>15</v>
      </c>
      <c r="B10" s="1">
        <v>123000000</v>
      </c>
      <c r="C10" s="1">
        <v>105441518.73999999</v>
      </c>
      <c r="D10" s="1">
        <f t="shared" si="0"/>
        <v>85.724811983739841</v>
      </c>
      <c r="E10" s="88">
        <v>105227313.09100001</v>
      </c>
      <c r="F10" s="1">
        <f>E10*100/C10</f>
        <v>99.796848858438594</v>
      </c>
      <c r="G10" s="1">
        <f>C10-E10</f>
        <v>214205.64899998903</v>
      </c>
      <c r="H10" s="73">
        <v>118000000</v>
      </c>
      <c r="I10" s="1">
        <v>24428890.329999998</v>
      </c>
      <c r="J10" s="73">
        <v>61235462.840000004</v>
      </c>
      <c r="K10" s="73">
        <v>0</v>
      </c>
      <c r="L10" s="73">
        <v>10205910.473333335</v>
      </c>
      <c r="M10" s="1">
        <v>0</v>
      </c>
      <c r="N10" s="1">
        <f>J10+L10</f>
        <v>71441373.313333333</v>
      </c>
      <c r="O10" s="1">
        <f>K10+M10</f>
        <v>0</v>
      </c>
      <c r="P10" s="50">
        <f>N10+O10</f>
        <v>71441373.313333333</v>
      </c>
      <c r="Q10" s="50">
        <f t="shared" si="3"/>
        <v>60.543536706214688</v>
      </c>
      <c r="R10" s="5"/>
      <c r="S10" s="1">
        <f t="shared" si="4"/>
        <v>46558626.686666667</v>
      </c>
      <c r="T10" s="1">
        <f t="shared" si="5"/>
        <v>39.456463293785312</v>
      </c>
      <c r="U10" s="182">
        <v>73354544.199999988</v>
      </c>
      <c r="V10" s="182">
        <f t="shared" ref="V10:V29" si="6">U10*100/P10</f>
        <v>102.67795928036786</v>
      </c>
      <c r="W10" s="1">
        <v>30130304.250000004</v>
      </c>
      <c r="X10" s="1">
        <v>14807749.029999997</v>
      </c>
      <c r="Y10" s="40">
        <f t="shared" ref="Y10:Y28" si="7">W10+X10</f>
        <v>44938053.280000001</v>
      </c>
      <c r="Z10" s="1">
        <f>Y10*100/U10</f>
        <v>61.261444359162155</v>
      </c>
    </row>
    <row r="11" spans="1:26" ht="17.45" customHeight="1">
      <c r="A11" s="4" t="s">
        <v>16</v>
      </c>
      <c r="B11" s="1">
        <v>2000000</v>
      </c>
      <c r="C11" s="182">
        <v>2195055.66</v>
      </c>
      <c r="D11" s="182">
        <f t="shared" si="0"/>
        <v>109.75278299999999</v>
      </c>
      <c r="E11" s="197">
        <v>2201831.1500000004</v>
      </c>
      <c r="F11" s="50">
        <f t="shared" ref="F11:F29" si="8">E11*100/C11</f>
        <v>100.30867053275543</v>
      </c>
      <c r="G11" s="182">
        <f t="shared" ref="G11:G16" si="9">C11-E11</f>
        <v>-6775.4900000002235</v>
      </c>
      <c r="H11" s="73">
        <v>9000000</v>
      </c>
      <c r="I11" s="1">
        <v>481070.38</v>
      </c>
      <c r="J11" s="73">
        <v>3660748.66</v>
      </c>
      <c r="K11" s="73">
        <v>0</v>
      </c>
      <c r="L11" s="73">
        <v>610124.77666666673</v>
      </c>
      <c r="M11" s="1">
        <v>0</v>
      </c>
      <c r="N11" s="1">
        <f t="shared" ref="N11:N16" si="10">J11+L11</f>
        <v>4270873.4366666665</v>
      </c>
      <c r="O11" s="1">
        <f t="shared" ref="O11:O16" si="11">K11+M11</f>
        <v>0</v>
      </c>
      <c r="P11" s="1">
        <f t="shared" ref="P11:P28" si="12">N11+O11</f>
        <v>4270873.4366666665</v>
      </c>
      <c r="Q11" s="1">
        <f t="shared" si="3"/>
        <v>47.454149296296293</v>
      </c>
      <c r="R11" s="5"/>
      <c r="S11" s="1">
        <f t="shared" si="4"/>
        <v>4729126.5633333335</v>
      </c>
      <c r="T11" s="1">
        <f t="shared" si="5"/>
        <v>52.545850703703707</v>
      </c>
      <c r="U11" s="1">
        <v>1477930.61</v>
      </c>
      <c r="V11" s="1">
        <f t="shared" si="6"/>
        <v>34.604879585321918</v>
      </c>
      <c r="W11" s="1">
        <v>340198.8</v>
      </c>
      <c r="X11" s="1">
        <v>360133.46</v>
      </c>
      <c r="Y11" s="40">
        <f t="shared" si="7"/>
        <v>700332.26</v>
      </c>
      <c r="Z11" s="1">
        <f t="shared" ref="Z11:Z29" si="13">Y11*100/U11</f>
        <v>47.386004137230771</v>
      </c>
    </row>
    <row r="12" spans="1:26" ht="17.45" customHeight="1">
      <c r="A12" s="4" t="s">
        <v>17</v>
      </c>
      <c r="B12" s="1">
        <v>43965963.82</v>
      </c>
      <c r="C12" s="182">
        <v>57861222.370000005</v>
      </c>
      <c r="D12" s="182">
        <f t="shared" si="0"/>
        <v>131.60458077727637</v>
      </c>
      <c r="E12" s="88">
        <v>49724435.039999999</v>
      </c>
      <c r="F12" s="1">
        <f t="shared" si="8"/>
        <v>85.937408515208304</v>
      </c>
      <c r="G12" s="1">
        <f t="shared" si="9"/>
        <v>8136787.3300000057</v>
      </c>
      <c r="H12" s="73">
        <v>48000000</v>
      </c>
      <c r="I12" s="1">
        <v>7220352.6299999999</v>
      </c>
      <c r="J12" s="73">
        <v>27098356.640000004</v>
      </c>
      <c r="K12" s="73">
        <v>0</v>
      </c>
      <c r="L12" s="73">
        <v>4516392.2733333344</v>
      </c>
      <c r="M12" s="1">
        <v>0</v>
      </c>
      <c r="N12" s="1">
        <f t="shared" si="10"/>
        <v>31614748.913333338</v>
      </c>
      <c r="O12" s="1">
        <f t="shared" si="11"/>
        <v>0</v>
      </c>
      <c r="P12" s="1">
        <f t="shared" si="12"/>
        <v>31614748.913333338</v>
      </c>
      <c r="Q12" s="1">
        <f t="shared" si="3"/>
        <v>65.864060236111129</v>
      </c>
      <c r="R12" s="5"/>
      <c r="S12" s="1">
        <f t="shared" si="4"/>
        <v>16385251.086666662</v>
      </c>
      <c r="T12" s="1">
        <f t="shared" si="5"/>
        <v>34.135939763888878</v>
      </c>
      <c r="U12" s="182">
        <v>32841586.489999995</v>
      </c>
      <c r="V12" s="182">
        <f t="shared" si="6"/>
        <v>103.88058617839994</v>
      </c>
      <c r="W12" s="1">
        <v>16074902.699999999</v>
      </c>
      <c r="X12" s="1">
        <v>10493196.58</v>
      </c>
      <c r="Y12" s="40">
        <f t="shared" si="7"/>
        <v>26568099.280000001</v>
      </c>
      <c r="Z12" s="1">
        <f t="shared" si="13"/>
        <v>80.897733999816907</v>
      </c>
    </row>
    <row r="13" spans="1:26" ht="30">
      <c r="A13" s="7" t="s">
        <v>18</v>
      </c>
      <c r="B13" s="1">
        <v>24424032.030000001</v>
      </c>
      <c r="C13" s="182">
        <v>25125154.260000002</v>
      </c>
      <c r="D13" s="182">
        <f t="shared" si="0"/>
        <v>102.87062442900015</v>
      </c>
      <c r="E13" s="196">
        <v>26515682.369999997</v>
      </c>
      <c r="F13" s="68">
        <f t="shared" si="8"/>
        <v>105.53440625920358</v>
      </c>
      <c r="G13" s="182">
        <f t="shared" si="9"/>
        <v>-1390528.1099999957</v>
      </c>
      <c r="H13" s="73">
        <v>28000000</v>
      </c>
      <c r="I13" s="1">
        <v>1524435.26</v>
      </c>
      <c r="J13" s="73">
        <v>12870786.500000002</v>
      </c>
      <c r="K13" s="73">
        <v>0</v>
      </c>
      <c r="L13" s="73">
        <v>2145131.0833333335</v>
      </c>
      <c r="M13" s="1">
        <v>0</v>
      </c>
      <c r="N13" s="1">
        <f t="shared" si="10"/>
        <v>15015917.583333336</v>
      </c>
      <c r="O13" s="1">
        <f t="shared" si="11"/>
        <v>0</v>
      </c>
      <c r="P13" s="1">
        <f t="shared" si="12"/>
        <v>15015917.583333336</v>
      </c>
      <c r="Q13" s="1">
        <f t="shared" si="3"/>
        <v>53.628277083333337</v>
      </c>
      <c r="R13" s="5"/>
      <c r="S13" s="1">
        <f t="shared" si="4"/>
        <v>12984082.416666664</v>
      </c>
      <c r="T13" s="1">
        <f t="shared" si="5"/>
        <v>46.371722916666663</v>
      </c>
      <c r="U13" s="1">
        <v>12998727.300000001</v>
      </c>
      <c r="V13" s="1">
        <f t="shared" si="6"/>
        <v>86.566320225596584</v>
      </c>
      <c r="W13" s="1">
        <v>3911743.9299999997</v>
      </c>
      <c r="X13" s="1">
        <v>1723239.4000000001</v>
      </c>
      <c r="Y13" s="40">
        <f t="shared" si="7"/>
        <v>5634983.3300000001</v>
      </c>
      <c r="Z13" s="1">
        <f t="shared" si="13"/>
        <v>43.350269606779115</v>
      </c>
    </row>
    <row r="14" spans="1:26" ht="17.45" customHeight="1">
      <c r="A14" s="4" t="s">
        <v>19</v>
      </c>
      <c r="B14" s="1">
        <v>0</v>
      </c>
      <c r="C14" s="1">
        <v>0</v>
      </c>
      <c r="D14" s="1" t="e">
        <f t="shared" si="0"/>
        <v>#DIV/0!</v>
      </c>
      <c r="E14" s="88">
        <v>0</v>
      </c>
      <c r="F14" s="1" t="e">
        <f t="shared" si="8"/>
        <v>#DIV/0!</v>
      </c>
      <c r="G14" s="1">
        <f t="shared" si="9"/>
        <v>0</v>
      </c>
      <c r="H14" s="73">
        <v>0</v>
      </c>
      <c r="I14" s="1">
        <v>0</v>
      </c>
      <c r="J14" s="73">
        <v>0</v>
      </c>
      <c r="K14" s="73">
        <v>0</v>
      </c>
      <c r="L14" s="73">
        <v>0</v>
      </c>
      <c r="M14" s="1">
        <v>0</v>
      </c>
      <c r="N14" s="1">
        <f t="shared" si="10"/>
        <v>0</v>
      </c>
      <c r="O14" s="1">
        <f t="shared" si="11"/>
        <v>0</v>
      </c>
      <c r="P14" s="1">
        <f t="shared" si="12"/>
        <v>0</v>
      </c>
      <c r="Q14" s="1" t="e">
        <f t="shared" si="3"/>
        <v>#DIV/0!</v>
      </c>
      <c r="R14" s="5"/>
      <c r="S14" s="1">
        <f t="shared" si="4"/>
        <v>0</v>
      </c>
      <c r="T14" s="1" t="e">
        <f t="shared" si="5"/>
        <v>#DIV/0!</v>
      </c>
      <c r="U14" s="73">
        <v>46550</v>
      </c>
      <c r="V14" s="73" t="e">
        <f t="shared" si="6"/>
        <v>#DIV/0!</v>
      </c>
      <c r="W14" s="73">
        <v>46550</v>
      </c>
      <c r="X14" s="73"/>
      <c r="Y14" s="87">
        <f t="shared" si="7"/>
        <v>46550</v>
      </c>
      <c r="Z14" s="73">
        <f t="shared" si="13"/>
        <v>100</v>
      </c>
    </row>
    <row r="15" spans="1:26" ht="17.45" customHeight="1">
      <c r="A15" s="4" t="s">
        <v>20</v>
      </c>
      <c r="B15" s="1">
        <v>1950877.25</v>
      </c>
      <c r="C15" s="182">
        <v>2146342.67</v>
      </c>
      <c r="D15" s="182">
        <f t="shared" si="0"/>
        <v>110.01936026472194</v>
      </c>
      <c r="E15" s="88">
        <v>1515812.35</v>
      </c>
      <c r="F15" s="1">
        <f t="shared" si="8"/>
        <v>70.623035696345724</v>
      </c>
      <c r="G15" s="1">
        <f t="shared" si="9"/>
        <v>630530.31999999983</v>
      </c>
      <c r="H15" s="73">
        <v>2199886.85</v>
      </c>
      <c r="I15" s="1">
        <v>226353.9</v>
      </c>
      <c r="J15" s="73">
        <v>1345244.38</v>
      </c>
      <c r="K15" s="73">
        <v>0</v>
      </c>
      <c r="L15" s="73">
        <v>224207.39666666664</v>
      </c>
      <c r="M15" s="1">
        <v>0</v>
      </c>
      <c r="N15" s="1">
        <f t="shared" si="10"/>
        <v>1569451.7766666666</v>
      </c>
      <c r="O15" s="1">
        <f t="shared" si="11"/>
        <v>0</v>
      </c>
      <c r="P15" s="1">
        <f t="shared" si="12"/>
        <v>1569451.7766666666</v>
      </c>
      <c r="Q15" s="1">
        <f t="shared" si="3"/>
        <v>71.34238638985758</v>
      </c>
      <c r="R15" s="5"/>
      <c r="S15" s="1">
        <f t="shared" si="4"/>
        <v>630435.07333333348</v>
      </c>
      <c r="T15" s="1">
        <f t="shared" si="5"/>
        <v>28.657613610142427</v>
      </c>
      <c r="U15" s="1">
        <v>898755.63</v>
      </c>
      <c r="V15" s="1">
        <f t="shared" si="6"/>
        <v>57.265577914655822</v>
      </c>
      <c r="W15" s="1">
        <v>187224.65</v>
      </c>
      <c r="X15" s="1">
        <v>194757.35</v>
      </c>
      <c r="Y15" s="40">
        <f t="shared" si="7"/>
        <v>381982</v>
      </c>
      <c r="Z15" s="1">
        <f t="shared" si="13"/>
        <v>42.501208031375562</v>
      </c>
    </row>
    <row r="16" spans="1:26" ht="17.45" customHeight="1">
      <c r="A16" s="4" t="s">
        <v>21</v>
      </c>
      <c r="B16" s="1">
        <v>2500000</v>
      </c>
      <c r="C16" s="182">
        <v>2535615.98</v>
      </c>
      <c r="D16" s="182">
        <f t="shared" si="0"/>
        <v>101.4246392</v>
      </c>
      <c r="E16" s="196">
        <v>2786238.2800000003</v>
      </c>
      <c r="F16" s="68">
        <f t="shared" si="8"/>
        <v>109.88407952847813</v>
      </c>
      <c r="G16" s="182">
        <f t="shared" si="9"/>
        <v>-250622.30000000028</v>
      </c>
      <c r="H16" s="73">
        <v>2500000</v>
      </c>
      <c r="I16" s="1">
        <v>0</v>
      </c>
      <c r="J16" s="73">
        <v>1224964</v>
      </c>
      <c r="K16" s="73">
        <v>0</v>
      </c>
      <c r="L16" s="73">
        <v>204160</v>
      </c>
      <c r="M16" s="1">
        <v>0</v>
      </c>
      <c r="N16" s="1">
        <f t="shared" si="10"/>
        <v>1429124</v>
      </c>
      <c r="O16" s="1">
        <f t="shared" si="11"/>
        <v>0</v>
      </c>
      <c r="P16" s="1">
        <f t="shared" si="12"/>
        <v>1429124</v>
      </c>
      <c r="Q16" s="1">
        <f t="shared" si="3"/>
        <v>57.164960000000001</v>
      </c>
      <c r="R16" s="5"/>
      <c r="S16" s="1">
        <f t="shared" si="4"/>
        <v>1070876</v>
      </c>
      <c r="T16" s="1">
        <f t="shared" si="5"/>
        <v>42.835039999999999</v>
      </c>
      <c r="U16" s="1">
        <v>1263778</v>
      </c>
      <c r="V16" s="1">
        <f t="shared" si="6"/>
        <v>88.430255177297425</v>
      </c>
      <c r="W16" s="1">
        <v>1026525.41</v>
      </c>
      <c r="X16" s="1">
        <v>192780</v>
      </c>
      <c r="Y16" s="40">
        <f t="shared" si="7"/>
        <v>1219305.4100000001</v>
      </c>
      <c r="Z16" s="1">
        <f t="shared" si="13"/>
        <v>96.480980836824202</v>
      </c>
    </row>
    <row r="17" spans="1:26" s="11" customFormat="1" ht="17.45" customHeight="1">
      <c r="A17" s="8" t="s">
        <v>22</v>
      </c>
      <c r="B17" s="9">
        <f>SUM(B18:B28)</f>
        <v>18127100.379999999</v>
      </c>
      <c r="C17" s="9">
        <f>SUM(C18:C28)</f>
        <v>17301785.199999999</v>
      </c>
      <c r="D17" s="9">
        <f t="shared" si="0"/>
        <v>95.447064545907267</v>
      </c>
      <c r="E17" s="89">
        <f>SUM(E18:E28)</f>
        <v>19071414.080000002</v>
      </c>
      <c r="F17" s="9">
        <f>E17*100/C17</f>
        <v>110.22801323414883</v>
      </c>
      <c r="G17" s="72">
        <f>SUM(G18:G28)</f>
        <v>-1769628.8800000018</v>
      </c>
      <c r="H17" s="75">
        <f>SUM(H18:H28)</f>
        <v>18920000</v>
      </c>
      <c r="I17" s="9">
        <f>SUM(I18:I28)</f>
        <v>1296383.5399999998</v>
      </c>
      <c r="J17" s="75">
        <f t="shared" ref="J17:L17" si="14">SUM(J18:J28)</f>
        <v>9963218.8000000007</v>
      </c>
      <c r="K17" s="75">
        <f t="shared" si="14"/>
        <v>0</v>
      </c>
      <c r="L17" s="75">
        <f t="shared" si="14"/>
        <v>1661770.6333333333</v>
      </c>
      <c r="M17" s="9">
        <f>SUM(M18:M28)</f>
        <v>0</v>
      </c>
      <c r="N17" s="9">
        <f>J17+L17</f>
        <v>11624989.433333334</v>
      </c>
      <c r="O17" s="9">
        <f>K17+M17</f>
        <v>0</v>
      </c>
      <c r="P17" s="9">
        <f t="shared" si="12"/>
        <v>11624989.433333334</v>
      </c>
      <c r="Q17" s="9">
        <f t="shared" si="3"/>
        <v>61.442861698379133</v>
      </c>
      <c r="R17" s="10"/>
      <c r="S17" s="9">
        <f t="shared" si="4"/>
        <v>7295010.5666666664</v>
      </c>
      <c r="T17" s="9">
        <f t="shared" si="5"/>
        <v>38.55713830162086</v>
      </c>
      <c r="U17" s="9">
        <f t="shared" ref="U17" si="15">SUM(U18:U28)</f>
        <v>12566106.229999999</v>
      </c>
      <c r="V17" s="9">
        <f t="shared" si="6"/>
        <v>108.0956357170366</v>
      </c>
      <c r="W17" s="9">
        <f>SUM(W18:W28)</f>
        <v>8935175.9699999988</v>
      </c>
      <c r="X17" s="9">
        <f>SUM(X18:X28)</f>
        <v>2552719.5100000002</v>
      </c>
      <c r="Y17" s="9">
        <f>SUM(Y18:Y28)</f>
        <v>11487895.479999999</v>
      </c>
      <c r="Z17" s="9">
        <f t="shared" si="13"/>
        <v>91.419690950678827</v>
      </c>
    </row>
    <row r="18" spans="1:26" ht="17.45" customHeight="1">
      <c r="A18" s="12" t="s">
        <v>23</v>
      </c>
      <c r="B18" s="1">
        <v>3002901.87</v>
      </c>
      <c r="C18" s="1">
        <v>2299540.5999999996</v>
      </c>
      <c r="D18" s="1">
        <f t="shared" si="0"/>
        <v>76.577280895296113</v>
      </c>
      <c r="E18" s="198">
        <v>2716444.69</v>
      </c>
      <c r="F18" s="182">
        <f t="shared" si="8"/>
        <v>118.12988603027928</v>
      </c>
      <c r="G18" s="182">
        <f t="shared" ref="G18:G28" si="16">C18-E18</f>
        <v>-416904.09000000032</v>
      </c>
      <c r="H18" s="73">
        <v>3000000</v>
      </c>
      <c r="I18" s="1">
        <v>504440.37</v>
      </c>
      <c r="J18" s="73">
        <v>1348471.4</v>
      </c>
      <c r="K18" s="73">
        <v>0</v>
      </c>
      <c r="L18" s="73">
        <v>224745.23333333331</v>
      </c>
      <c r="M18" s="1">
        <v>0</v>
      </c>
      <c r="N18" s="1">
        <f t="shared" ref="N18:N28" si="17">J18+L18</f>
        <v>1573216.6333333333</v>
      </c>
      <c r="O18" s="1">
        <f t="shared" ref="O18:O28" si="18">K18+M18</f>
        <v>0</v>
      </c>
      <c r="P18" s="1">
        <f t="shared" si="12"/>
        <v>1573216.6333333333</v>
      </c>
      <c r="Q18" s="1">
        <f t="shared" si="3"/>
        <v>52.440554444444444</v>
      </c>
      <c r="R18" s="5"/>
      <c r="S18" s="1">
        <f t="shared" si="4"/>
        <v>1426783.3666666667</v>
      </c>
      <c r="T18" s="1">
        <f t="shared" si="5"/>
        <v>47.559445555555556</v>
      </c>
      <c r="U18" s="182">
        <v>1889937.29</v>
      </c>
      <c r="V18" s="182">
        <f t="shared" si="6"/>
        <v>120.132043480598</v>
      </c>
      <c r="W18" s="1">
        <v>953722.74000000011</v>
      </c>
      <c r="X18" s="1">
        <v>419201</v>
      </c>
      <c r="Y18" s="40">
        <f t="shared" si="7"/>
        <v>1372923.7400000002</v>
      </c>
      <c r="Z18" s="1">
        <f>Y18*100/U18</f>
        <v>72.643878041053952</v>
      </c>
    </row>
    <row r="19" spans="1:26" ht="17.45" customHeight="1">
      <c r="A19" s="12" t="s">
        <v>24</v>
      </c>
      <c r="B19" s="1">
        <v>200000</v>
      </c>
      <c r="C19" s="1">
        <v>137367</v>
      </c>
      <c r="D19" s="1">
        <f t="shared" si="0"/>
        <v>68.683499999999995</v>
      </c>
      <c r="E19" s="198">
        <v>143078</v>
      </c>
      <c r="F19" s="182">
        <f t="shared" si="8"/>
        <v>104.15747595856355</v>
      </c>
      <c r="G19" s="182">
        <f t="shared" si="16"/>
        <v>-5711</v>
      </c>
      <c r="H19" s="73">
        <v>200000</v>
      </c>
      <c r="I19" s="1">
        <v>680</v>
      </c>
      <c r="J19" s="73">
        <v>95931.98</v>
      </c>
      <c r="K19" s="73">
        <v>0</v>
      </c>
      <c r="L19" s="73">
        <v>15988.663333333332</v>
      </c>
      <c r="M19" s="1">
        <v>0</v>
      </c>
      <c r="N19" s="1">
        <f t="shared" si="17"/>
        <v>111920.64333333333</v>
      </c>
      <c r="O19" s="1">
        <f t="shared" si="18"/>
        <v>0</v>
      </c>
      <c r="P19" s="1">
        <f t="shared" si="12"/>
        <v>111920.64333333333</v>
      </c>
      <c r="Q19" s="1">
        <f t="shared" si="3"/>
        <v>55.960321666666658</v>
      </c>
      <c r="R19" s="5"/>
      <c r="S19" s="1">
        <f t="shared" si="4"/>
        <v>88079.356666666674</v>
      </c>
      <c r="T19" s="1">
        <f t="shared" si="5"/>
        <v>44.039678333333342</v>
      </c>
      <c r="U19" s="182">
        <v>130846.48999999999</v>
      </c>
      <c r="V19" s="182">
        <f t="shared" si="6"/>
        <v>116.91005886224207</v>
      </c>
      <c r="W19" s="1">
        <v>73312.540000000008</v>
      </c>
      <c r="X19" s="1">
        <v>53581.5</v>
      </c>
      <c r="Y19" s="40">
        <f t="shared" si="7"/>
        <v>126894.04000000001</v>
      </c>
      <c r="Z19" s="1">
        <f t="shared" si="13"/>
        <v>96.979322869111741</v>
      </c>
    </row>
    <row r="20" spans="1:26" ht="17.100000000000001" customHeight="1">
      <c r="A20" s="12" t="s">
        <v>25</v>
      </c>
      <c r="B20" s="1">
        <v>350000</v>
      </c>
      <c r="C20" s="1">
        <v>282073.59999999998</v>
      </c>
      <c r="D20" s="1">
        <f t="shared" si="0"/>
        <v>80.592457142857128</v>
      </c>
      <c r="E20" s="88">
        <v>268203.03999999998</v>
      </c>
      <c r="F20" s="1">
        <f t="shared" si="8"/>
        <v>95.082645096882516</v>
      </c>
      <c r="G20" s="1">
        <f t="shared" si="16"/>
        <v>13870.559999999998</v>
      </c>
      <c r="H20" s="73">
        <v>300000</v>
      </c>
      <c r="I20" s="1">
        <v>18093</v>
      </c>
      <c r="J20" s="73">
        <v>274030.01</v>
      </c>
      <c r="K20" s="73">
        <v>0</v>
      </c>
      <c r="L20" s="73">
        <v>45671.668333333335</v>
      </c>
      <c r="M20" s="1">
        <v>0</v>
      </c>
      <c r="N20" s="1">
        <f t="shared" si="17"/>
        <v>319701.67833333334</v>
      </c>
      <c r="O20" s="1">
        <f t="shared" si="18"/>
        <v>0</v>
      </c>
      <c r="P20" s="182">
        <f t="shared" si="12"/>
        <v>319701.67833333334</v>
      </c>
      <c r="Q20" s="182">
        <f t="shared" si="3"/>
        <v>106.56722611111113</v>
      </c>
      <c r="R20" s="5"/>
      <c r="S20" s="182">
        <f t="shared" si="4"/>
        <v>-19701.678333333344</v>
      </c>
      <c r="T20" s="182">
        <f t="shared" si="5"/>
        <v>-6.5672261111111148</v>
      </c>
      <c r="U20" s="1">
        <v>299422.01</v>
      </c>
      <c r="V20" s="1">
        <f t="shared" si="6"/>
        <v>93.656690062105653</v>
      </c>
      <c r="W20" s="1">
        <v>232854.40999999997</v>
      </c>
      <c r="X20" s="1">
        <v>29486</v>
      </c>
      <c r="Y20" s="40">
        <f t="shared" si="7"/>
        <v>262340.40999999997</v>
      </c>
      <c r="Z20" s="1">
        <f t="shared" si="13"/>
        <v>87.615606481300404</v>
      </c>
    </row>
    <row r="21" spans="1:26" ht="17.45" customHeight="1">
      <c r="A21" s="12" t="s">
        <v>26</v>
      </c>
      <c r="B21" s="1">
        <v>20000</v>
      </c>
      <c r="C21" s="1">
        <v>3120</v>
      </c>
      <c r="D21" s="1">
        <f t="shared" si="0"/>
        <v>15.6</v>
      </c>
      <c r="E21" s="198">
        <v>21572.799999999999</v>
      </c>
      <c r="F21" s="182">
        <f t="shared" si="8"/>
        <v>691.43589743589746</v>
      </c>
      <c r="G21" s="182">
        <f t="shared" si="16"/>
        <v>-18452.8</v>
      </c>
      <c r="H21" s="73">
        <v>20000</v>
      </c>
      <c r="I21" s="1">
        <v>0</v>
      </c>
      <c r="J21" s="73">
        <v>14810</v>
      </c>
      <c r="K21" s="73">
        <v>0</v>
      </c>
      <c r="L21" s="73">
        <v>3702.5</v>
      </c>
      <c r="M21" s="1">
        <v>0</v>
      </c>
      <c r="N21" s="1">
        <f t="shared" si="17"/>
        <v>18512.5</v>
      </c>
      <c r="O21" s="1">
        <f t="shared" si="18"/>
        <v>0</v>
      </c>
      <c r="P21" s="1">
        <f t="shared" si="12"/>
        <v>18512.5</v>
      </c>
      <c r="Q21" s="1">
        <f t="shared" si="3"/>
        <v>92.5625</v>
      </c>
      <c r="R21" s="5"/>
      <c r="S21" s="1">
        <f t="shared" si="4"/>
        <v>1487.5</v>
      </c>
      <c r="T21" s="1">
        <f t="shared" si="5"/>
        <v>7.4375</v>
      </c>
      <c r="U21" s="182">
        <v>39893</v>
      </c>
      <c r="V21" s="182">
        <f t="shared" si="6"/>
        <v>215.49223497636731</v>
      </c>
      <c r="W21" s="73">
        <v>14333.95</v>
      </c>
      <c r="X21" s="73">
        <v>10710</v>
      </c>
      <c r="Y21" s="87">
        <f t="shared" si="7"/>
        <v>25043.95</v>
      </c>
      <c r="Z21" s="73">
        <f t="shared" si="13"/>
        <v>62.777805630060413</v>
      </c>
    </row>
    <row r="22" spans="1:26" ht="17.45" customHeight="1">
      <c r="A22" s="12" t="s">
        <v>27</v>
      </c>
      <c r="B22" s="1">
        <v>1000000</v>
      </c>
      <c r="C22" s="1">
        <v>599506.25</v>
      </c>
      <c r="D22" s="1">
        <f t="shared" si="0"/>
        <v>59.950625000000002</v>
      </c>
      <c r="E22" s="198">
        <v>964043.62</v>
      </c>
      <c r="F22" s="182">
        <f t="shared" si="8"/>
        <v>160.80626682374037</v>
      </c>
      <c r="G22" s="182">
        <f t="shared" si="16"/>
        <v>-364537.37</v>
      </c>
      <c r="H22" s="73">
        <v>800000</v>
      </c>
      <c r="I22" s="1">
        <v>101821</v>
      </c>
      <c r="J22" s="73">
        <v>249625</v>
      </c>
      <c r="K22" s="73">
        <v>0</v>
      </c>
      <c r="L22" s="73">
        <v>41604.166666666664</v>
      </c>
      <c r="M22" s="1">
        <v>0</v>
      </c>
      <c r="N22" s="1">
        <f t="shared" si="17"/>
        <v>291229.16666666669</v>
      </c>
      <c r="O22" s="1">
        <f t="shared" si="18"/>
        <v>0</v>
      </c>
      <c r="P22" s="1">
        <f t="shared" si="12"/>
        <v>291229.16666666669</v>
      </c>
      <c r="Q22" s="1">
        <f t="shared" si="3"/>
        <v>36.403645833333336</v>
      </c>
      <c r="R22" s="5"/>
      <c r="S22" s="1">
        <f t="shared" si="4"/>
        <v>508770.83333333331</v>
      </c>
      <c r="T22" s="1">
        <f t="shared" si="5"/>
        <v>63.596354166666657</v>
      </c>
      <c r="U22" s="1">
        <v>269725</v>
      </c>
      <c r="V22" s="1">
        <f t="shared" si="6"/>
        <v>92.616066957579221</v>
      </c>
      <c r="W22" s="1">
        <v>191626.12</v>
      </c>
      <c r="X22" s="1">
        <v>51890</v>
      </c>
      <c r="Y22" s="40">
        <f t="shared" si="7"/>
        <v>243516.12</v>
      </c>
      <c r="Z22" s="1">
        <f t="shared" si="13"/>
        <v>90.28311057558625</v>
      </c>
    </row>
    <row r="23" spans="1:26" ht="17.45" customHeight="1">
      <c r="A23" s="12" t="s">
        <v>28</v>
      </c>
      <c r="B23" s="1">
        <v>3503321.26</v>
      </c>
      <c r="C23" s="182">
        <v>4482268.75</v>
      </c>
      <c r="D23" s="182">
        <f t="shared" si="0"/>
        <v>127.94341190393713</v>
      </c>
      <c r="E23" s="88">
        <v>4293676.17</v>
      </c>
      <c r="F23" s="1">
        <f t="shared" si="8"/>
        <v>95.792474960364657</v>
      </c>
      <c r="G23" s="1">
        <f t="shared" si="16"/>
        <v>188592.58000000007</v>
      </c>
      <c r="H23" s="73">
        <v>5000000</v>
      </c>
      <c r="I23" s="1">
        <v>613428.97</v>
      </c>
      <c r="J23" s="73">
        <v>2287558.3000000003</v>
      </c>
      <c r="K23" s="73">
        <v>0</v>
      </c>
      <c r="L23" s="73">
        <v>381259.71666666673</v>
      </c>
      <c r="M23" s="1">
        <v>0</v>
      </c>
      <c r="N23" s="1">
        <f t="shared" si="17"/>
        <v>2668818.0166666671</v>
      </c>
      <c r="O23" s="1">
        <f t="shared" si="18"/>
        <v>0</v>
      </c>
      <c r="P23" s="1">
        <f>N23+O23</f>
        <v>2668818.0166666671</v>
      </c>
      <c r="Q23" s="1">
        <f t="shared" si="3"/>
        <v>53.376360333333345</v>
      </c>
      <c r="R23" s="5"/>
      <c r="S23" s="1">
        <f t="shared" si="4"/>
        <v>2331181.9833333329</v>
      </c>
      <c r="T23" s="1">
        <f t="shared" si="5"/>
        <v>46.623639666666655</v>
      </c>
      <c r="U23" s="182">
        <v>2757983</v>
      </c>
      <c r="V23" s="182">
        <f t="shared" si="6"/>
        <v>103.34099150921872</v>
      </c>
      <c r="W23" s="1">
        <v>2088752.8099999998</v>
      </c>
      <c r="X23" s="1">
        <v>509695.2</v>
      </c>
      <c r="Y23" s="40">
        <f t="shared" si="7"/>
        <v>2598448.0099999998</v>
      </c>
      <c r="Z23" s="1">
        <f t="shared" si="13"/>
        <v>94.215519457516592</v>
      </c>
    </row>
    <row r="24" spans="1:26" ht="17.45" customHeight="1">
      <c r="A24" s="12" t="s">
        <v>29</v>
      </c>
      <c r="B24" s="1">
        <v>7000000</v>
      </c>
      <c r="C24" s="182">
        <v>7898370.4999999991</v>
      </c>
      <c r="D24" s="182">
        <f t="shared" si="0"/>
        <v>112.83386428571427</v>
      </c>
      <c r="E24" s="88">
        <v>7867371.3800000008</v>
      </c>
      <c r="F24" s="1">
        <f t="shared" si="8"/>
        <v>99.607525121795717</v>
      </c>
      <c r="G24" s="1">
        <f t="shared" si="16"/>
        <v>30999.119999998249</v>
      </c>
      <c r="H24" s="73">
        <v>8000000</v>
      </c>
      <c r="I24" s="1">
        <v>0</v>
      </c>
      <c r="J24" s="73">
        <v>5405835.6100000003</v>
      </c>
      <c r="K24" s="73">
        <v>0</v>
      </c>
      <c r="L24" s="73">
        <v>900972.60166666668</v>
      </c>
      <c r="M24" s="1">
        <v>0</v>
      </c>
      <c r="N24" s="1">
        <f t="shared" si="17"/>
        <v>6306808.2116666669</v>
      </c>
      <c r="O24" s="1">
        <f t="shared" si="18"/>
        <v>0</v>
      </c>
      <c r="P24" s="1">
        <f t="shared" si="12"/>
        <v>6306808.2116666669</v>
      </c>
      <c r="Q24" s="1">
        <f t="shared" si="3"/>
        <v>78.835102645833345</v>
      </c>
      <c r="R24" s="5"/>
      <c r="S24" s="1">
        <f t="shared" si="4"/>
        <v>1693191.7883333331</v>
      </c>
      <c r="T24" s="1">
        <f t="shared" si="5"/>
        <v>21.164897354166666</v>
      </c>
      <c r="U24" s="1">
        <v>5452552.1099999994</v>
      </c>
      <c r="V24" s="1">
        <f t="shared" si="6"/>
        <v>86.455016975362923</v>
      </c>
      <c r="W24" s="1">
        <v>3983663.3199999994</v>
      </c>
      <c r="X24" s="1">
        <v>1066830.96</v>
      </c>
      <c r="Y24" s="40">
        <f t="shared" si="7"/>
        <v>5050494.2799999993</v>
      </c>
      <c r="Z24" s="1">
        <f t="shared" si="13"/>
        <v>92.626245070402447</v>
      </c>
    </row>
    <row r="25" spans="1:26" ht="17.45" customHeight="1">
      <c r="A25" s="12" t="s">
        <v>30</v>
      </c>
      <c r="B25" s="1">
        <v>1000000</v>
      </c>
      <c r="C25" s="182">
        <v>1005683</v>
      </c>
      <c r="D25" s="182">
        <f t="shared" si="0"/>
        <v>100.56829999999999</v>
      </c>
      <c r="E25" s="198">
        <v>2047818.08</v>
      </c>
      <c r="F25" s="182">
        <f t="shared" si="8"/>
        <v>203.62460934509184</v>
      </c>
      <c r="G25" s="182">
        <f t="shared" si="16"/>
        <v>-1042135.0800000001</v>
      </c>
      <c r="H25" s="73">
        <v>1000000</v>
      </c>
      <c r="I25" s="1">
        <v>57920.2</v>
      </c>
      <c r="J25" s="73">
        <v>0</v>
      </c>
      <c r="K25" s="73">
        <v>0</v>
      </c>
      <c r="L25" s="73">
        <v>0</v>
      </c>
      <c r="M25" s="1">
        <v>0</v>
      </c>
      <c r="N25" s="1">
        <f t="shared" si="17"/>
        <v>0</v>
      </c>
      <c r="O25" s="1">
        <f t="shared" si="18"/>
        <v>0</v>
      </c>
      <c r="P25" s="1">
        <f t="shared" si="12"/>
        <v>0</v>
      </c>
      <c r="Q25" s="1">
        <f t="shared" si="3"/>
        <v>0</v>
      </c>
      <c r="R25" s="5"/>
      <c r="S25" s="1">
        <f t="shared" si="4"/>
        <v>1000000</v>
      </c>
      <c r="T25" s="1">
        <f t="shared" si="5"/>
        <v>100</v>
      </c>
      <c r="U25" s="182">
        <v>493235</v>
      </c>
      <c r="V25" s="182" t="e">
        <f t="shared" si="6"/>
        <v>#DIV/0!</v>
      </c>
      <c r="W25" s="1">
        <v>925656.64</v>
      </c>
      <c r="X25" s="1">
        <v>7115</v>
      </c>
      <c r="Y25" s="40">
        <f t="shared" si="7"/>
        <v>932771.64</v>
      </c>
      <c r="Z25" s="1">
        <f t="shared" si="13"/>
        <v>189.11302725881171</v>
      </c>
    </row>
    <row r="26" spans="1:26" ht="17.45" customHeight="1">
      <c r="A26" s="12" t="s">
        <v>31</v>
      </c>
      <c r="B26" s="1">
        <v>0</v>
      </c>
      <c r="C26" s="1">
        <v>0</v>
      </c>
      <c r="D26" s="1" t="e">
        <f t="shared" si="0"/>
        <v>#DIV/0!</v>
      </c>
      <c r="E26" s="88">
        <v>0</v>
      </c>
      <c r="F26" s="1" t="e">
        <f t="shared" si="8"/>
        <v>#DIV/0!</v>
      </c>
      <c r="G26" s="1">
        <f t="shared" si="16"/>
        <v>0</v>
      </c>
      <c r="H26" s="73">
        <v>0</v>
      </c>
      <c r="I26" s="1">
        <v>0</v>
      </c>
      <c r="J26" s="73">
        <v>0</v>
      </c>
      <c r="K26" s="73">
        <v>0</v>
      </c>
      <c r="L26" s="73">
        <v>0</v>
      </c>
      <c r="M26" s="1">
        <v>0</v>
      </c>
      <c r="N26" s="1">
        <f t="shared" si="17"/>
        <v>0</v>
      </c>
      <c r="O26" s="1">
        <f t="shared" si="18"/>
        <v>0</v>
      </c>
      <c r="P26" s="1">
        <f t="shared" si="12"/>
        <v>0</v>
      </c>
      <c r="Q26" s="1" t="e">
        <f t="shared" si="3"/>
        <v>#DIV/0!</v>
      </c>
      <c r="R26" s="5"/>
      <c r="S26" s="1">
        <f t="shared" si="4"/>
        <v>0</v>
      </c>
      <c r="T26" s="1" t="e">
        <f t="shared" si="5"/>
        <v>#DIV/0!</v>
      </c>
      <c r="U26" s="1">
        <v>0</v>
      </c>
      <c r="V26" s="1" t="e">
        <f t="shared" si="6"/>
        <v>#DIV/0!</v>
      </c>
      <c r="W26" s="1">
        <v>0</v>
      </c>
      <c r="X26" s="1"/>
      <c r="Y26" s="40">
        <f t="shared" si="7"/>
        <v>0</v>
      </c>
      <c r="Z26" s="1" t="e">
        <f t="shared" si="13"/>
        <v>#DIV/0!</v>
      </c>
    </row>
    <row r="27" spans="1:26" ht="17.45" customHeight="1">
      <c r="A27" s="12" t="s">
        <v>32</v>
      </c>
      <c r="B27" s="1">
        <v>1600000</v>
      </c>
      <c r="C27" s="1">
        <v>593855.5</v>
      </c>
      <c r="D27" s="1">
        <f t="shared" si="0"/>
        <v>37.11596875</v>
      </c>
      <c r="E27" s="198">
        <v>749206.29999999993</v>
      </c>
      <c r="F27" s="182">
        <f t="shared" si="8"/>
        <v>126.15969709803143</v>
      </c>
      <c r="G27" s="182">
        <f t="shared" si="16"/>
        <v>-155350.79999999993</v>
      </c>
      <c r="H27" s="73">
        <v>600000</v>
      </c>
      <c r="I27" s="1">
        <v>0</v>
      </c>
      <c r="J27" s="73">
        <v>286956.5</v>
      </c>
      <c r="K27" s="73">
        <v>0</v>
      </c>
      <c r="L27" s="73">
        <v>47826.083333333336</v>
      </c>
      <c r="M27" s="1">
        <v>0</v>
      </c>
      <c r="N27" s="1">
        <f t="shared" si="17"/>
        <v>334782.58333333331</v>
      </c>
      <c r="O27" s="1">
        <f t="shared" si="18"/>
        <v>0</v>
      </c>
      <c r="P27" s="1">
        <f t="shared" si="12"/>
        <v>334782.58333333331</v>
      </c>
      <c r="Q27" s="1">
        <f t="shared" si="3"/>
        <v>55.79709722222222</v>
      </c>
      <c r="R27" s="5"/>
      <c r="S27" s="1">
        <f t="shared" si="4"/>
        <v>265217.41666666669</v>
      </c>
      <c r="T27" s="1">
        <f t="shared" si="5"/>
        <v>44.20290277777778</v>
      </c>
      <c r="U27" s="182">
        <v>420316.75</v>
      </c>
      <c r="V27" s="182">
        <f>U27*100/P27</f>
        <v>125.54916860220975</v>
      </c>
      <c r="W27" s="1">
        <v>238193.25</v>
      </c>
      <c r="X27" s="1">
        <v>97535.85</v>
      </c>
      <c r="Y27" s="40">
        <f t="shared" si="7"/>
        <v>335729.1</v>
      </c>
      <c r="Z27" s="1">
        <f t="shared" si="13"/>
        <v>79.875260740857939</v>
      </c>
    </row>
    <row r="28" spans="1:26" ht="17.45" customHeight="1">
      <c r="A28" s="12" t="s">
        <v>73</v>
      </c>
      <c r="B28" s="1">
        <v>450877.25</v>
      </c>
      <c r="C28" s="1">
        <v>0</v>
      </c>
      <c r="D28" s="1">
        <f t="shared" si="0"/>
        <v>0</v>
      </c>
      <c r="E28" s="88">
        <v>0</v>
      </c>
      <c r="F28" s="1" t="e">
        <f t="shared" si="8"/>
        <v>#DIV/0!</v>
      </c>
      <c r="G28" s="1">
        <f t="shared" si="16"/>
        <v>0</v>
      </c>
      <c r="H28" s="73">
        <v>0</v>
      </c>
      <c r="I28" s="1">
        <v>0</v>
      </c>
      <c r="J28" s="73">
        <v>0</v>
      </c>
      <c r="K28" s="73">
        <v>0</v>
      </c>
      <c r="L28" s="73">
        <v>0</v>
      </c>
      <c r="M28" s="1">
        <v>0</v>
      </c>
      <c r="N28" s="1">
        <f t="shared" si="17"/>
        <v>0</v>
      </c>
      <c r="O28" s="1">
        <f t="shared" si="18"/>
        <v>0</v>
      </c>
      <c r="P28" s="1">
        <f t="shared" si="12"/>
        <v>0</v>
      </c>
      <c r="Q28" s="1" t="e">
        <f t="shared" si="3"/>
        <v>#DIV/0!</v>
      </c>
      <c r="R28" s="5"/>
      <c r="S28" s="1">
        <f t="shared" si="4"/>
        <v>0</v>
      </c>
      <c r="T28" s="1" t="e">
        <f t="shared" si="5"/>
        <v>#DIV/0!</v>
      </c>
      <c r="U28" s="182">
        <v>812195.58</v>
      </c>
      <c r="V28" s="182" t="e">
        <f t="shared" si="6"/>
        <v>#DIV/0!</v>
      </c>
      <c r="W28" s="73">
        <v>233060.19</v>
      </c>
      <c r="X28" s="73">
        <v>306674</v>
      </c>
      <c r="Y28" s="87">
        <f t="shared" si="7"/>
        <v>539734.18999999994</v>
      </c>
      <c r="Z28" s="73">
        <f t="shared" si="13"/>
        <v>66.453721651624846</v>
      </c>
    </row>
    <row r="29" spans="1:26" s="11" customFormat="1" ht="17.45" customHeight="1">
      <c r="A29" s="46" t="s">
        <v>33</v>
      </c>
      <c r="B29" s="9">
        <f>B9+B17</f>
        <v>215967973.47999999</v>
      </c>
      <c r="C29" s="9">
        <f>C9+C17</f>
        <v>212606694.87999994</v>
      </c>
      <c r="D29" s="9">
        <f t="shared" si="0"/>
        <v>98.443621734353428</v>
      </c>
      <c r="E29" s="9">
        <f>E9+E17</f>
        <v>207042726.36100003</v>
      </c>
      <c r="F29" s="9">
        <f t="shared" si="8"/>
        <v>97.382975864358201</v>
      </c>
      <c r="G29" s="147">
        <f>G9+G17</f>
        <v>5563968.5189999966</v>
      </c>
      <c r="H29" s="75">
        <f>H9+H17</f>
        <v>226619886.84999999</v>
      </c>
      <c r="I29" s="9">
        <f>I9+I17</f>
        <v>35177486.039999992</v>
      </c>
      <c r="J29" s="75">
        <f t="shared" ref="J29:M29" si="19">J9+J17</f>
        <v>117398781.81999999</v>
      </c>
      <c r="K29" s="75">
        <f t="shared" si="19"/>
        <v>0</v>
      </c>
      <c r="L29" s="75">
        <f t="shared" si="19"/>
        <v>19567696.63666667</v>
      </c>
      <c r="M29" s="9">
        <f t="shared" si="19"/>
        <v>0</v>
      </c>
      <c r="N29" s="9">
        <f>J29+L29</f>
        <v>136966478.45666665</v>
      </c>
      <c r="O29" s="9">
        <f>K29+M29</f>
        <v>0</v>
      </c>
      <c r="P29" s="9">
        <f>N29+O29</f>
        <v>136966478.45666665</v>
      </c>
      <c r="Q29" s="9">
        <f t="shared" si="3"/>
        <v>60.438861019873748</v>
      </c>
      <c r="R29" s="10"/>
      <c r="S29" s="9">
        <f t="shared" si="4"/>
        <v>89653408.393333346</v>
      </c>
      <c r="T29" s="9">
        <f t="shared" si="5"/>
        <v>39.561138980126245</v>
      </c>
      <c r="U29" s="9">
        <f>U9+U17</f>
        <v>135447978.45999998</v>
      </c>
      <c r="V29" s="9">
        <f t="shared" si="6"/>
        <v>98.891334570489747</v>
      </c>
      <c r="W29" s="9">
        <f>W9+W17</f>
        <v>60652625.709999993</v>
      </c>
      <c r="X29" s="9">
        <f>X9+X17</f>
        <v>30324575.330000002</v>
      </c>
      <c r="Y29" s="13">
        <f t="shared" ref="Y29" si="20">W29+X29</f>
        <v>90977201.039999992</v>
      </c>
      <c r="Z29" s="9">
        <f t="shared" si="13"/>
        <v>67.167632971995275</v>
      </c>
    </row>
    <row r="30" spans="1:26" ht="17.45" hidden="1" customHeight="1">
      <c r="H30" s="104" t="s">
        <v>151</v>
      </c>
    </row>
    <row r="32" spans="1:26" ht="17.45" customHeight="1">
      <c r="C32" s="199"/>
      <c r="D32" s="199"/>
      <c r="S32" s="200" t="s">
        <v>153</v>
      </c>
      <c r="T32" s="200"/>
      <c r="U32" s="199" t="s">
        <v>38</v>
      </c>
      <c r="V32" s="199"/>
    </row>
  </sheetData>
  <mergeCells count="31">
    <mergeCell ref="W8:Z8"/>
    <mergeCell ref="S8:T8"/>
    <mergeCell ref="U8:V8"/>
    <mergeCell ref="Y6:Z6"/>
    <mergeCell ref="A4:A8"/>
    <mergeCell ref="B4:F4"/>
    <mergeCell ref="H4:Z4"/>
    <mergeCell ref="C5:D5"/>
    <mergeCell ref="E5:F5"/>
    <mergeCell ref="J5:K5"/>
    <mergeCell ref="L5:M5"/>
    <mergeCell ref="N5:Q5"/>
    <mergeCell ref="R5:R6"/>
    <mergeCell ref="S5:T5"/>
    <mergeCell ref="U5:V5"/>
    <mergeCell ref="W5:Z5"/>
    <mergeCell ref="C32:D32"/>
    <mergeCell ref="S32:T32"/>
    <mergeCell ref="U32:V32"/>
    <mergeCell ref="P6:P7"/>
    <mergeCell ref="U6:V6"/>
    <mergeCell ref="J6:K6"/>
    <mergeCell ref="C6:D6"/>
    <mergeCell ref="E6:F6"/>
    <mergeCell ref="L6:M6"/>
    <mergeCell ref="N6:O6"/>
    <mergeCell ref="C8:D8"/>
    <mergeCell ref="E8:F8"/>
    <mergeCell ref="J8:K8"/>
    <mergeCell ref="L8:M8"/>
    <mergeCell ref="N8:Q8"/>
  </mergeCells>
  <pageMargins left="0.19685039370078741" right="0.19685039370078741" top="0.31496062992125984" bottom="0.31496062992125984" header="0.31496062992125984" footer="0.15748031496062992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887A3-2CF9-4F85-93FD-D2B174EFE85D}">
  <dimension ref="A1:Y48"/>
  <sheetViews>
    <sheetView topLeftCell="A28" zoomScale="80" zoomScaleNormal="80" workbookViewId="0">
      <selection activeCell="A47" sqref="A47:XFD48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6.875" style="6" bestFit="1" customWidth="1"/>
    <col min="8" max="8" width="15.5" style="6" bestFit="1" customWidth="1"/>
    <col min="9" max="10" width="12.625" style="6" customWidth="1"/>
    <col min="11" max="11" width="14.375" style="6" bestFit="1" customWidth="1"/>
    <col min="12" max="12" width="13.25" style="6" customWidth="1"/>
    <col min="13" max="13" width="14.375" style="6" bestFit="1" customWidth="1"/>
    <col min="14" max="14" width="12.375" style="6" bestFit="1" customWidth="1"/>
    <col min="15" max="15" width="14.375" style="6" bestFit="1" customWidth="1"/>
    <col min="16" max="16" width="12.25" style="29" customWidth="1"/>
    <col min="17" max="17" width="14.625" style="15" customWidth="1"/>
    <col min="18" max="18" width="16.875" style="6" bestFit="1" customWidth="1"/>
    <col min="19" max="19" width="11.25" style="29" customWidth="1"/>
    <col min="20" max="20" width="13.625" style="29" customWidth="1"/>
    <col min="21" max="21" width="9.125" style="29" bestFit="1" customWidth="1"/>
    <col min="22" max="22" width="17.125" style="6" customWidth="1"/>
    <col min="23" max="24" width="17.25" style="6" customWidth="1"/>
    <col min="25" max="25" width="15.375" style="6" customWidth="1"/>
    <col min="26" max="16384" width="9" style="6"/>
  </cols>
  <sheetData>
    <row r="1" spans="1:25" s="11" customFormat="1" ht="17.45" customHeight="1">
      <c r="A1" s="11" t="s">
        <v>39</v>
      </c>
    </row>
    <row r="2" spans="1:25" s="11" customFormat="1" ht="17.45" customHeight="1">
      <c r="A2" s="11" t="s">
        <v>82</v>
      </c>
    </row>
    <row r="3" spans="1:25" s="11" customFormat="1" ht="17.45" customHeight="1">
      <c r="A3" s="16" t="s">
        <v>40</v>
      </c>
      <c r="B3" s="16"/>
      <c r="C3" s="16"/>
      <c r="D3" s="16"/>
      <c r="E3" s="16"/>
      <c r="F3" s="16"/>
    </row>
    <row r="4" spans="1:25" s="11" customFormat="1" ht="17.45" customHeight="1">
      <c r="A4" s="210" t="s">
        <v>0</v>
      </c>
      <c r="B4" s="217" t="s">
        <v>56</v>
      </c>
      <c r="C4" s="217"/>
      <c r="D4" s="217"/>
      <c r="E4" s="217"/>
      <c r="F4" s="217"/>
      <c r="G4" s="217" t="s">
        <v>55</v>
      </c>
      <c r="H4" s="217"/>
      <c r="I4" s="218"/>
      <c r="J4" s="218"/>
      <c r="K4" s="218"/>
      <c r="L4" s="218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</row>
    <row r="5" spans="1:25" s="15" customFormat="1" ht="17.45" customHeight="1">
      <c r="A5" s="210"/>
      <c r="B5" s="17" t="s">
        <v>1</v>
      </c>
      <c r="C5" s="201" t="s">
        <v>5</v>
      </c>
      <c r="D5" s="219"/>
      <c r="E5" s="219" t="s">
        <v>50</v>
      </c>
      <c r="F5" s="220"/>
      <c r="G5" s="17" t="s">
        <v>1</v>
      </c>
      <c r="H5" s="18" t="s">
        <v>4</v>
      </c>
      <c r="I5" s="219" t="s">
        <v>2</v>
      </c>
      <c r="J5" s="226"/>
      <c r="K5" s="219" t="s">
        <v>2</v>
      </c>
      <c r="L5" s="220"/>
      <c r="M5" s="215" t="s">
        <v>46</v>
      </c>
      <c r="N5" s="215"/>
      <c r="O5" s="215"/>
      <c r="P5" s="214"/>
      <c r="Q5" s="223" t="s">
        <v>3</v>
      </c>
      <c r="R5" s="210" t="s">
        <v>48</v>
      </c>
      <c r="S5" s="210"/>
      <c r="T5" s="201" t="s">
        <v>5</v>
      </c>
      <c r="U5" s="219"/>
      <c r="V5" s="210" t="s">
        <v>50</v>
      </c>
      <c r="W5" s="210"/>
      <c r="X5" s="210"/>
      <c r="Y5" s="210"/>
    </row>
    <row r="6" spans="1:25" s="22" customFormat="1" ht="17.45" customHeight="1">
      <c r="A6" s="210"/>
      <c r="B6" s="19" t="s">
        <v>6</v>
      </c>
      <c r="C6" s="203" t="s">
        <v>49</v>
      </c>
      <c r="D6" s="204"/>
      <c r="E6" s="203" t="s">
        <v>74</v>
      </c>
      <c r="F6" s="207"/>
      <c r="G6" s="19" t="s">
        <v>41</v>
      </c>
      <c r="H6" s="20" t="s">
        <v>42</v>
      </c>
      <c r="I6" s="203" t="s">
        <v>67</v>
      </c>
      <c r="J6" s="204"/>
      <c r="K6" s="203" t="s">
        <v>51</v>
      </c>
      <c r="L6" s="207"/>
      <c r="M6" s="208" t="s">
        <v>45</v>
      </c>
      <c r="N6" s="209"/>
      <c r="O6" s="201" t="s">
        <v>47</v>
      </c>
      <c r="P6" s="21" t="s">
        <v>44</v>
      </c>
      <c r="Q6" s="224"/>
      <c r="R6" s="19" t="s">
        <v>45</v>
      </c>
      <c r="S6" s="21" t="s">
        <v>44</v>
      </c>
      <c r="T6" s="203" t="s">
        <v>54</v>
      </c>
      <c r="U6" s="204"/>
      <c r="V6" s="37" t="s">
        <v>77</v>
      </c>
      <c r="W6" s="37" t="s">
        <v>78</v>
      </c>
      <c r="X6" s="216" t="s">
        <v>79</v>
      </c>
      <c r="Y6" s="216"/>
    </row>
    <row r="7" spans="1:25" s="15" customFormat="1" ht="17.45" customHeight="1">
      <c r="A7" s="210"/>
      <c r="B7" s="23"/>
      <c r="C7" s="18" t="s">
        <v>8</v>
      </c>
      <c r="D7" s="17" t="s">
        <v>44</v>
      </c>
      <c r="E7" s="18" t="s">
        <v>8</v>
      </c>
      <c r="F7" s="24" t="s">
        <v>44</v>
      </c>
      <c r="G7" s="23"/>
      <c r="H7" s="23"/>
      <c r="I7" s="25" t="s">
        <v>35</v>
      </c>
      <c r="J7" s="25" t="s">
        <v>34</v>
      </c>
      <c r="K7" s="25" t="s">
        <v>35</v>
      </c>
      <c r="L7" s="25" t="s">
        <v>34</v>
      </c>
      <c r="M7" s="14" t="s">
        <v>35</v>
      </c>
      <c r="N7" s="14" t="s">
        <v>34</v>
      </c>
      <c r="O7" s="202"/>
      <c r="P7" s="26"/>
      <c r="Q7" s="27" t="s">
        <v>34</v>
      </c>
      <c r="R7" s="23"/>
      <c r="S7" s="28"/>
      <c r="T7" s="18" t="s">
        <v>8</v>
      </c>
      <c r="U7" s="17" t="s">
        <v>44</v>
      </c>
      <c r="V7" s="14" t="s">
        <v>8</v>
      </c>
      <c r="W7" s="14" t="s">
        <v>8</v>
      </c>
      <c r="X7" s="14" t="s">
        <v>7</v>
      </c>
      <c r="Y7" s="14" t="s">
        <v>44</v>
      </c>
    </row>
    <row r="8" spans="1:25" s="15" customFormat="1" ht="17.45" customHeight="1">
      <c r="A8" s="210"/>
      <c r="B8" s="14" t="s">
        <v>9</v>
      </c>
      <c r="C8" s="210" t="s">
        <v>10</v>
      </c>
      <c r="D8" s="210"/>
      <c r="E8" s="210" t="s">
        <v>11</v>
      </c>
      <c r="F8" s="210"/>
      <c r="G8" s="14" t="s">
        <v>43</v>
      </c>
      <c r="H8" s="14" t="s">
        <v>12</v>
      </c>
      <c r="I8" s="213" t="s">
        <v>13</v>
      </c>
      <c r="J8" s="214"/>
      <c r="K8" s="213" t="s">
        <v>52</v>
      </c>
      <c r="L8" s="214"/>
      <c r="M8" s="213" t="s">
        <v>53</v>
      </c>
      <c r="N8" s="215"/>
      <c r="O8" s="215"/>
      <c r="P8" s="214"/>
      <c r="Q8" s="14" t="s">
        <v>36</v>
      </c>
      <c r="R8" s="213" t="s">
        <v>57</v>
      </c>
      <c r="S8" s="214"/>
      <c r="T8" s="210" t="s">
        <v>65</v>
      </c>
      <c r="U8" s="210"/>
      <c r="V8" s="213" t="s">
        <v>66</v>
      </c>
      <c r="W8" s="215"/>
      <c r="X8" s="215"/>
      <c r="Y8" s="214"/>
    </row>
    <row r="9" spans="1:25" s="3" customFormat="1" ht="17.45" customHeight="1">
      <c r="A9" s="38" t="s">
        <v>14</v>
      </c>
      <c r="B9" s="13">
        <f>SUM(B10:B16)</f>
        <v>0</v>
      </c>
      <c r="C9" s="13">
        <f>SUM(C10:C16)</f>
        <v>0</v>
      </c>
      <c r="D9" s="9" t="e">
        <f t="shared" ref="D9:D29" si="0">C9*100/B9</f>
        <v>#DIV/0!</v>
      </c>
      <c r="E9" s="13">
        <f>SUM(E10:E16)</f>
        <v>0</v>
      </c>
      <c r="F9" s="9" t="e">
        <f>E9*100/C9</f>
        <v>#DIV/0!</v>
      </c>
      <c r="G9" s="13">
        <f t="shared" ref="G9:L9" si="1">SUM(G10:G16)</f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9">
        <f>I9+K9</f>
        <v>0</v>
      </c>
      <c r="N9" s="9">
        <f>J9+L9</f>
        <v>0</v>
      </c>
      <c r="O9" s="9">
        <f>M9+N9</f>
        <v>0</v>
      </c>
      <c r="P9" s="9" t="e">
        <f>O9*100/G9</f>
        <v>#DIV/0!</v>
      </c>
      <c r="Q9" s="2"/>
      <c r="R9" s="9">
        <f>G9-O9</f>
        <v>0</v>
      </c>
      <c r="S9" s="9" t="e">
        <f>R9*100/G9</f>
        <v>#DIV/0!</v>
      </c>
      <c r="T9" s="13">
        <f>SUM(T10:T16)</f>
        <v>0</v>
      </c>
      <c r="U9" s="9" t="e">
        <f>T9*100/O9</f>
        <v>#DIV/0!</v>
      </c>
      <c r="V9" s="13">
        <f>SUM(V10:V16)</f>
        <v>0</v>
      </c>
      <c r="W9" s="13">
        <f>SUM(W10:W16)</f>
        <v>0</v>
      </c>
      <c r="X9" s="13">
        <f>V9+W9</f>
        <v>0</v>
      </c>
      <c r="Y9" s="9" t="e">
        <f t="shared" ref="Y9:Y29" si="2">W9*100/T9</f>
        <v>#DIV/0!</v>
      </c>
    </row>
    <row r="10" spans="1:25" ht="17.45" customHeight="1">
      <c r="A10" s="4" t="s">
        <v>15</v>
      </c>
      <c r="B10" s="1"/>
      <c r="C10" s="1"/>
      <c r="D10" s="1" t="e">
        <f t="shared" si="0"/>
        <v>#DIV/0!</v>
      </c>
      <c r="E10" s="1"/>
      <c r="F10" s="1" t="e">
        <f>E10*100/C10</f>
        <v>#DIV/0!</v>
      </c>
      <c r="G10" s="1"/>
      <c r="H10" s="1"/>
      <c r="I10" s="1"/>
      <c r="J10" s="1"/>
      <c r="K10" s="1"/>
      <c r="L10" s="1"/>
      <c r="M10" s="1">
        <f>I10+K10</f>
        <v>0</v>
      </c>
      <c r="N10" s="1">
        <f>J10+L10</f>
        <v>0</v>
      </c>
      <c r="O10" s="1">
        <f>M10+N10</f>
        <v>0</v>
      </c>
      <c r="P10" s="1" t="e">
        <f>O10*100/G10</f>
        <v>#DIV/0!</v>
      </c>
      <c r="Q10" s="5"/>
      <c r="R10" s="1">
        <f t="shared" ref="R10:R29" si="3">G10-O10</f>
        <v>0</v>
      </c>
      <c r="S10" s="1" t="e">
        <f t="shared" ref="S10:S29" si="4">R10*100/G10</f>
        <v>#DIV/0!</v>
      </c>
      <c r="T10" s="1"/>
      <c r="U10" s="1" t="e">
        <f t="shared" ref="U10:U29" si="5">T10*100/O10</f>
        <v>#DIV/0!</v>
      </c>
      <c r="V10" s="1"/>
      <c r="W10" s="1"/>
      <c r="X10" s="1"/>
      <c r="Y10" s="1" t="e">
        <f t="shared" si="2"/>
        <v>#DIV/0!</v>
      </c>
    </row>
    <row r="11" spans="1:25" ht="17.45" customHeight="1">
      <c r="A11" s="4" t="s">
        <v>16</v>
      </c>
      <c r="B11" s="1"/>
      <c r="C11" s="1"/>
      <c r="D11" s="1" t="e">
        <f t="shared" si="0"/>
        <v>#DIV/0!</v>
      </c>
      <c r="E11" s="1"/>
      <c r="F11" s="1" t="e">
        <f t="shared" ref="F11:F29" si="6">E11*100/C11</f>
        <v>#DIV/0!</v>
      </c>
      <c r="G11" s="1"/>
      <c r="H11" s="1"/>
      <c r="I11" s="1"/>
      <c r="J11" s="1"/>
      <c r="K11" s="1"/>
      <c r="L11" s="1"/>
      <c r="M11" s="1">
        <f t="shared" ref="M11:N29" si="7">I11+K11</f>
        <v>0</v>
      </c>
      <c r="N11" s="1">
        <f t="shared" si="7"/>
        <v>0</v>
      </c>
      <c r="O11" s="1">
        <f t="shared" ref="O11:O28" si="8">M11+N11</f>
        <v>0</v>
      </c>
      <c r="P11" s="1" t="e">
        <f t="shared" ref="P11:P29" si="9">O11*100/G11</f>
        <v>#DIV/0!</v>
      </c>
      <c r="Q11" s="5"/>
      <c r="R11" s="1">
        <f t="shared" si="3"/>
        <v>0</v>
      </c>
      <c r="S11" s="1" t="e">
        <f t="shared" si="4"/>
        <v>#DIV/0!</v>
      </c>
      <c r="T11" s="1"/>
      <c r="U11" s="1" t="e">
        <f t="shared" si="5"/>
        <v>#DIV/0!</v>
      </c>
      <c r="V11" s="1"/>
      <c r="W11" s="1"/>
      <c r="X11" s="1"/>
      <c r="Y11" s="1" t="e">
        <f t="shared" si="2"/>
        <v>#DIV/0!</v>
      </c>
    </row>
    <row r="12" spans="1:25" ht="17.45" customHeight="1">
      <c r="A12" s="4" t="s">
        <v>17</v>
      </c>
      <c r="B12" s="1"/>
      <c r="C12" s="1"/>
      <c r="D12" s="1" t="e">
        <f t="shared" si="0"/>
        <v>#DIV/0!</v>
      </c>
      <c r="E12" s="1"/>
      <c r="F12" s="1" t="e">
        <f t="shared" si="6"/>
        <v>#DIV/0!</v>
      </c>
      <c r="H12" s="1"/>
      <c r="I12" s="1"/>
      <c r="J12" s="1"/>
      <c r="K12" s="1"/>
      <c r="L12" s="1"/>
      <c r="M12" s="1">
        <f t="shared" si="7"/>
        <v>0</v>
      </c>
      <c r="N12" s="1">
        <f t="shared" si="7"/>
        <v>0</v>
      </c>
      <c r="O12" s="1">
        <f t="shared" si="8"/>
        <v>0</v>
      </c>
      <c r="P12" s="1" t="e">
        <f t="shared" si="9"/>
        <v>#DIV/0!</v>
      </c>
      <c r="Q12" s="5"/>
      <c r="R12" s="1">
        <f t="shared" si="3"/>
        <v>0</v>
      </c>
      <c r="S12" s="1" t="e">
        <f t="shared" si="4"/>
        <v>#DIV/0!</v>
      </c>
      <c r="T12" s="1"/>
      <c r="U12" s="1" t="e">
        <f t="shared" si="5"/>
        <v>#DIV/0!</v>
      </c>
      <c r="V12" s="1"/>
      <c r="W12" s="1"/>
      <c r="X12" s="1"/>
      <c r="Y12" s="1" t="e">
        <f t="shared" si="2"/>
        <v>#DIV/0!</v>
      </c>
    </row>
    <row r="13" spans="1:25" ht="30">
      <c r="A13" s="7" t="s">
        <v>18</v>
      </c>
      <c r="B13" s="1"/>
      <c r="C13" s="1"/>
      <c r="D13" s="1" t="e">
        <f t="shared" si="0"/>
        <v>#DIV/0!</v>
      </c>
      <c r="E13" s="1"/>
      <c r="F13" s="1" t="e">
        <f t="shared" si="6"/>
        <v>#DIV/0!</v>
      </c>
      <c r="G13" s="1"/>
      <c r="H13" s="1"/>
      <c r="I13" s="1"/>
      <c r="J13" s="1"/>
      <c r="K13" s="1"/>
      <c r="L13" s="1"/>
      <c r="M13" s="1">
        <f t="shared" si="7"/>
        <v>0</v>
      </c>
      <c r="N13" s="1">
        <f t="shared" si="7"/>
        <v>0</v>
      </c>
      <c r="O13" s="1">
        <f t="shared" si="8"/>
        <v>0</v>
      </c>
      <c r="P13" s="1" t="e">
        <f t="shared" si="9"/>
        <v>#DIV/0!</v>
      </c>
      <c r="Q13" s="5"/>
      <c r="R13" s="1">
        <f t="shared" si="3"/>
        <v>0</v>
      </c>
      <c r="S13" s="1" t="e">
        <f t="shared" si="4"/>
        <v>#DIV/0!</v>
      </c>
      <c r="T13" s="1"/>
      <c r="U13" s="1" t="e">
        <f t="shared" si="5"/>
        <v>#DIV/0!</v>
      </c>
      <c r="V13" s="1"/>
      <c r="W13" s="1"/>
      <c r="X13" s="1"/>
      <c r="Y13" s="1" t="e">
        <f t="shared" si="2"/>
        <v>#DIV/0!</v>
      </c>
    </row>
    <row r="14" spans="1:25" ht="17.45" customHeight="1">
      <c r="A14" s="4" t="s">
        <v>19</v>
      </c>
      <c r="B14" s="1"/>
      <c r="C14" s="1"/>
      <c r="D14" s="1" t="e">
        <f t="shared" si="0"/>
        <v>#DIV/0!</v>
      </c>
      <c r="E14" s="1"/>
      <c r="F14" s="1" t="e">
        <f t="shared" si="6"/>
        <v>#DIV/0!</v>
      </c>
      <c r="G14" s="1"/>
      <c r="H14" s="1"/>
      <c r="I14" s="1"/>
      <c r="J14" s="1"/>
      <c r="K14" s="1"/>
      <c r="L14" s="1"/>
      <c r="M14" s="1">
        <f t="shared" si="7"/>
        <v>0</v>
      </c>
      <c r="N14" s="1">
        <f t="shared" si="7"/>
        <v>0</v>
      </c>
      <c r="O14" s="1">
        <f t="shared" si="8"/>
        <v>0</v>
      </c>
      <c r="P14" s="1" t="e">
        <f t="shared" si="9"/>
        <v>#DIV/0!</v>
      </c>
      <c r="Q14" s="5"/>
      <c r="R14" s="1">
        <f t="shared" si="3"/>
        <v>0</v>
      </c>
      <c r="S14" s="1" t="e">
        <f t="shared" si="4"/>
        <v>#DIV/0!</v>
      </c>
      <c r="T14" s="1"/>
      <c r="U14" s="1" t="e">
        <f t="shared" si="5"/>
        <v>#DIV/0!</v>
      </c>
      <c r="V14" s="1"/>
      <c r="W14" s="1"/>
      <c r="X14" s="1"/>
      <c r="Y14" s="1" t="e">
        <f t="shared" si="2"/>
        <v>#DIV/0!</v>
      </c>
    </row>
    <row r="15" spans="1:25" ht="17.45" customHeight="1">
      <c r="A15" s="4" t="s">
        <v>20</v>
      </c>
      <c r="B15" s="1"/>
      <c r="C15" s="1"/>
      <c r="D15" s="1" t="e">
        <f t="shared" si="0"/>
        <v>#DIV/0!</v>
      </c>
      <c r="E15" s="1"/>
      <c r="F15" s="1" t="e">
        <f t="shared" si="6"/>
        <v>#DIV/0!</v>
      </c>
      <c r="G15" s="1"/>
      <c r="H15" s="1"/>
      <c r="I15" s="1"/>
      <c r="J15" s="1"/>
      <c r="K15" s="1"/>
      <c r="L15" s="1"/>
      <c r="M15" s="1">
        <f t="shared" si="7"/>
        <v>0</v>
      </c>
      <c r="N15" s="1">
        <f t="shared" si="7"/>
        <v>0</v>
      </c>
      <c r="O15" s="1">
        <f t="shared" si="8"/>
        <v>0</v>
      </c>
      <c r="P15" s="1" t="e">
        <f t="shared" si="9"/>
        <v>#DIV/0!</v>
      </c>
      <c r="Q15" s="5"/>
      <c r="R15" s="1">
        <f t="shared" si="3"/>
        <v>0</v>
      </c>
      <c r="S15" s="1" t="e">
        <f t="shared" si="4"/>
        <v>#DIV/0!</v>
      </c>
      <c r="T15" s="1"/>
      <c r="U15" s="1" t="e">
        <f t="shared" si="5"/>
        <v>#DIV/0!</v>
      </c>
      <c r="V15" s="1"/>
      <c r="W15" s="1"/>
      <c r="X15" s="1"/>
      <c r="Y15" s="1" t="e">
        <f t="shared" si="2"/>
        <v>#DIV/0!</v>
      </c>
    </row>
    <row r="16" spans="1:25" ht="17.45" customHeight="1">
      <c r="A16" s="4" t="s">
        <v>21</v>
      </c>
      <c r="B16" s="1"/>
      <c r="C16" s="1"/>
      <c r="D16" s="1" t="e">
        <f t="shared" si="0"/>
        <v>#DIV/0!</v>
      </c>
      <c r="E16" s="1"/>
      <c r="F16" s="1" t="e">
        <f t="shared" si="6"/>
        <v>#DIV/0!</v>
      </c>
      <c r="G16" s="33"/>
      <c r="H16" s="1"/>
      <c r="I16" s="1"/>
      <c r="J16" s="1"/>
      <c r="K16" s="1"/>
      <c r="L16" s="1"/>
      <c r="M16" s="1">
        <f t="shared" si="7"/>
        <v>0</v>
      </c>
      <c r="N16" s="1">
        <f t="shared" si="7"/>
        <v>0</v>
      </c>
      <c r="O16" s="1">
        <f t="shared" si="8"/>
        <v>0</v>
      </c>
      <c r="P16" s="1" t="e">
        <f t="shared" si="9"/>
        <v>#DIV/0!</v>
      </c>
      <c r="Q16" s="5"/>
      <c r="R16" s="1">
        <f t="shared" si="3"/>
        <v>0</v>
      </c>
      <c r="S16" s="1" t="e">
        <f t="shared" si="4"/>
        <v>#DIV/0!</v>
      </c>
      <c r="T16" s="1"/>
      <c r="U16" s="1" t="e">
        <f t="shared" si="5"/>
        <v>#DIV/0!</v>
      </c>
      <c r="V16" s="1"/>
      <c r="W16" s="1"/>
      <c r="X16" s="1"/>
      <c r="Y16" s="1" t="e">
        <f t="shared" si="2"/>
        <v>#DIV/0!</v>
      </c>
    </row>
    <row r="17" spans="1:25" s="11" customFormat="1" ht="17.45" customHeight="1">
      <c r="A17" s="8" t="s">
        <v>22</v>
      </c>
      <c r="B17" s="9">
        <f>SUM(B18:B28)</f>
        <v>0</v>
      </c>
      <c r="C17" s="9">
        <f>SUM(C18:C28)</f>
        <v>0</v>
      </c>
      <c r="D17" s="9" t="e">
        <f t="shared" si="0"/>
        <v>#DIV/0!</v>
      </c>
      <c r="E17" s="9">
        <f>SUM(E18:E28)</f>
        <v>0</v>
      </c>
      <c r="F17" s="9" t="e">
        <f>E17*100/C17</f>
        <v>#DIV/0!</v>
      </c>
      <c r="G17" s="9">
        <f>SUM(G18:G28)</f>
        <v>0</v>
      </c>
      <c r="H17" s="9">
        <f>SUM(H18:H28)</f>
        <v>0</v>
      </c>
      <c r="I17" s="9">
        <f t="shared" ref="I17:L17" si="10">SUM(I18:I28)</f>
        <v>0</v>
      </c>
      <c r="J17" s="9">
        <f t="shared" si="10"/>
        <v>0</v>
      </c>
      <c r="K17" s="9">
        <f t="shared" si="10"/>
        <v>0</v>
      </c>
      <c r="L17" s="9">
        <f t="shared" si="10"/>
        <v>0</v>
      </c>
      <c r="M17" s="9">
        <f t="shared" si="7"/>
        <v>0</v>
      </c>
      <c r="N17" s="9">
        <f t="shared" si="7"/>
        <v>0</v>
      </c>
      <c r="O17" s="9">
        <f t="shared" si="8"/>
        <v>0</v>
      </c>
      <c r="P17" s="9" t="e">
        <f t="shared" si="9"/>
        <v>#DIV/0!</v>
      </c>
      <c r="Q17" s="10"/>
      <c r="R17" s="9">
        <f t="shared" si="3"/>
        <v>0</v>
      </c>
      <c r="S17" s="9" t="e">
        <f t="shared" si="4"/>
        <v>#DIV/0!</v>
      </c>
      <c r="T17" s="9">
        <f t="shared" ref="T17" si="11">SUM(T18:T28)</f>
        <v>0</v>
      </c>
      <c r="U17" s="9" t="e">
        <f t="shared" si="5"/>
        <v>#DIV/0!</v>
      </c>
      <c r="V17" s="9">
        <f t="shared" ref="V17:W17" si="12">SUM(V18:V28)</f>
        <v>0</v>
      </c>
      <c r="W17" s="9">
        <f t="shared" si="12"/>
        <v>0</v>
      </c>
      <c r="X17" s="9"/>
      <c r="Y17" s="9" t="e">
        <f t="shared" si="2"/>
        <v>#DIV/0!</v>
      </c>
    </row>
    <row r="18" spans="1:25" ht="17.45" customHeight="1">
      <c r="A18" s="12" t="s">
        <v>23</v>
      </c>
      <c r="B18" s="1"/>
      <c r="C18" s="1"/>
      <c r="D18" s="1" t="e">
        <f t="shared" si="0"/>
        <v>#DIV/0!</v>
      </c>
      <c r="E18" s="1"/>
      <c r="F18" s="1" t="e">
        <f t="shared" si="6"/>
        <v>#DIV/0!</v>
      </c>
      <c r="G18" s="33"/>
      <c r="H18" s="1"/>
      <c r="I18" s="1"/>
      <c r="J18" s="1"/>
      <c r="K18" s="1"/>
      <c r="L18" s="1"/>
      <c r="M18" s="1">
        <f t="shared" si="7"/>
        <v>0</v>
      </c>
      <c r="N18" s="1">
        <f t="shared" si="7"/>
        <v>0</v>
      </c>
      <c r="O18" s="1">
        <f t="shared" si="8"/>
        <v>0</v>
      </c>
      <c r="P18" s="1" t="e">
        <f t="shared" si="9"/>
        <v>#DIV/0!</v>
      </c>
      <c r="Q18" s="5"/>
      <c r="R18" s="1">
        <f t="shared" si="3"/>
        <v>0</v>
      </c>
      <c r="S18" s="1" t="e">
        <f t="shared" si="4"/>
        <v>#DIV/0!</v>
      </c>
      <c r="T18" s="1"/>
      <c r="U18" s="1" t="e">
        <f t="shared" si="5"/>
        <v>#DIV/0!</v>
      </c>
      <c r="V18" s="1"/>
      <c r="W18" s="1"/>
      <c r="X18" s="1"/>
      <c r="Y18" s="1" t="e">
        <f t="shared" si="2"/>
        <v>#DIV/0!</v>
      </c>
    </row>
    <row r="19" spans="1:25" ht="17.45" customHeight="1">
      <c r="A19" s="12" t="s">
        <v>24</v>
      </c>
      <c r="B19" s="1"/>
      <c r="C19" s="1"/>
      <c r="D19" s="1" t="e">
        <f t="shared" si="0"/>
        <v>#DIV/0!</v>
      </c>
      <c r="E19" s="1"/>
      <c r="F19" s="1" t="e">
        <f t="shared" si="6"/>
        <v>#DIV/0!</v>
      </c>
      <c r="G19" s="33"/>
      <c r="H19" s="1"/>
      <c r="I19" s="1"/>
      <c r="J19" s="1"/>
      <c r="K19" s="1"/>
      <c r="L19" s="1"/>
      <c r="M19" s="1">
        <f t="shared" si="7"/>
        <v>0</v>
      </c>
      <c r="N19" s="1">
        <f t="shared" si="7"/>
        <v>0</v>
      </c>
      <c r="O19" s="1">
        <f t="shared" si="8"/>
        <v>0</v>
      </c>
      <c r="P19" s="1" t="e">
        <f t="shared" si="9"/>
        <v>#DIV/0!</v>
      </c>
      <c r="Q19" s="5"/>
      <c r="R19" s="1">
        <f t="shared" si="3"/>
        <v>0</v>
      </c>
      <c r="S19" s="1" t="e">
        <f t="shared" si="4"/>
        <v>#DIV/0!</v>
      </c>
      <c r="T19" s="1"/>
      <c r="U19" s="1" t="e">
        <f t="shared" si="5"/>
        <v>#DIV/0!</v>
      </c>
      <c r="V19" s="1"/>
      <c r="W19" s="1"/>
      <c r="X19" s="1"/>
      <c r="Y19" s="1" t="e">
        <f t="shared" si="2"/>
        <v>#DIV/0!</v>
      </c>
    </row>
    <row r="20" spans="1:25" ht="17.45" customHeight="1">
      <c r="A20" s="12" t="s">
        <v>25</v>
      </c>
      <c r="B20" s="1"/>
      <c r="C20" s="1"/>
      <c r="D20" s="1" t="e">
        <f t="shared" si="0"/>
        <v>#DIV/0!</v>
      </c>
      <c r="E20" s="1"/>
      <c r="F20" s="1" t="e">
        <f t="shared" si="6"/>
        <v>#DIV/0!</v>
      </c>
      <c r="G20" s="33"/>
      <c r="H20" s="1"/>
      <c r="I20" s="1"/>
      <c r="J20" s="1"/>
      <c r="K20" s="1"/>
      <c r="L20" s="1"/>
      <c r="M20" s="1">
        <f t="shared" si="7"/>
        <v>0</v>
      </c>
      <c r="N20" s="1">
        <f t="shared" si="7"/>
        <v>0</v>
      </c>
      <c r="O20" s="1">
        <f t="shared" si="8"/>
        <v>0</v>
      </c>
      <c r="P20" s="1" t="e">
        <f t="shared" si="9"/>
        <v>#DIV/0!</v>
      </c>
      <c r="Q20" s="5"/>
      <c r="R20" s="1">
        <f t="shared" si="3"/>
        <v>0</v>
      </c>
      <c r="S20" s="1" t="e">
        <f t="shared" si="4"/>
        <v>#DIV/0!</v>
      </c>
      <c r="T20" s="1"/>
      <c r="U20" s="1" t="e">
        <f t="shared" si="5"/>
        <v>#DIV/0!</v>
      </c>
      <c r="V20" s="1"/>
      <c r="W20" s="1"/>
      <c r="X20" s="1"/>
      <c r="Y20" s="1" t="e">
        <f t="shared" si="2"/>
        <v>#DIV/0!</v>
      </c>
    </row>
    <row r="21" spans="1:25" ht="17.45" customHeight="1">
      <c r="A21" s="12" t="s">
        <v>26</v>
      </c>
      <c r="B21" s="1"/>
      <c r="C21" s="1"/>
      <c r="D21" s="1" t="e">
        <f t="shared" si="0"/>
        <v>#DIV/0!</v>
      </c>
      <c r="E21" s="1"/>
      <c r="F21" s="1" t="e">
        <f t="shared" si="6"/>
        <v>#DIV/0!</v>
      </c>
      <c r="G21" s="33"/>
      <c r="H21" s="1"/>
      <c r="I21" s="1"/>
      <c r="J21" s="1"/>
      <c r="K21" s="1"/>
      <c r="L21" s="1"/>
      <c r="M21" s="1">
        <f t="shared" si="7"/>
        <v>0</v>
      </c>
      <c r="N21" s="1">
        <f t="shared" si="7"/>
        <v>0</v>
      </c>
      <c r="O21" s="1">
        <f t="shared" si="8"/>
        <v>0</v>
      </c>
      <c r="P21" s="1" t="e">
        <f t="shared" si="9"/>
        <v>#DIV/0!</v>
      </c>
      <c r="Q21" s="5"/>
      <c r="R21" s="1">
        <f t="shared" si="3"/>
        <v>0</v>
      </c>
      <c r="S21" s="1" t="e">
        <f t="shared" si="4"/>
        <v>#DIV/0!</v>
      </c>
      <c r="T21" s="1"/>
      <c r="U21" s="1" t="e">
        <f t="shared" si="5"/>
        <v>#DIV/0!</v>
      </c>
      <c r="V21" s="1"/>
      <c r="W21" s="1"/>
      <c r="X21" s="1"/>
      <c r="Y21" s="1" t="e">
        <f t="shared" si="2"/>
        <v>#DIV/0!</v>
      </c>
    </row>
    <row r="22" spans="1:25" ht="17.45" customHeight="1">
      <c r="A22" s="12" t="s">
        <v>27</v>
      </c>
      <c r="B22" s="1"/>
      <c r="C22" s="1"/>
      <c r="D22" s="1" t="e">
        <f t="shared" si="0"/>
        <v>#DIV/0!</v>
      </c>
      <c r="E22" s="1"/>
      <c r="F22" s="1" t="e">
        <f t="shared" si="6"/>
        <v>#DIV/0!</v>
      </c>
      <c r="G22" s="33"/>
      <c r="H22" s="1"/>
      <c r="I22" s="1"/>
      <c r="J22" s="1"/>
      <c r="K22" s="1"/>
      <c r="L22" s="1"/>
      <c r="M22" s="1">
        <f t="shared" si="7"/>
        <v>0</v>
      </c>
      <c r="N22" s="1">
        <f t="shared" si="7"/>
        <v>0</v>
      </c>
      <c r="O22" s="1">
        <f t="shared" si="8"/>
        <v>0</v>
      </c>
      <c r="P22" s="1" t="e">
        <f t="shared" si="9"/>
        <v>#DIV/0!</v>
      </c>
      <c r="Q22" s="5"/>
      <c r="R22" s="1">
        <f t="shared" si="3"/>
        <v>0</v>
      </c>
      <c r="S22" s="1" t="e">
        <f t="shared" si="4"/>
        <v>#DIV/0!</v>
      </c>
      <c r="T22" s="1"/>
      <c r="U22" s="1" t="e">
        <f t="shared" si="5"/>
        <v>#DIV/0!</v>
      </c>
      <c r="V22" s="1"/>
      <c r="W22" s="1"/>
      <c r="X22" s="1"/>
      <c r="Y22" s="1" t="e">
        <f t="shared" si="2"/>
        <v>#DIV/0!</v>
      </c>
    </row>
    <row r="23" spans="1:25" ht="17.45" customHeight="1">
      <c r="A23" s="12" t="s">
        <v>28</v>
      </c>
      <c r="B23" s="1"/>
      <c r="C23" s="1"/>
      <c r="D23" s="1" t="e">
        <f t="shared" si="0"/>
        <v>#DIV/0!</v>
      </c>
      <c r="E23" s="1"/>
      <c r="F23" s="1" t="e">
        <f t="shared" si="6"/>
        <v>#DIV/0!</v>
      </c>
      <c r="G23" s="33"/>
      <c r="H23" s="1"/>
      <c r="I23" s="1"/>
      <c r="J23" s="1"/>
      <c r="K23" s="1"/>
      <c r="L23" s="1"/>
      <c r="M23" s="1">
        <f t="shared" si="7"/>
        <v>0</v>
      </c>
      <c r="N23" s="1">
        <f t="shared" si="7"/>
        <v>0</v>
      </c>
      <c r="O23" s="1">
        <f>M23+N23</f>
        <v>0</v>
      </c>
      <c r="P23" s="1" t="e">
        <f t="shared" si="9"/>
        <v>#DIV/0!</v>
      </c>
      <c r="Q23" s="5"/>
      <c r="R23" s="1">
        <f t="shared" si="3"/>
        <v>0</v>
      </c>
      <c r="S23" s="1" t="e">
        <f t="shared" si="4"/>
        <v>#DIV/0!</v>
      </c>
      <c r="T23" s="1"/>
      <c r="U23" s="1" t="e">
        <f t="shared" si="5"/>
        <v>#DIV/0!</v>
      </c>
      <c r="V23" s="1"/>
      <c r="W23" s="1"/>
      <c r="X23" s="1"/>
      <c r="Y23" s="1" t="e">
        <f t="shared" si="2"/>
        <v>#DIV/0!</v>
      </c>
    </row>
    <row r="24" spans="1:25" ht="17.45" customHeight="1">
      <c r="A24" s="12" t="s">
        <v>29</v>
      </c>
      <c r="B24" s="1"/>
      <c r="C24" s="1"/>
      <c r="D24" s="1" t="e">
        <f t="shared" si="0"/>
        <v>#DIV/0!</v>
      </c>
      <c r="E24" s="1"/>
      <c r="F24" s="1" t="e">
        <f t="shared" si="6"/>
        <v>#DIV/0!</v>
      </c>
      <c r="G24" s="33"/>
      <c r="H24" s="1"/>
      <c r="I24" s="1"/>
      <c r="J24" s="1"/>
      <c r="K24" s="1"/>
      <c r="L24" s="1"/>
      <c r="M24" s="1">
        <f t="shared" si="7"/>
        <v>0</v>
      </c>
      <c r="N24" s="1">
        <f t="shared" si="7"/>
        <v>0</v>
      </c>
      <c r="O24" s="1">
        <f t="shared" si="8"/>
        <v>0</v>
      </c>
      <c r="P24" s="1" t="e">
        <f t="shared" si="9"/>
        <v>#DIV/0!</v>
      </c>
      <c r="Q24" s="5"/>
      <c r="R24" s="1">
        <f t="shared" si="3"/>
        <v>0</v>
      </c>
      <c r="S24" s="1" t="e">
        <f t="shared" si="4"/>
        <v>#DIV/0!</v>
      </c>
      <c r="T24" s="1"/>
      <c r="U24" s="1" t="e">
        <f t="shared" si="5"/>
        <v>#DIV/0!</v>
      </c>
      <c r="V24" s="1"/>
      <c r="W24" s="1"/>
      <c r="X24" s="1"/>
      <c r="Y24" s="1" t="e">
        <f t="shared" si="2"/>
        <v>#DIV/0!</v>
      </c>
    </row>
    <row r="25" spans="1:25" ht="17.45" customHeight="1">
      <c r="A25" s="12" t="s">
        <v>30</v>
      </c>
      <c r="B25" s="1"/>
      <c r="C25" s="1"/>
      <c r="D25" s="1" t="e">
        <f t="shared" si="0"/>
        <v>#DIV/0!</v>
      </c>
      <c r="E25" s="1"/>
      <c r="F25" s="1" t="e">
        <f t="shared" si="6"/>
        <v>#DIV/0!</v>
      </c>
      <c r="G25" s="33"/>
      <c r="H25" s="1"/>
      <c r="I25" s="1"/>
      <c r="J25" s="1"/>
      <c r="K25" s="1"/>
      <c r="L25" s="1"/>
      <c r="M25" s="1">
        <f t="shared" si="7"/>
        <v>0</v>
      </c>
      <c r="N25" s="1">
        <f t="shared" si="7"/>
        <v>0</v>
      </c>
      <c r="O25" s="1">
        <f t="shared" si="8"/>
        <v>0</v>
      </c>
      <c r="P25" s="1" t="e">
        <f t="shared" si="9"/>
        <v>#DIV/0!</v>
      </c>
      <c r="Q25" s="5"/>
      <c r="R25" s="1">
        <f t="shared" si="3"/>
        <v>0</v>
      </c>
      <c r="S25" s="1" t="e">
        <f t="shared" si="4"/>
        <v>#DIV/0!</v>
      </c>
      <c r="T25" s="1"/>
      <c r="U25" s="1" t="e">
        <f t="shared" si="5"/>
        <v>#DIV/0!</v>
      </c>
      <c r="V25" s="1"/>
      <c r="W25" s="1"/>
      <c r="X25" s="1"/>
      <c r="Y25" s="1" t="e">
        <f t="shared" si="2"/>
        <v>#DIV/0!</v>
      </c>
    </row>
    <row r="26" spans="1:25" ht="17.45" customHeight="1">
      <c r="A26" s="12" t="s">
        <v>31</v>
      </c>
      <c r="B26" s="1"/>
      <c r="C26" s="1"/>
      <c r="D26" s="1" t="e">
        <f t="shared" si="0"/>
        <v>#DIV/0!</v>
      </c>
      <c r="E26" s="1"/>
      <c r="F26" s="1" t="e">
        <f t="shared" si="6"/>
        <v>#DIV/0!</v>
      </c>
      <c r="G26" s="33"/>
      <c r="H26" s="1"/>
      <c r="I26" s="1"/>
      <c r="J26" s="1"/>
      <c r="K26" s="1"/>
      <c r="L26" s="1"/>
      <c r="M26" s="1">
        <f t="shared" si="7"/>
        <v>0</v>
      </c>
      <c r="N26" s="1">
        <f t="shared" si="7"/>
        <v>0</v>
      </c>
      <c r="O26" s="1">
        <f t="shared" si="8"/>
        <v>0</v>
      </c>
      <c r="P26" s="1" t="e">
        <f t="shared" si="9"/>
        <v>#DIV/0!</v>
      </c>
      <c r="Q26" s="5"/>
      <c r="R26" s="1">
        <f t="shared" si="3"/>
        <v>0</v>
      </c>
      <c r="S26" s="1" t="e">
        <f t="shared" si="4"/>
        <v>#DIV/0!</v>
      </c>
      <c r="T26" s="1"/>
      <c r="U26" s="1" t="e">
        <f t="shared" si="5"/>
        <v>#DIV/0!</v>
      </c>
      <c r="V26" s="1"/>
      <c r="W26" s="1"/>
      <c r="X26" s="1"/>
      <c r="Y26" s="1" t="e">
        <f t="shared" si="2"/>
        <v>#DIV/0!</v>
      </c>
    </row>
    <row r="27" spans="1:25" ht="17.45" customHeight="1">
      <c r="A27" s="12" t="s">
        <v>32</v>
      </c>
      <c r="B27" s="1"/>
      <c r="C27" s="1"/>
      <c r="D27" s="1" t="e">
        <f t="shared" si="0"/>
        <v>#DIV/0!</v>
      </c>
      <c r="E27" s="1"/>
      <c r="F27" s="1" t="e">
        <f t="shared" si="6"/>
        <v>#DIV/0!</v>
      </c>
      <c r="G27" s="33"/>
      <c r="H27" s="1"/>
      <c r="I27" s="1"/>
      <c r="J27" s="1"/>
      <c r="K27" s="1"/>
      <c r="L27" s="1"/>
      <c r="M27" s="1">
        <f t="shared" si="7"/>
        <v>0</v>
      </c>
      <c r="N27" s="1">
        <f t="shared" si="7"/>
        <v>0</v>
      </c>
      <c r="O27" s="1">
        <f t="shared" si="8"/>
        <v>0</v>
      </c>
      <c r="P27" s="1" t="e">
        <f t="shared" si="9"/>
        <v>#DIV/0!</v>
      </c>
      <c r="Q27" s="5"/>
      <c r="R27" s="1">
        <f t="shared" si="3"/>
        <v>0</v>
      </c>
      <c r="S27" s="1" t="e">
        <f t="shared" si="4"/>
        <v>#DIV/0!</v>
      </c>
      <c r="T27" s="1"/>
      <c r="U27" s="1" t="e">
        <f t="shared" si="5"/>
        <v>#DIV/0!</v>
      </c>
      <c r="V27" s="1"/>
      <c r="W27" s="1"/>
      <c r="X27" s="1"/>
      <c r="Y27" s="1" t="e">
        <f t="shared" si="2"/>
        <v>#DIV/0!</v>
      </c>
    </row>
    <row r="28" spans="1:25" ht="17.45" customHeight="1">
      <c r="A28" s="12" t="s">
        <v>73</v>
      </c>
      <c r="B28" s="1"/>
      <c r="C28" s="1"/>
      <c r="D28" s="1" t="e">
        <f t="shared" si="0"/>
        <v>#DIV/0!</v>
      </c>
      <c r="E28" s="1"/>
      <c r="F28" s="1" t="e">
        <f t="shared" si="6"/>
        <v>#DIV/0!</v>
      </c>
      <c r="G28" s="1"/>
      <c r="H28" s="1"/>
      <c r="I28" s="1"/>
      <c r="J28" s="1"/>
      <c r="K28" s="1"/>
      <c r="L28" s="1"/>
      <c r="M28" s="1">
        <f t="shared" si="7"/>
        <v>0</v>
      </c>
      <c r="N28" s="1">
        <f t="shared" si="7"/>
        <v>0</v>
      </c>
      <c r="O28" s="1">
        <f t="shared" si="8"/>
        <v>0</v>
      </c>
      <c r="P28" s="1" t="e">
        <f t="shared" si="9"/>
        <v>#DIV/0!</v>
      </c>
      <c r="Q28" s="5"/>
      <c r="R28" s="1">
        <f t="shared" si="3"/>
        <v>0</v>
      </c>
      <c r="S28" s="1" t="e">
        <f t="shared" si="4"/>
        <v>#DIV/0!</v>
      </c>
      <c r="T28" s="1"/>
      <c r="U28" s="1" t="e">
        <f t="shared" si="5"/>
        <v>#DIV/0!</v>
      </c>
      <c r="V28" s="1"/>
      <c r="W28" s="1"/>
      <c r="X28" s="1"/>
      <c r="Y28" s="1" t="e">
        <f t="shared" si="2"/>
        <v>#DIV/0!</v>
      </c>
    </row>
    <row r="29" spans="1:25" s="11" customFormat="1" ht="17.45" customHeight="1">
      <c r="A29" s="2" t="s">
        <v>33</v>
      </c>
      <c r="B29" s="9">
        <f>B9+B17</f>
        <v>0</v>
      </c>
      <c r="C29" s="9">
        <f>C9+C17</f>
        <v>0</v>
      </c>
      <c r="D29" s="9" t="e">
        <f t="shared" si="0"/>
        <v>#DIV/0!</v>
      </c>
      <c r="E29" s="9">
        <f>E9+E17</f>
        <v>0</v>
      </c>
      <c r="F29" s="9" t="e">
        <f t="shared" si="6"/>
        <v>#DIV/0!</v>
      </c>
      <c r="G29" s="9">
        <f>G9+G17</f>
        <v>0</v>
      </c>
      <c r="H29" s="9">
        <f>H9+H17</f>
        <v>0</v>
      </c>
      <c r="I29" s="9">
        <f t="shared" ref="I29:L29" si="13">I9+I17</f>
        <v>0</v>
      </c>
      <c r="J29" s="9">
        <f t="shared" si="13"/>
        <v>0</v>
      </c>
      <c r="K29" s="9">
        <f t="shared" si="13"/>
        <v>0</v>
      </c>
      <c r="L29" s="9">
        <f t="shared" si="13"/>
        <v>0</v>
      </c>
      <c r="M29" s="9">
        <f t="shared" si="7"/>
        <v>0</v>
      </c>
      <c r="N29" s="9">
        <f t="shared" si="7"/>
        <v>0</v>
      </c>
      <c r="O29" s="9">
        <f>M29+N29</f>
        <v>0</v>
      </c>
      <c r="P29" s="9" t="e">
        <f t="shared" si="9"/>
        <v>#DIV/0!</v>
      </c>
      <c r="Q29" s="10"/>
      <c r="R29" s="9">
        <f t="shared" si="3"/>
        <v>0</v>
      </c>
      <c r="S29" s="9" t="e">
        <f t="shared" si="4"/>
        <v>#DIV/0!</v>
      </c>
      <c r="T29" s="9">
        <f>T9+T17</f>
        <v>0</v>
      </c>
      <c r="U29" s="9" t="e">
        <f t="shared" si="5"/>
        <v>#DIV/0!</v>
      </c>
      <c r="V29" s="9">
        <f>V9+V17</f>
        <v>0</v>
      </c>
      <c r="W29" s="9">
        <f>W9+W17</f>
        <v>0</v>
      </c>
      <c r="X29" s="9"/>
      <c r="Y29" s="9" t="e">
        <f t="shared" si="2"/>
        <v>#DIV/0!</v>
      </c>
    </row>
    <row r="32" spans="1:25" ht="17.45" customHeight="1">
      <c r="C32" s="199"/>
      <c r="D32" s="199"/>
      <c r="R32" s="200" t="s">
        <v>37</v>
      </c>
      <c r="S32" s="200"/>
      <c r="T32" s="199" t="s">
        <v>38</v>
      </c>
      <c r="U32" s="199"/>
    </row>
    <row r="33" spans="2:25" ht="17.45" customHeight="1">
      <c r="B33" s="30" t="s">
        <v>58</v>
      </c>
      <c r="R33" s="200" t="s">
        <v>37</v>
      </c>
      <c r="S33" s="200"/>
    </row>
    <row r="34" spans="2:25" ht="17.45" customHeight="1">
      <c r="B34" s="239" t="s">
        <v>69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</row>
    <row r="35" spans="2:25" ht="17.45" customHeight="1">
      <c r="B35" s="239" t="s">
        <v>68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34"/>
      <c r="X35" s="34"/>
    </row>
    <row r="36" spans="2:25" ht="17.45" customHeight="1">
      <c r="B36" s="236" t="s">
        <v>59</v>
      </c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34"/>
      <c r="X36" s="34"/>
    </row>
    <row r="37" spans="2:25" ht="21.2" customHeight="1">
      <c r="B37" s="238" t="s">
        <v>60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34"/>
      <c r="X37" s="34"/>
    </row>
    <row r="38" spans="2:25" ht="17.45" customHeight="1">
      <c r="B38" s="236" t="s">
        <v>61</v>
      </c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34"/>
      <c r="X38" s="34"/>
      <c r="Y38" s="35"/>
    </row>
    <row r="39" spans="2:25" ht="17.45" customHeight="1">
      <c r="B39" s="237" t="s">
        <v>70</v>
      </c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34"/>
      <c r="X39" s="34"/>
      <c r="Y39" s="35"/>
    </row>
    <row r="40" spans="2:25" ht="17.45" customHeight="1">
      <c r="B40" s="237" t="s">
        <v>71</v>
      </c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34"/>
      <c r="X40" s="34"/>
      <c r="Y40" s="35"/>
    </row>
    <row r="41" spans="2:25" ht="17.45" customHeight="1">
      <c r="B41" s="236" t="s">
        <v>62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34"/>
      <c r="X41" s="34"/>
      <c r="Y41" s="35"/>
    </row>
    <row r="42" spans="2:25" ht="17.45" customHeight="1">
      <c r="B42" s="238" t="s">
        <v>63</v>
      </c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34"/>
      <c r="X42" s="34"/>
      <c r="Y42" s="35"/>
    </row>
    <row r="43" spans="2:25" ht="17.45" customHeight="1">
      <c r="B43" s="236" t="s">
        <v>64</v>
      </c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34"/>
      <c r="X43" s="34"/>
      <c r="Y43" s="35"/>
    </row>
    <row r="44" spans="2:25" ht="17.45" customHeight="1">
      <c r="B44" s="236" t="s">
        <v>72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34"/>
      <c r="X44" s="34"/>
      <c r="Y44" s="36"/>
    </row>
    <row r="45" spans="2:25" ht="17.45" customHeight="1">
      <c r="B45" s="236" t="s">
        <v>81</v>
      </c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34"/>
      <c r="X45" s="34"/>
      <c r="Y45" s="35"/>
    </row>
    <row r="46" spans="2:25" ht="17.45" customHeight="1">
      <c r="B46" s="236" t="s">
        <v>80</v>
      </c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</row>
    <row r="47" spans="2:25" ht="17.45" customHeight="1">
      <c r="B47" s="39" t="s">
        <v>91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2:25" s="32" customFormat="1" ht="17.45" customHeight="1">
      <c r="B48" s="240" t="s">
        <v>76</v>
      </c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</row>
  </sheetData>
  <mergeCells count="46">
    <mergeCell ref="X6:Y6"/>
    <mergeCell ref="B48:V48"/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  <mergeCell ref="K6:L6"/>
    <mergeCell ref="M6:N6"/>
    <mergeCell ref="O6:O7"/>
    <mergeCell ref="T6:U6"/>
    <mergeCell ref="I6:J6"/>
    <mergeCell ref="V8:Y8"/>
    <mergeCell ref="C32:D32"/>
    <mergeCell ref="R32:S32"/>
    <mergeCell ref="T32:U32"/>
    <mergeCell ref="B37:V37"/>
    <mergeCell ref="B34:V34"/>
    <mergeCell ref="B35:V35"/>
    <mergeCell ref="B36:V36"/>
    <mergeCell ref="R33:S33"/>
    <mergeCell ref="C8:D8"/>
    <mergeCell ref="E8:F8"/>
    <mergeCell ref="I8:J8"/>
    <mergeCell ref="K8:L8"/>
    <mergeCell ref="M8:P8"/>
    <mergeCell ref="R8:S8"/>
    <mergeCell ref="T8:U8"/>
    <mergeCell ref="B38:V38"/>
    <mergeCell ref="B46:V46"/>
    <mergeCell ref="B40:V40"/>
    <mergeCell ref="B41:V41"/>
    <mergeCell ref="B42:V42"/>
    <mergeCell ref="B43:V43"/>
    <mergeCell ref="B44:V44"/>
    <mergeCell ref="B45:V45"/>
    <mergeCell ref="B39:V39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5086-F053-4029-B37E-184D09BBA367}">
  <sheetPr>
    <tabColor rgb="FFFFFF00"/>
  </sheetPr>
  <dimension ref="A1:Z32"/>
  <sheetViews>
    <sheetView zoomScale="70" zoomScaleNormal="70" workbookViewId="0">
      <pane xSplit="6" ySplit="8" topLeftCell="K9" activePane="bottomRight" state="frozen"/>
      <selection pane="topRight" activeCell="G1" sqref="G1"/>
      <selection pane="bottomLeft" activeCell="A9" sqref="A9"/>
      <selection pane="bottomRight" activeCell="Y18" sqref="Y18:Y28"/>
    </sheetView>
  </sheetViews>
  <sheetFormatPr defaultColWidth="9" defaultRowHeight="15"/>
  <cols>
    <col min="1" max="1" width="32.5" style="6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32" customWidth="1"/>
    <col min="6" max="6" width="7.5" style="6" bestFit="1" customWidth="1"/>
    <col min="7" max="7" width="12.25" style="6" bestFit="1" customWidth="1"/>
    <col min="8" max="8" width="15.5" style="6" bestFit="1" customWidth="1"/>
    <col min="9" max="9" width="15.5" style="179" bestFit="1" customWidth="1"/>
    <col min="10" max="10" width="14.75" style="6" bestFit="1" customWidth="1"/>
    <col min="11" max="11" width="7.75" style="6" bestFit="1" customWidth="1"/>
    <col min="12" max="12" width="12.625" style="6" bestFit="1" customWidth="1"/>
    <col min="13" max="13" width="7.75" style="6" bestFit="1" customWidth="1"/>
    <col min="14" max="14" width="12.625" style="6" bestFit="1" customWidth="1"/>
    <col min="15" max="15" width="7.75" style="6" bestFit="1" customWidth="1"/>
    <col min="16" max="16" width="14.375" style="6" customWidth="1"/>
    <col min="17" max="17" width="7.5" style="29" bestFit="1" customWidth="1"/>
    <col min="18" max="18" width="10.875" style="125" bestFit="1" customWidth="1"/>
    <col min="19" max="19" width="12.625" style="6" bestFit="1" customWidth="1"/>
    <col min="20" max="20" width="7.5" style="29" bestFit="1" customWidth="1"/>
    <col min="21" max="21" width="14.75" style="29" bestFit="1" customWidth="1"/>
    <col min="22" max="22" width="9.125" style="103" customWidth="1"/>
    <col min="23" max="23" width="15.5" style="74" customWidth="1"/>
    <col min="24" max="24" width="16" style="74" customWidth="1"/>
    <col min="25" max="25" width="16.5" style="74" customWidth="1"/>
    <col min="26" max="26" width="11.375" style="74" customWidth="1"/>
    <col min="27" max="16384" width="9" style="6"/>
  </cols>
  <sheetData>
    <row r="1" spans="1:26" s="11" customFormat="1">
      <c r="A1" s="11" t="s">
        <v>39</v>
      </c>
      <c r="E1" s="70"/>
      <c r="I1" s="177"/>
      <c r="V1" s="100"/>
      <c r="W1" s="100"/>
      <c r="X1" s="100"/>
      <c r="Y1" s="100"/>
      <c r="Z1" s="100"/>
    </row>
    <row r="2" spans="1:26" s="11" customFormat="1">
      <c r="A2" s="11" t="s">
        <v>83</v>
      </c>
      <c r="E2" s="70"/>
      <c r="I2" s="177"/>
      <c r="V2" s="100"/>
      <c r="W2" s="100"/>
      <c r="X2" s="100"/>
      <c r="Y2" s="100"/>
      <c r="Z2" s="100"/>
    </row>
    <row r="3" spans="1:26" s="11" customFormat="1">
      <c r="A3" s="16" t="s">
        <v>137</v>
      </c>
      <c r="B3" s="16"/>
      <c r="C3" s="16"/>
      <c r="D3" s="16"/>
      <c r="E3" s="71"/>
      <c r="F3" s="16"/>
      <c r="I3" s="177"/>
      <c r="V3" s="100"/>
      <c r="W3" s="100"/>
      <c r="X3" s="100"/>
      <c r="Y3" s="100"/>
      <c r="Z3" s="100"/>
    </row>
    <row r="4" spans="1:26" s="11" customFormat="1">
      <c r="A4" s="210" t="s">
        <v>0</v>
      </c>
      <c r="B4" s="228" t="s">
        <v>56</v>
      </c>
      <c r="C4" s="229"/>
      <c r="D4" s="229"/>
      <c r="E4" s="229"/>
      <c r="F4" s="229"/>
      <c r="G4" s="230"/>
      <c r="H4" s="217" t="s">
        <v>55</v>
      </c>
      <c r="I4" s="217"/>
      <c r="J4" s="218"/>
      <c r="K4" s="218"/>
      <c r="L4" s="218"/>
      <c r="M4" s="218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</row>
    <row r="5" spans="1:26" s="125" customFormat="1">
      <c r="A5" s="210"/>
      <c r="B5" s="120" t="s">
        <v>1</v>
      </c>
      <c r="C5" s="201" t="s">
        <v>5</v>
      </c>
      <c r="D5" s="219"/>
      <c r="E5" s="219" t="s">
        <v>50</v>
      </c>
      <c r="F5" s="220"/>
      <c r="G5" s="122" t="s">
        <v>129</v>
      </c>
      <c r="H5" s="120" t="s">
        <v>1</v>
      </c>
      <c r="I5" s="82" t="s">
        <v>4</v>
      </c>
      <c r="J5" s="219" t="s">
        <v>2</v>
      </c>
      <c r="K5" s="226"/>
      <c r="L5" s="219" t="s">
        <v>2</v>
      </c>
      <c r="M5" s="220"/>
      <c r="N5" s="215" t="s">
        <v>46</v>
      </c>
      <c r="O5" s="215"/>
      <c r="P5" s="215"/>
      <c r="Q5" s="214"/>
      <c r="R5" s="223" t="s">
        <v>3</v>
      </c>
      <c r="S5" s="210" t="s">
        <v>48</v>
      </c>
      <c r="T5" s="210"/>
      <c r="U5" s="201" t="s">
        <v>5</v>
      </c>
      <c r="V5" s="219"/>
      <c r="W5" s="227" t="s">
        <v>50</v>
      </c>
      <c r="X5" s="227"/>
      <c r="Y5" s="227"/>
      <c r="Z5" s="227"/>
    </row>
    <row r="6" spans="1:26" s="22" customFormat="1">
      <c r="A6" s="210"/>
      <c r="B6" s="19" t="s">
        <v>6</v>
      </c>
      <c r="C6" s="203" t="s">
        <v>49</v>
      </c>
      <c r="D6" s="204"/>
      <c r="E6" s="203" t="s">
        <v>127</v>
      </c>
      <c r="F6" s="207"/>
      <c r="G6" s="171" t="s">
        <v>128</v>
      </c>
      <c r="H6" s="19" t="s">
        <v>41</v>
      </c>
      <c r="I6" s="192" t="s">
        <v>42</v>
      </c>
      <c r="J6" s="203" t="s">
        <v>131</v>
      </c>
      <c r="K6" s="204"/>
      <c r="L6" s="203" t="s">
        <v>130</v>
      </c>
      <c r="M6" s="207"/>
      <c r="N6" s="208" t="s">
        <v>45</v>
      </c>
      <c r="O6" s="209"/>
      <c r="P6" s="201" t="s">
        <v>47</v>
      </c>
      <c r="Q6" s="21" t="s">
        <v>44</v>
      </c>
      <c r="R6" s="224"/>
      <c r="S6" s="19" t="s">
        <v>45</v>
      </c>
      <c r="T6" s="21" t="s">
        <v>44</v>
      </c>
      <c r="U6" s="203" t="s">
        <v>123</v>
      </c>
      <c r="V6" s="204"/>
      <c r="W6" s="195" t="s">
        <v>95</v>
      </c>
      <c r="X6" s="195" t="s">
        <v>124</v>
      </c>
      <c r="Y6" s="225" t="s">
        <v>79</v>
      </c>
      <c r="Z6" s="225"/>
    </row>
    <row r="7" spans="1:26" s="125" customFormat="1">
      <c r="A7" s="210"/>
      <c r="B7" s="23"/>
      <c r="C7" s="121" t="s">
        <v>8</v>
      </c>
      <c r="D7" s="120" t="s">
        <v>44</v>
      </c>
      <c r="E7" s="173" t="s">
        <v>8</v>
      </c>
      <c r="F7" s="122" t="s">
        <v>44</v>
      </c>
      <c r="G7" s="172" t="s">
        <v>133</v>
      </c>
      <c r="H7" s="23"/>
      <c r="I7" s="193"/>
      <c r="J7" s="124" t="s">
        <v>35</v>
      </c>
      <c r="K7" s="124" t="s">
        <v>34</v>
      </c>
      <c r="L7" s="124" t="s">
        <v>35</v>
      </c>
      <c r="M7" s="124" t="s">
        <v>34</v>
      </c>
      <c r="N7" s="118" t="s">
        <v>35</v>
      </c>
      <c r="O7" s="118" t="s">
        <v>34</v>
      </c>
      <c r="P7" s="202"/>
      <c r="Q7" s="26"/>
      <c r="R7" s="123" t="s">
        <v>34</v>
      </c>
      <c r="S7" s="23"/>
      <c r="T7" s="28"/>
      <c r="U7" s="121" t="s">
        <v>8</v>
      </c>
      <c r="V7" s="183" t="s">
        <v>44</v>
      </c>
      <c r="W7" s="186" t="s">
        <v>8</v>
      </c>
      <c r="X7" s="186" t="s">
        <v>8</v>
      </c>
      <c r="Y7" s="186" t="s">
        <v>7</v>
      </c>
      <c r="Z7" s="186" t="s">
        <v>44</v>
      </c>
    </row>
    <row r="8" spans="1:26" s="125" customFormat="1">
      <c r="A8" s="210"/>
      <c r="B8" s="118" t="s">
        <v>9</v>
      </c>
      <c r="C8" s="210" t="s">
        <v>10</v>
      </c>
      <c r="D8" s="210"/>
      <c r="E8" s="210" t="s">
        <v>11</v>
      </c>
      <c r="F8" s="210"/>
      <c r="G8" s="118"/>
      <c r="H8" s="118" t="s">
        <v>43</v>
      </c>
      <c r="I8" s="160" t="s">
        <v>12</v>
      </c>
      <c r="J8" s="213" t="s">
        <v>13</v>
      </c>
      <c r="K8" s="214"/>
      <c r="L8" s="213" t="s">
        <v>52</v>
      </c>
      <c r="M8" s="214"/>
      <c r="N8" s="213" t="s">
        <v>53</v>
      </c>
      <c r="O8" s="215"/>
      <c r="P8" s="215"/>
      <c r="Q8" s="214"/>
      <c r="R8" s="118" t="s">
        <v>36</v>
      </c>
      <c r="S8" s="213" t="s">
        <v>57</v>
      </c>
      <c r="T8" s="214"/>
      <c r="U8" s="210" t="s">
        <v>65</v>
      </c>
      <c r="V8" s="210"/>
      <c r="W8" s="211" t="s">
        <v>66</v>
      </c>
      <c r="X8" s="231"/>
      <c r="Y8" s="231"/>
      <c r="Z8" s="212"/>
    </row>
    <row r="9" spans="1:26" s="126" customFormat="1">
      <c r="A9" s="38" t="s">
        <v>14</v>
      </c>
      <c r="B9" s="13">
        <f>SUM(B10:B16)</f>
        <v>12787518.800000001</v>
      </c>
      <c r="C9" s="146">
        <f>SUM(C10:C16)</f>
        <v>12234266.959999999</v>
      </c>
      <c r="D9" s="147">
        <f t="shared" ref="D9:D29" si="0">C9*100/B9</f>
        <v>95.673501258117398</v>
      </c>
      <c r="E9" s="146">
        <f>SUM(E10:E16)</f>
        <v>12006698.129999999</v>
      </c>
      <c r="F9" s="9">
        <f>E9*100/C9</f>
        <v>98.139906291533151</v>
      </c>
      <c r="G9" s="146">
        <f>SUM(G10:G16)</f>
        <v>227568.83000000057</v>
      </c>
      <c r="H9" s="13">
        <f t="shared" ref="H9:M9" si="1">SUM(H10:H16)</f>
        <v>11686078.82</v>
      </c>
      <c r="I9" s="84">
        <f t="shared" si="1"/>
        <v>1945809.75</v>
      </c>
      <c r="J9" s="102">
        <f t="shared" si="1"/>
        <v>6287977.1399999997</v>
      </c>
      <c r="K9" s="102">
        <f t="shared" si="1"/>
        <v>0</v>
      </c>
      <c r="L9" s="13">
        <f t="shared" si="1"/>
        <v>985601.91</v>
      </c>
      <c r="M9" s="13">
        <f t="shared" si="1"/>
        <v>0</v>
      </c>
      <c r="N9" s="9">
        <f t="shared" ref="N9:N29" si="2">J9+L9</f>
        <v>7273579.0499999998</v>
      </c>
      <c r="O9" s="9">
        <f t="shared" ref="O9:O29" si="3">K9+M9</f>
        <v>0</v>
      </c>
      <c r="P9" s="9">
        <f>N9+O9</f>
        <v>7273579.0499999998</v>
      </c>
      <c r="Q9" s="9">
        <f t="shared" ref="Q9:Q29" si="4">P9*100/H9</f>
        <v>62.241399891567731</v>
      </c>
      <c r="R9" s="119"/>
      <c r="S9" s="9">
        <f t="shared" ref="S9:S29" si="5">H9-P9</f>
        <v>4412499.7700000005</v>
      </c>
      <c r="T9" s="9">
        <f t="shared" ref="T9:T29" si="6">S9*100/H9</f>
        <v>37.758600108432269</v>
      </c>
      <c r="U9" s="13">
        <f>SUM(U10:U16)</f>
        <v>7273579.0499999998</v>
      </c>
      <c r="V9" s="75">
        <f>U9*100/P9</f>
        <v>100</v>
      </c>
      <c r="W9" s="102">
        <f>SUM(W10:W16)</f>
        <v>2583098.3800000004</v>
      </c>
      <c r="X9" s="102">
        <f>SUM(X10:X16)</f>
        <v>1016951.32</v>
      </c>
      <c r="Y9" s="80">
        <f>SUM(Y10:Y16)</f>
        <v>3600049.7</v>
      </c>
      <c r="Z9" s="75">
        <f>Y9*100/U9</f>
        <v>49.494886564819836</v>
      </c>
    </row>
    <row r="10" spans="1:26">
      <c r="A10" s="4" t="s">
        <v>15</v>
      </c>
      <c r="B10" s="1">
        <v>6506544</v>
      </c>
      <c r="C10" s="148">
        <v>6431547.709999999</v>
      </c>
      <c r="D10" s="149">
        <f t="shared" si="0"/>
        <v>98.847371354132065</v>
      </c>
      <c r="E10" s="148">
        <v>6431547.709999999</v>
      </c>
      <c r="F10" s="1">
        <f>E10*100/C10</f>
        <v>100</v>
      </c>
      <c r="G10" s="79">
        <v>0</v>
      </c>
      <c r="H10" s="1">
        <v>6034125</v>
      </c>
      <c r="I10" s="194">
        <v>1281809.8</v>
      </c>
      <c r="J10" s="115">
        <v>3219249.92</v>
      </c>
      <c r="K10" s="73">
        <v>0</v>
      </c>
      <c r="L10" s="79">
        <v>464646.46</v>
      </c>
      <c r="M10" s="1">
        <v>0</v>
      </c>
      <c r="N10" s="1">
        <f t="shared" si="2"/>
        <v>3683896.38</v>
      </c>
      <c r="O10" s="1">
        <f t="shared" si="3"/>
        <v>0</v>
      </c>
      <c r="P10" s="1">
        <f>N10+O10</f>
        <v>3683896.38</v>
      </c>
      <c r="Q10" s="1">
        <f t="shared" si="4"/>
        <v>61.051045180535702</v>
      </c>
      <c r="R10" s="174"/>
      <c r="S10" s="1">
        <f t="shared" si="5"/>
        <v>2350228.62</v>
      </c>
      <c r="T10" s="1">
        <f t="shared" si="6"/>
        <v>38.948954819464298</v>
      </c>
      <c r="U10" s="79">
        <f>P10</f>
        <v>3683896.38</v>
      </c>
      <c r="V10" s="73">
        <f t="shared" ref="V10:V29" si="7">U10*100/P10</f>
        <v>100</v>
      </c>
      <c r="W10" s="73">
        <v>1510811.28</v>
      </c>
      <c r="X10" s="115">
        <v>497393.91999999998</v>
      </c>
      <c r="Y10" s="81">
        <f t="shared" ref="Y10:Y29" si="8">W10+X10</f>
        <v>2008205.2</v>
      </c>
      <c r="Z10" s="73">
        <f>Y10*100/U10</f>
        <v>54.513075093605103</v>
      </c>
    </row>
    <row r="11" spans="1:26">
      <c r="A11" s="4" t="s">
        <v>16</v>
      </c>
      <c r="B11" s="1">
        <v>0</v>
      </c>
      <c r="C11" s="1">
        <v>0</v>
      </c>
      <c r="D11" s="149" t="e">
        <f t="shared" si="0"/>
        <v>#DIV/0!</v>
      </c>
      <c r="E11" s="1">
        <v>0</v>
      </c>
      <c r="F11" s="1" t="e">
        <f t="shared" ref="F11:F29" si="9">E11*100/C11</f>
        <v>#DIV/0!</v>
      </c>
      <c r="G11" s="79">
        <v>0</v>
      </c>
      <c r="H11" s="1">
        <v>81710</v>
      </c>
      <c r="I11" s="99">
        <v>0</v>
      </c>
      <c r="J11" s="73">
        <v>0</v>
      </c>
      <c r="K11" s="73">
        <v>0</v>
      </c>
      <c r="L11" s="79">
        <v>21500</v>
      </c>
      <c r="M11" s="1">
        <v>0</v>
      </c>
      <c r="N11" s="1">
        <f t="shared" si="2"/>
        <v>21500</v>
      </c>
      <c r="O11" s="1">
        <f t="shared" si="3"/>
        <v>0</v>
      </c>
      <c r="P11" s="1">
        <f t="shared" ref="P11:P28" si="10">N11+O11</f>
        <v>21500</v>
      </c>
      <c r="Q11" s="1">
        <f t="shared" si="4"/>
        <v>26.312568841023129</v>
      </c>
      <c r="R11" s="174"/>
      <c r="S11" s="1">
        <f t="shared" si="5"/>
        <v>60210</v>
      </c>
      <c r="T11" s="1">
        <f t="shared" si="6"/>
        <v>73.687431158976864</v>
      </c>
      <c r="U11" s="79">
        <f t="shared" ref="U11:U16" si="11">P11</f>
        <v>21500</v>
      </c>
      <c r="V11" s="73">
        <f t="shared" si="7"/>
        <v>100</v>
      </c>
      <c r="W11" s="73">
        <v>0</v>
      </c>
      <c r="X11" s="115">
        <v>0</v>
      </c>
      <c r="Y11" s="81">
        <f t="shared" si="8"/>
        <v>0</v>
      </c>
      <c r="Z11" s="73">
        <f t="shared" ref="Z11:Z29" si="12">Y11*100/U11</f>
        <v>0</v>
      </c>
    </row>
    <row r="12" spans="1:26">
      <c r="A12" s="4" t="s">
        <v>17</v>
      </c>
      <c r="B12" s="1">
        <v>2317019.7999999998</v>
      </c>
      <c r="C12" s="148">
        <v>2022828.5</v>
      </c>
      <c r="D12" s="149">
        <f t="shared" si="0"/>
        <v>87.30303038411671</v>
      </c>
      <c r="E12" s="148">
        <v>1906944.93</v>
      </c>
      <c r="F12" s="1">
        <f t="shared" si="9"/>
        <v>94.27121132612082</v>
      </c>
      <c r="G12" s="79">
        <v>115883.57000000007</v>
      </c>
      <c r="H12" s="6">
        <v>2112639.54</v>
      </c>
      <c r="I12" s="194">
        <v>542577.64</v>
      </c>
      <c r="J12" s="115">
        <v>1247714.29</v>
      </c>
      <c r="K12" s="73">
        <v>0</v>
      </c>
      <c r="L12" s="79">
        <v>423395.45</v>
      </c>
      <c r="M12" s="1">
        <v>0</v>
      </c>
      <c r="N12" s="1">
        <f t="shared" si="2"/>
        <v>1671109.74</v>
      </c>
      <c r="O12" s="1">
        <f t="shared" si="3"/>
        <v>0</v>
      </c>
      <c r="P12" s="1">
        <f t="shared" si="10"/>
        <v>1671109.74</v>
      </c>
      <c r="Q12" s="1">
        <f t="shared" si="4"/>
        <v>79.100561565746332</v>
      </c>
      <c r="R12" s="174"/>
      <c r="S12" s="1">
        <f t="shared" si="5"/>
        <v>441529.80000000005</v>
      </c>
      <c r="T12" s="1">
        <f t="shared" si="6"/>
        <v>20.899438434253675</v>
      </c>
      <c r="U12" s="79">
        <f t="shared" si="11"/>
        <v>1671109.74</v>
      </c>
      <c r="V12" s="73">
        <f t="shared" si="7"/>
        <v>100</v>
      </c>
      <c r="W12" s="73">
        <v>606935.74</v>
      </c>
      <c r="X12" s="115">
        <v>189435</v>
      </c>
      <c r="Y12" s="81">
        <f t="shared" si="8"/>
        <v>796370.74</v>
      </c>
      <c r="Z12" s="73">
        <f t="shared" si="12"/>
        <v>47.655203062846134</v>
      </c>
    </row>
    <row r="13" spans="1:26">
      <c r="A13" s="7" t="s">
        <v>18</v>
      </c>
      <c r="B13" s="1">
        <v>3036340</v>
      </c>
      <c r="C13" s="148">
        <v>2941200.4200000004</v>
      </c>
      <c r="D13" s="149">
        <f t="shared" si="0"/>
        <v>96.866636147467034</v>
      </c>
      <c r="E13" s="148">
        <v>2829515.1599999997</v>
      </c>
      <c r="F13" s="1">
        <f t="shared" si="9"/>
        <v>96.202732080393176</v>
      </c>
      <c r="G13" s="79">
        <v>111685.2600000005</v>
      </c>
      <c r="H13" s="1">
        <v>2545478.2799999998</v>
      </c>
      <c r="I13" s="194">
        <v>80538.28</v>
      </c>
      <c r="J13" s="115">
        <v>1388590.8199999998</v>
      </c>
      <c r="K13" s="73">
        <v>0</v>
      </c>
      <c r="L13" s="79">
        <v>52970</v>
      </c>
      <c r="M13" s="1">
        <v>0</v>
      </c>
      <c r="N13" s="1">
        <f t="shared" si="2"/>
        <v>1441560.8199999998</v>
      </c>
      <c r="O13" s="1">
        <f t="shared" si="3"/>
        <v>0</v>
      </c>
      <c r="P13" s="1">
        <f t="shared" si="10"/>
        <v>1441560.8199999998</v>
      </c>
      <c r="Q13" s="1">
        <f t="shared" si="4"/>
        <v>56.63221844501458</v>
      </c>
      <c r="R13" s="174"/>
      <c r="S13" s="1">
        <f t="shared" si="5"/>
        <v>1103917.46</v>
      </c>
      <c r="T13" s="1">
        <f t="shared" si="6"/>
        <v>43.36778155498542</v>
      </c>
      <c r="U13" s="79">
        <f t="shared" si="11"/>
        <v>1441560.8199999998</v>
      </c>
      <c r="V13" s="73">
        <f t="shared" si="7"/>
        <v>99.999999999999986</v>
      </c>
      <c r="W13" s="73">
        <v>223845.16</v>
      </c>
      <c r="X13" s="115">
        <v>252835.6</v>
      </c>
      <c r="Y13" s="81">
        <f t="shared" si="8"/>
        <v>476680.76</v>
      </c>
      <c r="Z13" s="73">
        <f t="shared" si="12"/>
        <v>33.06698915415862</v>
      </c>
    </row>
    <row r="14" spans="1:26">
      <c r="A14" s="4" t="s">
        <v>19</v>
      </c>
      <c r="B14" s="1">
        <v>0</v>
      </c>
      <c r="C14" s="1">
        <v>0</v>
      </c>
      <c r="D14" s="149" t="e">
        <f t="shared" si="0"/>
        <v>#DIV/0!</v>
      </c>
      <c r="E14" s="1">
        <v>0</v>
      </c>
      <c r="F14" s="1" t="e">
        <f t="shared" si="9"/>
        <v>#DIV/0!</v>
      </c>
      <c r="G14" s="79">
        <v>0</v>
      </c>
      <c r="H14" s="1">
        <v>11450</v>
      </c>
      <c r="I14" s="99">
        <v>0</v>
      </c>
      <c r="J14" s="115">
        <v>1350</v>
      </c>
      <c r="K14" s="73">
        <v>0</v>
      </c>
      <c r="L14" s="79">
        <v>0</v>
      </c>
      <c r="M14" s="1">
        <v>0</v>
      </c>
      <c r="N14" s="1">
        <f t="shared" si="2"/>
        <v>1350</v>
      </c>
      <c r="O14" s="1">
        <f t="shared" si="3"/>
        <v>0</v>
      </c>
      <c r="P14" s="1">
        <f t="shared" si="10"/>
        <v>1350</v>
      </c>
      <c r="Q14" s="1">
        <f t="shared" si="4"/>
        <v>11.790393013100436</v>
      </c>
      <c r="R14" s="174"/>
      <c r="S14" s="1">
        <f t="shared" si="5"/>
        <v>10100</v>
      </c>
      <c r="T14" s="1">
        <f t="shared" si="6"/>
        <v>88.209606986899558</v>
      </c>
      <c r="U14" s="79">
        <f t="shared" si="11"/>
        <v>1350</v>
      </c>
      <c r="V14" s="73">
        <f t="shared" si="7"/>
        <v>100</v>
      </c>
      <c r="W14" s="73">
        <v>0</v>
      </c>
      <c r="X14" s="115">
        <v>0</v>
      </c>
      <c r="Y14" s="81">
        <f t="shared" si="8"/>
        <v>0</v>
      </c>
      <c r="Z14" s="73">
        <f t="shared" si="12"/>
        <v>0</v>
      </c>
    </row>
    <row r="15" spans="1:26">
      <c r="A15" s="4" t="s">
        <v>20</v>
      </c>
      <c r="B15" s="1">
        <v>427615</v>
      </c>
      <c r="C15" s="148">
        <v>281721.13</v>
      </c>
      <c r="D15" s="149">
        <f t="shared" si="0"/>
        <v>65.881956900482905</v>
      </c>
      <c r="E15" s="148">
        <v>281721.13</v>
      </c>
      <c r="F15" s="1">
        <f t="shared" si="9"/>
        <v>100</v>
      </c>
      <c r="G15" s="79">
        <v>0</v>
      </c>
      <c r="H15" s="1">
        <v>380676</v>
      </c>
      <c r="I15" s="194">
        <v>40884.03</v>
      </c>
      <c r="J15" s="115">
        <v>130062.11</v>
      </c>
      <c r="K15" s="73">
        <v>0</v>
      </c>
      <c r="L15" s="79">
        <v>0</v>
      </c>
      <c r="M15" s="1">
        <v>0</v>
      </c>
      <c r="N15" s="1">
        <f t="shared" si="2"/>
        <v>130062.11</v>
      </c>
      <c r="O15" s="1">
        <f t="shared" si="3"/>
        <v>0</v>
      </c>
      <c r="P15" s="1">
        <f t="shared" si="10"/>
        <v>130062.11</v>
      </c>
      <c r="Q15" s="1">
        <f t="shared" si="4"/>
        <v>34.166091374292051</v>
      </c>
      <c r="R15" s="174"/>
      <c r="S15" s="1">
        <f t="shared" si="5"/>
        <v>250613.89</v>
      </c>
      <c r="T15" s="1">
        <f t="shared" si="6"/>
        <v>65.833908625707949</v>
      </c>
      <c r="U15" s="79">
        <f t="shared" si="11"/>
        <v>130062.11</v>
      </c>
      <c r="V15" s="73">
        <f t="shared" si="7"/>
        <v>100</v>
      </c>
      <c r="W15" s="73">
        <v>54306.2</v>
      </c>
      <c r="X15" s="115">
        <v>35866.800000000003</v>
      </c>
      <c r="Y15" s="81">
        <f t="shared" si="8"/>
        <v>90173</v>
      </c>
      <c r="Z15" s="73">
        <f t="shared" si="12"/>
        <v>69.330722068095</v>
      </c>
    </row>
    <row r="16" spans="1:26">
      <c r="A16" s="4" t="s">
        <v>21</v>
      </c>
      <c r="B16" s="1">
        <v>500000</v>
      </c>
      <c r="C16" s="198">
        <v>556969.19999999995</v>
      </c>
      <c r="D16" s="182">
        <f t="shared" si="0"/>
        <v>111.39383999999998</v>
      </c>
      <c r="E16" s="148">
        <v>556969.19999999995</v>
      </c>
      <c r="F16" s="1">
        <f t="shared" si="9"/>
        <v>100</v>
      </c>
      <c r="G16" s="79">
        <v>0</v>
      </c>
      <c r="H16" s="116">
        <v>520000</v>
      </c>
      <c r="I16" s="99">
        <v>0</v>
      </c>
      <c r="J16" s="115">
        <v>301010</v>
      </c>
      <c r="K16" s="73">
        <v>0</v>
      </c>
      <c r="L16" s="79">
        <v>23090</v>
      </c>
      <c r="M16" s="1">
        <v>0</v>
      </c>
      <c r="N16" s="1">
        <f t="shared" si="2"/>
        <v>324100</v>
      </c>
      <c r="O16" s="1">
        <f t="shared" si="3"/>
        <v>0</v>
      </c>
      <c r="P16" s="1">
        <f t="shared" si="10"/>
        <v>324100</v>
      </c>
      <c r="Q16" s="1">
        <f t="shared" si="4"/>
        <v>62.32692307692308</v>
      </c>
      <c r="R16" s="174"/>
      <c r="S16" s="1">
        <f t="shared" si="5"/>
        <v>195900</v>
      </c>
      <c r="T16" s="1">
        <f t="shared" si="6"/>
        <v>37.67307692307692</v>
      </c>
      <c r="U16" s="79">
        <f t="shared" si="11"/>
        <v>324100</v>
      </c>
      <c r="V16" s="73">
        <f t="shared" si="7"/>
        <v>100</v>
      </c>
      <c r="W16" s="73">
        <v>187200</v>
      </c>
      <c r="X16" s="115">
        <v>41420</v>
      </c>
      <c r="Y16" s="81">
        <f t="shared" si="8"/>
        <v>228620</v>
      </c>
      <c r="Z16" s="73">
        <f t="shared" si="12"/>
        <v>70.539956803455723</v>
      </c>
    </row>
    <row r="17" spans="1:26" s="11" customFormat="1">
      <c r="A17" s="8" t="s">
        <v>22</v>
      </c>
      <c r="B17" s="9">
        <f>SUM(B18:B28)</f>
        <v>1808120</v>
      </c>
      <c r="C17" s="147">
        <f>SUM(C18:C28)</f>
        <v>1873293.4200000002</v>
      </c>
      <c r="D17" s="147">
        <f t="shared" si="0"/>
        <v>103.6044853217707</v>
      </c>
      <c r="E17" s="147">
        <f>SUM(E18:E28)</f>
        <v>1774009.5699999998</v>
      </c>
      <c r="F17" s="9">
        <f>E17*100/C17</f>
        <v>94.700037434605392</v>
      </c>
      <c r="G17" s="147">
        <f>SUM(G18:G28)</f>
        <v>99283.850000000122</v>
      </c>
      <c r="H17" s="9">
        <f>SUM(H18:H28)</f>
        <v>2199077</v>
      </c>
      <c r="I17" s="85">
        <f>SUM(I18:I28)</f>
        <v>1366815</v>
      </c>
      <c r="J17" s="75">
        <f t="shared" ref="J17:M17" si="13">SUM(J18:J28)</f>
        <v>845950.58000000007</v>
      </c>
      <c r="K17" s="75">
        <f t="shared" si="13"/>
        <v>0</v>
      </c>
      <c r="L17" s="9">
        <f t="shared" si="13"/>
        <v>170107.75</v>
      </c>
      <c r="M17" s="9">
        <f t="shared" si="13"/>
        <v>0</v>
      </c>
      <c r="N17" s="9">
        <f t="shared" si="2"/>
        <v>1016058.3300000001</v>
      </c>
      <c r="O17" s="9">
        <f t="shared" si="3"/>
        <v>0</v>
      </c>
      <c r="P17" s="9">
        <f t="shared" si="10"/>
        <v>1016058.3300000001</v>
      </c>
      <c r="Q17" s="9">
        <f t="shared" si="4"/>
        <v>46.203854162450881</v>
      </c>
      <c r="R17" s="175"/>
      <c r="S17" s="9">
        <f t="shared" si="5"/>
        <v>1183018.67</v>
      </c>
      <c r="T17" s="9">
        <f t="shared" si="6"/>
        <v>53.796145837549119</v>
      </c>
      <c r="U17" s="9">
        <f t="shared" ref="U17" si="14">SUM(U18:U28)</f>
        <v>1016058.3300000001</v>
      </c>
      <c r="V17" s="75">
        <f t="shared" si="7"/>
        <v>99.999999999999986</v>
      </c>
      <c r="W17" s="75">
        <f t="shared" ref="W17:X17" si="15">SUM(W18:W28)</f>
        <v>357286.55</v>
      </c>
      <c r="X17" s="75">
        <f t="shared" si="15"/>
        <v>75990.850000000006</v>
      </c>
      <c r="Y17" s="75">
        <f>SUM(Y18:Y28)</f>
        <v>433277.4</v>
      </c>
      <c r="Z17" s="75">
        <f t="shared" si="12"/>
        <v>42.642965192756201</v>
      </c>
    </row>
    <row r="18" spans="1:26">
      <c r="A18" s="12" t="s">
        <v>23</v>
      </c>
      <c r="B18" s="1">
        <v>266231</v>
      </c>
      <c r="C18" s="148">
        <v>246315</v>
      </c>
      <c r="D18" s="149">
        <f t="shared" si="0"/>
        <v>92.519278371038681</v>
      </c>
      <c r="E18" s="148">
        <v>246315</v>
      </c>
      <c r="F18" s="1">
        <f t="shared" si="9"/>
        <v>100</v>
      </c>
      <c r="G18" s="79">
        <v>0</v>
      </c>
      <c r="H18" s="116">
        <v>408572</v>
      </c>
      <c r="I18" s="194">
        <v>169264</v>
      </c>
      <c r="J18" s="115">
        <v>129880</v>
      </c>
      <c r="K18" s="73">
        <v>0</v>
      </c>
      <c r="L18" s="79">
        <v>61204</v>
      </c>
      <c r="M18" s="1">
        <v>0</v>
      </c>
      <c r="N18" s="1">
        <f t="shared" si="2"/>
        <v>191084</v>
      </c>
      <c r="O18" s="1">
        <f t="shared" si="3"/>
        <v>0</v>
      </c>
      <c r="P18" s="1">
        <f t="shared" si="10"/>
        <v>191084</v>
      </c>
      <c r="Q18" s="1">
        <f t="shared" si="4"/>
        <v>46.768745777977934</v>
      </c>
      <c r="R18" s="174"/>
      <c r="S18" s="1">
        <f t="shared" si="5"/>
        <v>217488</v>
      </c>
      <c r="T18" s="1">
        <f t="shared" si="6"/>
        <v>53.231254222022066</v>
      </c>
      <c r="U18" s="79">
        <f t="shared" ref="U18:U28" si="16">P18</f>
        <v>191084</v>
      </c>
      <c r="V18" s="73">
        <f t="shared" si="7"/>
        <v>100</v>
      </c>
      <c r="W18" s="73">
        <v>54438</v>
      </c>
      <c r="X18" s="115">
        <v>15655</v>
      </c>
      <c r="Y18" s="81">
        <f t="shared" si="8"/>
        <v>70093</v>
      </c>
      <c r="Z18" s="73">
        <f>Y18*100/U18</f>
        <v>36.681773460886312</v>
      </c>
    </row>
    <row r="19" spans="1:26">
      <c r="A19" s="12" t="s">
        <v>24</v>
      </c>
      <c r="B19" s="1">
        <v>50000</v>
      </c>
      <c r="C19" s="194">
        <v>13599.02</v>
      </c>
      <c r="D19" s="86">
        <f t="shared" si="0"/>
        <v>27.198039999999999</v>
      </c>
      <c r="E19" s="148">
        <v>13599.02</v>
      </c>
      <c r="F19" s="1">
        <f t="shared" si="9"/>
        <v>100</v>
      </c>
      <c r="G19" s="79">
        <v>0</v>
      </c>
      <c r="H19" s="116">
        <v>0</v>
      </c>
      <c r="I19" s="99">
        <v>0</v>
      </c>
      <c r="J19" s="115">
        <v>0</v>
      </c>
      <c r="K19" s="73">
        <v>0</v>
      </c>
      <c r="L19" s="79">
        <v>0</v>
      </c>
      <c r="M19" s="1">
        <v>0</v>
      </c>
      <c r="N19" s="1">
        <f t="shared" si="2"/>
        <v>0</v>
      </c>
      <c r="O19" s="1">
        <f t="shared" si="3"/>
        <v>0</v>
      </c>
      <c r="P19" s="1">
        <f t="shared" si="10"/>
        <v>0</v>
      </c>
      <c r="Q19" s="1" t="e">
        <f t="shared" si="4"/>
        <v>#DIV/0!</v>
      </c>
      <c r="R19" s="174"/>
      <c r="S19" s="1">
        <f t="shared" si="5"/>
        <v>0</v>
      </c>
      <c r="T19" s="1" t="e">
        <f t="shared" si="6"/>
        <v>#DIV/0!</v>
      </c>
      <c r="U19" s="79">
        <f t="shared" si="16"/>
        <v>0</v>
      </c>
      <c r="V19" s="73" t="e">
        <f t="shared" si="7"/>
        <v>#DIV/0!</v>
      </c>
      <c r="W19" s="73">
        <v>0</v>
      </c>
      <c r="X19" s="115">
        <v>0</v>
      </c>
      <c r="Y19" s="81">
        <f t="shared" si="8"/>
        <v>0</v>
      </c>
      <c r="Z19" s="73" t="e">
        <f t="shared" si="12"/>
        <v>#DIV/0!</v>
      </c>
    </row>
    <row r="20" spans="1:26">
      <c r="A20" s="12" t="s">
        <v>25</v>
      </c>
      <c r="B20" s="1">
        <v>48200</v>
      </c>
      <c r="C20" s="198">
        <v>53706.6</v>
      </c>
      <c r="D20" s="182">
        <f t="shared" si="0"/>
        <v>111.42448132780083</v>
      </c>
      <c r="E20" s="148">
        <v>53706.6</v>
      </c>
      <c r="F20" s="1">
        <f t="shared" si="9"/>
        <v>100</v>
      </c>
      <c r="G20" s="79">
        <v>0</v>
      </c>
      <c r="H20" s="116">
        <v>70000</v>
      </c>
      <c r="I20" s="194">
        <v>8705</v>
      </c>
      <c r="J20" s="115">
        <v>20085.75</v>
      </c>
      <c r="K20" s="73">
        <v>0</v>
      </c>
      <c r="L20" s="79">
        <v>0</v>
      </c>
      <c r="M20" s="1">
        <v>0</v>
      </c>
      <c r="N20" s="1">
        <f t="shared" si="2"/>
        <v>20085.75</v>
      </c>
      <c r="O20" s="1">
        <f t="shared" si="3"/>
        <v>0</v>
      </c>
      <c r="P20" s="1">
        <f t="shared" si="10"/>
        <v>20085.75</v>
      </c>
      <c r="Q20" s="1">
        <f t="shared" si="4"/>
        <v>28.693928571428572</v>
      </c>
      <c r="R20" s="174"/>
      <c r="S20" s="1">
        <f t="shared" si="5"/>
        <v>49914.25</v>
      </c>
      <c r="T20" s="1">
        <f t="shared" si="6"/>
        <v>71.306071428571428</v>
      </c>
      <c r="U20" s="79">
        <f t="shared" si="16"/>
        <v>20085.75</v>
      </c>
      <c r="V20" s="73">
        <f t="shared" si="7"/>
        <v>100</v>
      </c>
      <c r="W20" s="73">
        <v>20085.75</v>
      </c>
      <c r="X20" s="115">
        <v>0</v>
      </c>
      <c r="Y20" s="81">
        <f t="shared" si="8"/>
        <v>20085.75</v>
      </c>
      <c r="Z20" s="73">
        <f t="shared" si="12"/>
        <v>100</v>
      </c>
    </row>
    <row r="21" spans="1:26">
      <c r="A21" s="12" t="s">
        <v>26</v>
      </c>
      <c r="B21" s="1">
        <v>0</v>
      </c>
      <c r="C21" s="1">
        <v>0</v>
      </c>
      <c r="D21" s="149" t="e">
        <f t="shared" si="0"/>
        <v>#DIV/0!</v>
      </c>
      <c r="E21" s="1">
        <v>0</v>
      </c>
      <c r="F21" s="1" t="e">
        <f t="shared" si="9"/>
        <v>#DIV/0!</v>
      </c>
      <c r="G21" s="79">
        <v>0</v>
      </c>
      <c r="H21" s="116">
        <v>0</v>
      </c>
      <c r="I21" s="99">
        <v>0</v>
      </c>
      <c r="J21" s="115">
        <v>0</v>
      </c>
      <c r="K21" s="73">
        <v>0</v>
      </c>
      <c r="L21" s="79">
        <v>0</v>
      </c>
      <c r="M21" s="1">
        <v>0</v>
      </c>
      <c r="N21" s="1">
        <f t="shared" si="2"/>
        <v>0</v>
      </c>
      <c r="O21" s="1">
        <f t="shared" si="3"/>
        <v>0</v>
      </c>
      <c r="P21" s="1">
        <f t="shared" si="10"/>
        <v>0</v>
      </c>
      <c r="Q21" s="1" t="e">
        <f t="shared" si="4"/>
        <v>#DIV/0!</v>
      </c>
      <c r="R21" s="174"/>
      <c r="S21" s="1">
        <f t="shared" si="5"/>
        <v>0</v>
      </c>
      <c r="T21" s="1" t="e">
        <f t="shared" si="6"/>
        <v>#DIV/0!</v>
      </c>
      <c r="U21" s="79">
        <f t="shared" si="16"/>
        <v>0</v>
      </c>
      <c r="V21" s="73" t="e">
        <f t="shared" si="7"/>
        <v>#DIV/0!</v>
      </c>
      <c r="W21" s="73">
        <v>0</v>
      </c>
      <c r="X21" s="115">
        <v>0</v>
      </c>
      <c r="Y21" s="81">
        <f t="shared" si="8"/>
        <v>0</v>
      </c>
      <c r="Z21" s="73" t="e">
        <f t="shared" si="12"/>
        <v>#DIV/0!</v>
      </c>
    </row>
    <row r="22" spans="1:26">
      <c r="A22" s="12" t="s">
        <v>27</v>
      </c>
      <c r="B22" s="1">
        <v>152870</v>
      </c>
      <c r="C22" s="148">
        <v>131362.15</v>
      </c>
      <c r="D22" s="149">
        <f t="shared" si="0"/>
        <v>85.930627330411454</v>
      </c>
      <c r="E22" s="148">
        <v>98123.5</v>
      </c>
      <c r="F22" s="1">
        <f t="shared" si="9"/>
        <v>74.696935152172827</v>
      </c>
      <c r="G22" s="79">
        <v>33238.649999999994</v>
      </c>
      <c r="H22" s="116">
        <v>66654</v>
      </c>
      <c r="I22" s="194">
        <v>927778</v>
      </c>
      <c r="J22" s="115">
        <v>18169.53</v>
      </c>
      <c r="K22" s="73">
        <v>0</v>
      </c>
      <c r="L22" s="79">
        <v>0</v>
      </c>
      <c r="M22" s="1">
        <v>0</v>
      </c>
      <c r="N22" s="1">
        <f t="shared" si="2"/>
        <v>18169.53</v>
      </c>
      <c r="O22" s="1">
        <f t="shared" si="3"/>
        <v>0</v>
      </c>
      <c r="P22" s="1">
        <f t="shared" si="10"/>
        <v>18169.53</v>
      </c>
      <c r="Q22" s="1">
        <f t="shared" si="4"/>
        <v>27.259474300117024</v>
      </c>
      <c r="R22" s="174"/>
      <c r="S22" s="1">
        <f t="shared" si="5"/>
        <v>48484.47</v>
      </c>
      <c r="T22" s="1">
        <f t="shared" si="6"/>
        <v>72.74052569988298</v>
      </c>
      <c r="U22" s="79">
        <f t="shared" si="16"/>
        <v>18169.53</v>
      </c>
      <c r="V22" s="73">
        <f t="shared" si="7"/>
        <v>100</v>
      </c>
      <c r="W22" s="73">
        <v>18169.5</v>
      </c>
      <c r="X22" s="115">
        <v>0</v>
      </c>
      <c r="Y22" s="81">
        <f t="shared" si="8"/>
        <v>18169.5</v>
      </c>
      <c r="Z22" s="73">
        <f t="shared" si="12"/>
        <v>99.999834888409339</v>
      </c>
    </row>
    <row r="23" spans="1:26">
      <c r="A23" s="12" t="s">
        <v>28</v>
      </c>
      <c r="B23" s="1">
        <v>443119</v>
      </c>
      <c r="C23" s="198">
        <v>625409.90000000014</v>
      </c>
      <c r="D23" s="182">
        <f t="shared" si="0"/>
        <v>141.13813670819806</v>
      </c>
      <c r="E23" s="148">
        <v>559364.69999999995</v>
      </c>
      <c r="F23" s="1">
        <f t="shared" si="9"/>
        <v>89.439693871171499</v>
      </c>
      <c r="G23" s="79">
        <v>66045.200000000128</v>
      </c>
      <c r="H23" s="116">
        <f>300000+349841</f>
        <v>649841</v>
      </c>
      <c r="I23" s="194">
        <v>174648</v>
      </c>
      <c r="J23" s="115">
        <v>401555.80000000005</v>
      </c>
      <c r="K23" s="73">
        <v>0</v>
      </c>
      <c r="L23" s="115">
        <v>50739.75</v>
      </c>
      <c r="M23" s="1">
        <v>0</v>
      </c>
      <c r="N23" s="73">
        <f t="shared" si="2"/>
        <v>452295.55000000005</v>
      </c>
      <c r="O23" s="73">
        <f t="shared" si="3"/>
        <v>0</v>
      </c>
      <c r="P23" s="73">
        <f>N23+O23</f>
        <v>452295.55000000005</v>
      </c>
      <c r="Q23" s="73">
        <f t="shared" si="4"/>
        <v>69.600956233909542</v>
      </c>
      <c r="R23" s="176"/>
      <c r="S23" s="1">
        <f t="shared" si="5"/>
        <v>197545.44999999995</v>
      </c>
      <c r="T23" s="1">
        <f t="shared" si="6"/>
        <v>30.399043766090468</v>
      </c>
      <c r="U23" s="79">
        <f t="shared" si="16"/>
        <v>452295.55000000005</v>
      </c>
      <c r="V23" s="73">
        <f t="shared" si="7"/>
        <v>100</v>
      </c>
      <c r="W23" s="73">
        <v>80633</v>
      </c>
      <c r="X23" s="115">
        <v>4500</v>
      </c>
      <c r="Y23" s="81">
        <f t="shared" si="8"/>
        <v>85133</v>
      </c>
      <c r="Z23" s="73">
        <f t="shared" si="12"/>
        <v>18.82242706124347</v>
      </c>
    </row>
    <row r="24" spans="1:26">
      <c r="A24" s="12" t="s">
        <v>29</v>
      </c>
      <c r="B24" s="1">
        <v>500000</v>
      </c>
      <c r="C24" s="198">
        <v>570524</v>
      </c>
      <c r="D24" s="182">
        <f t="shared" si="0"/>
        <v>114.1048</v>
      </c>
      <c r="E24" s="148">
        <v>570524</v>
      </c>
      <c r="F24" s="1">
        <f t="shared" si="9"/>
        <v>100</v>
      </c>
      <c r="G24" s="79">
        <v>0</v>
      </c>
      <c r="H24" s="116">
        <v>700000</v>
      </c>
      <c r="I24" s="99">
        <v>0</v>
      </c>
      <c r="J24" s="115">
        <v>237051</v>
      </c>
      <c r="K24" s="73">
        <v>0</v>
      </c>
      <c r="L24" s="79">
        <v>58164</v>
      </c>
      <c r="M24" s="1">
        <v>0</v>
      </c>
      <c r="N24" s="1">
        <f t="shared" si="2"/>
        <v>295215</v>
      </c>
      <c r="O24" s="1">
        <f t="shared" si="3"/>
        <v>0</v>
      </c>
      <c r="P24" s="1">
        <f t="shared" si="10"/>
        <v>295215</v>
      </c>
      <c r="Q24" s="1">
        <f t="shared" si="4"/>
        <v>42.173571428571428</v>
      </c>
      <c r="R24" s="174"/>
      <c r="S24" s="1">
        <f t="shared" si="5"/>
        <v>404785</v>
      </c>
      <c r="T24" s="1">
        <f t="shared" si="6"/>
        <v>57.826428571428572</v>
      </c>
      <c r="U24" s="79">
        <f t="shared" si="16"/>
        <v>295215</v>
      </c>
      <c r="V24" s="73">
        <f t="shared" si="7"/>
        <v>100</v>
      </c>
      <c r="W24" s="73">
        <v>159628</v>
      </c>
      <c r="X24" s="115">
        <v>46040</v>
      </c>
      <c r="Y24" s="81">
        <f t="shared" si="8"/>
        <v>205668</v>
      </c>
      <c r="Z24" s="73">
        <f t="shared" si="12"/>
        <v>69.667191707738425</v>
      </c>
    </row>
    <row r="25" spans="1:26">
      <c r="A25" s="12" t="s">
        <v>30</v>
      </c>
      <c r="B25" s="1">
        <v>129500</v>
      </c>
      <c r="C25" s="148">
        <v>129500</v>
      </c>
      <c r="D25" s="149">
        <f t="shared" si="0"/>
        <v>100</v>
      </c>
      <c r="E25" s="148">
        <v>129500</v>
      </c>
      <c r="F25" s="1">
        <f t="shared" si="9"/>
        <v>100</v>
      </c>
      <c r="G25" s="79">
        <v>0</v>
      </c>
      <c r="H25" s="116">
        <v>95900</v>
      </c>
      <c r="I25" s="194">
        <v>69650</v>
      </c>
      <c r="J25" s="115">
        <v>0</v>
      </c>
      <c r="K25" s="73">
        <v>0</v>
      </c>
      <c r="L25" s="79">
        <v>0</v>
      </c>
      <c r="M25" s="1">
        <v>0</v>
      </c>
      <c r="N25" s="1">
        <f t="shared" si="2"/>
        <v>0</v>
      </c>
      <c r="O25" s="1">
        <f t="shared" si="3"/>
        <v>0</v>
      </c>
      <c r="P25" s="1">
        <f t="shared" si="10"/>
        <v>0</v>
      </c>
      <c r="Q25" s="1">
        <f t="shared" si="4"/>
        <v>0</v>
      </c>
      <c r="R25" s="174"/>
      <c r="S25" s="1">
        <f t="shared" si="5"/>
        <v>95900</v>
      </c>
      <c r="T25" s="1">
        <f t="shared" si="6"/>
        <v>100</v>
      </c>
      <c r="U25" s="79">
        <f t="shared" si="16"/>
        <v>0</v>
      </c>
      <c r="V25" s="73" t="e">
        <f t="shared" si="7"/>
        <v>#DIV/0!</v>
      </c>
      <c r="W25" s="73">
        <v>0</v>
      </c>
      <c r="X25" s="115">
        <v>0</v>
      </c>
      <c r="Y25" s="81">
        <f t="shared" si="8"/>
        <v>0</v>
      </c>
      <c r="Z25" s="73" t="e">
        <f t="shared" si="12"/>
        <v>#DIV/0!</v>
      </c>
    </row>
    <row r="26" spans="1:26">
      <c r="A26" s="12" t="s">
        <v>31</v>
      </c>
      <c r="B26" s="1">
        <v>212200</v>
      </c>
      <c r="C26" s="148">
        <v>102876.75</v>
      </c>
      <c r="D26" s="149">
        <f t="shared" si="0"/>
        <v>48.48103204524034</v>
      </c>
      <c r="E26" s="148">
        <v>102876.75</v>
      </c>
      <c r="F26" s="1">
        <f t="shared" si="9"/>
        <v>100</v>
      </c>
      <c r="G26" s="79">
        <v>0</v>
      </c>
      <c r="H26" s="116">
        <v>125000</v>
      </c>
      <c r="I26" s="194">
        <v>16770</v>
      </c>
      <c r="J26" s="115">
        <v>38558.5</v>
      </c>
      <c r="K26" s="73">
        <v>0</v>
      </c>
      <c r="L26" s="79">
        <v>0</v>
      </c>
      <c r="M26" s="1">
        <v>0</v>
      </c>
      <c r="N26" s="1">
        <f t="shared" si="2"/>
        <v>38558.5</v>
      </c>
      <c r="O26" s="1">
        <f t="shared" si="3"/>
        <v>0</v>
      </c>
      <c r="P26" s="1">
        <f t="shared" si="10"/>
        <v>38558.5</v>
      </c>
      <c r="Q26" s="1">
        <f t="shared" si="4"/>
        <v>30.846800000000002</v>
      </c>
      <c r="R26" s="174"/>
      <c r="S26" s="1">
        <f t="shared" si="5"/>
        <v>86441.5</v>
      </c>
      <c r="T26" s="1">
        <f t="shared" si="6"/>
        <v>69.153199999999998</v>
      </c>
      <c r="U26" s="79">
        <f t="shared" si="16"/>
        <v>38558.5</v>
      </c>
      <c r="V26" s="73">
        <f t="shared" si="7"/>
        <v>100</v>
      </c>
      <c r="W26" s="73">
        <v>23682.3</v>
      </c>
      <c r="X26" s="115">
        <v>9795.85</v>
      </c>
      <c r="Y26" s="81">
        <f t="shared" si="8"/>
        <v>33478.15</v>
      </c>
      <c r="Z26" s="73">
        <f t="shared" si="12"/>
        <v>86.824305924763664</v>
      </c>
    </row>
    <row r="27" spans="1:26">
      <c r="A27" s="12" t="s">
        <v>32</v>
      </c>
      <c r="B27" s="1">
        <v>6000</v>
      </c>
      <c r="C27" s="1">
        <v>0</v>
      </c>
      <c r="D27" s="149">
        <f t="shared" si="0"/>
        <v>0</v>
      </c>
      <c r="E27" s="1">
        <v>0</v>
      </c>
      <c r="F27" s="1" t="e">
        <f t="shared" si="9"/>
        <v>#DIV/0!</v>
      </c>
      <c r="G27" s="79">
        <v>0</v>
      </c>
      <c r="H27" s="116">
        <v>83110</v>
      </c>
      <c r="I27" s="99">
        <v>0</v>
      </c>
      <c r="J27" s="115">
        <v>650</v>
      </c>
      <c r="K27" s="73">
        <v>0</v>
      </c>
      <c r="L27" s="79">
        <v>0</v>
      </c>
      <c r="M27" s="1">
        <v>0</v>
      </c>
      <c r="N27" s="1">
        <f t="shared" si="2"/>
        <v>650</v>
      </c>
      <c r="O27" s="1">
        <f t="shared" si="3"/>
        <v>0</v>
      </c>
      <c r="P27" s="1">
        <f t="shared" si="10"/>
        <v>650</v>
      </c>
      <c r="Q27" s="1">
        <f t="shared" si="4"/>
        <v>0.78209601732643486</v>
      </c>
      <c r="R27" s="174"/>
      <c r="S27" s="1">
        <f t="shared" si="5"/>
        <v>82460</v>
      </c>
      <c r="T27" s="1">
        <f t="shared" si="6"/>
        <v>99.217903982673562</v>
      </c>
      <c r="U27" s="79">
        <f t="shared" si="16"/>
        <v>650</v>
      </c>
      <c r="V27" s="73">
        <f t="shared" si="7"/>
        <v>100</v>
      </c>
      <c r="W27" s="73">
        <v>650</v>
      </c>
      <c r="X27" s="115">
        <v>0</v>
      </c>
      <c r="Y27" s="81">
        <f t="shared" si="8"/>
        <v>650</v>
      </c>
      <c r="Z27" s="73">
        <f t="shared" si="12"/>
        <v>100</v>
      </c>
    </row>
    <row r="28" spans="1:26">
      <c r="A28" s="12" t="s">
        <v>73</v>
      </c>
      <c r="B28" s="1">
        <v>0</v>
      </c>
      <c r="C28" s="149">
        <v>0</v>
      </c>
      <c r="D28" s="149" t="e">
        <f t="shared" si="0"/>
        <v>#DIV/0!</v>
      </c>
      <c r="E28" s="1">
        <v>0</v>
      </c>
      <c r="F28" s="1" t="e">
        <f t="shared" si="9"/>
        <v>#DIV/0!</v>
      </c>
      <c r="G28" s="1">
        <f t="shared" ref="G28" si="17">C28-E28</f>
        <v>0</v>
      </c>
      <c r="H28" s="1">
        <v>0</v>
      </c>
      <c r="I28" s="99">
        <v>0</v>
      </c>
      <c r="J28" s="73">
        <v>0</v>
      </c>
      <c r="K28" s="73">
        <v>0</v>
      </c>
      <c r="L28" s="1">
        <v>0</v>
      </c>
      <c r="M28" s="1">
        <v>0</v>
      </c>
      <c r="N28" s="1">
        <f t="shared" si="2"/>
        <v>0</v>
      </c>
      <c r="O28" s="1">
        <f t="shared" si="3"/>
        <v>0</v>
      </c>
      <c r="P28" s="1">
        <f t="shared" si="10"/>
        <v>0</v>
      </c>
      <c r="Q28" s="1" t="e">
        <f t="shared" si="4"/>
        <v>#DIV/0!</v>
      </c>
      <c r="R28" s="5"/>
      <c r="S28" s="1">
        <f t="shared" si="5"/>
        <v>0</v>
      </c>
      <c r="T28" s="1" t="e">
        <f t="shared" si="6"/>
        <v>#DIV/0!</v>
      </c>
      <c r="U28" s="79">
        <f t="shared" si="16"/>
        <v>0</v>
      </c>
      <c r="V28" s="73" t="e">
        <f t="shared" si="7"/>
        <v>#DIV/0!</v>
      </c>
      <c r="W28" s="73">
        <v>0</v>
      </c>
      <c r="X28" s="73"/>
      <c r="Y28" s="81">
        <f t="shared" si="8"/>
        <v>0</v>
      </c>
      <c r="Z28" s="73" t="e">
        <f t="shared" si="12"/>
        <v>#DIV/0!</v>
      </c>
    </row>
    <row r="29" spans="1:26" s="11" customFormat="1">
      <c r="A29" s="119" t="s">
        <v>33</v>
      </c>
      <c r="B29" s="9">
        <f>B9+B17</f>
        <v>14595638.800000001</v>
      </c>
      <c r="C29" s="147">
        <f>C9+C17</f>
        <v>14107560.379999999</v>
      </c>
      <c r="D29" s="147">
        <f t="shared" si="0"/>
        <v>96.655998228731164</v>
      </c>
      <c r="E29" s="147">
        <f>E9+E17</f>
        <v>13780707.699999999</v>
      </c>
      <c r="F29" s="9">
        <f t="shared" si="9"/>
        <v>97.68313818125938</v>
      </c>
      <c r="G29" s="147">
        <f>G9+G17</f>
        <v>326852.68000000069</v>
      </c>
      <c r="H29" s="9">
        <f>H9+H17</f>
        <v>13885155.82</v>
      </c>
      <c r="I29" s="85">
        <f>I9+I17</f>
        <v>3312624.75</v>
      </c>
      <c r="J29" s="75">
        <f t="shared" ref="J29:M29" si="18">J9+J17</f>
        <v>7133927.7199999997</v>
      </c>
      <c r="K29" s="75">
        <f t="shared" si="18"/>
        <v>0</v>
      </c>
      <c r="L29" s="9">
        <f t="shared" si="18"/>
        <v>1155709.6600000001</v>
      </c>
      <c r="M29" s="9">
        <f t="shared" si="18"/>
        <v>0</v>
      </c>
      <c r="N29" s="9">
        <f t="shared" si="2"/>
        <v>8289637.3799999999</v>
      </c>
      <c r="O29" s="9">
        <f t="shared" si="3"/>
        <v>0</v>
      </c>
      <c r="P29" s="9">
        <f>N29+O29</f>
        <v>8289637.3799999999</v>
      </c>
      <c r="Q29" s="9">
        <f t="shared" si="4"/>
        <v>59.701435745212976</v>
      </c>
      <c r="R29" s="10"/>
      <c r="S29" s="9">
        <f t="shared" si="5"/>
        <v>5595518.4400000004</v>
      </c>
      <c r="T29" s="9">
        <f t="shared" si="6"/>
        <v>40.298564254787024</v>
      </c>
      <c r="U29" s="9">
        <f>U9+U17</f>
        <v>8289637.3799999999</v>
      </c>
      <c r="V29" s="75">
        <f t="shared" si="7"/>
        <v>100</v>
      </c>
      <c r="W29" s="75">
        <f>W9+W17</f>
        <v>2940384.93</v>
      </c>
      <c r="X29" s="75">
        <f>X9+X17</f>
        <v>1092942.17</v>
      </c>
      <c r="Y29" s="80">
        <f t="shared" si="8"/>
        <v>4033327.1</v>
      </c>
      <c r="Z29" s="75">
        <f t="shared" si="12"/>
        <v>48.65504864821964</v>
      </c>
    </row>
    <row r="30" spans="1:26">
      <c r="H30" s="104" t="s">
        <v>117</v>
      </c>
    </row>
    <row r="32" spans="1:26">
      <c r="C32" s="199"/>
      <c r="D32" s="199"/>
      <c r="S32" s="200" t="s">
        <v>94</v>
      </c>
      <c r="T32" s="200"/>
      <c r="U32" s="199" t="s">
        <v>38</v>
      </c>
      <c r="V32" s="199"/>
    </row>
  </sheetData>
  <mergeCells count="31">
    <mergeCell ref="A4:A8"/>
    <mergeCell ref="H4:Z4"/>
    <mergeCell ref="C5:D5"/>
    <mergeCell ref="E5:F5"/>
    <mergeCell ref="J5:K5"/>
    <mergeCell ref="L5:M5"/>
    <mergeCell ref="N5:Q5"/>
    <mergeCell ref="R5:R6"/>
    <mergeCell ref="S5:T5"/>
    <mergeCell ref="U5:V5"/>
    <mergeCell ref="W5:Z5"/>
    <mergeCell ref="C6:D6"/>
    <mergeCell ref="E6:F6"/>
    <mergeCell ref="L6:M6"/>
    <mergeCell ref="B4:G4"/>
    <mergeCell ref="W8:Z8"/>
    <mergeCell ref="Y6:Z6"/>
    <mergeCell ref="U32:V32"/>
    <mergeCell ref="S32:T32"/>
    <mergeCell ref="C32:D32"/>
    <mergeCell ref="N6:O6"/>
    <mergeCell ref="P6:P7"/>
    <mergeCell ref="U6:V6"/>
    <mergeCell ref="J6:K6"/>
    <mergeCell ref="C8:D8"/>
    <mergeCell ref="E8:F8"/>
    <mergeCell ref="J8:K8"/>
    <mergeCell ref="L8:M8"/>
    <mergeCell ref="N8:Q8"/>
    <mergeCell ref="S8:T8"/>
    <mergeCell ref="U8:V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9A6E-165A-4F97-AA96-85542104A50D}">
  <sheetPr>
    <tabColor rgb="FFFFFF00"/>
  </sheetPr>
  <dimension ref="A1:AK32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1" sqref="C21:D21"/>
    </sheetView>
  </sheetViews>
  <sheetFormatPr defaultColWidth="9" defaultRowHeight="17.45" customHeight="1"/>
  <cols>
    <col min="1" max="1" width="31.75" style="6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32" customWidth="1"/>
    <col min="6" max="6" width="9.125" style="6" bestFit="1" customWidth="1"/>
    <col min="7" max="7" width="16.875" style="6" bestFit="1" customWidth="1"/>
    <col min="8" max="8" width="15.5" style="6" bestFit="1" customWidth="1"/>
    <col min="9" max="10" width="12.625" style="74" customWidth="1"/>
    <col min="11" max="11" width="14.375" style="74" bestFit="1" customWidth="1"/>
    <col min="12" max="12" width="13.25" style="74" customWidth="1"/>
    <col min="13" max="13" width="14.375" style="6" bestFit="1" customWidth="1"/>
    <col min="14" max="14" width="12.375" style="6" bestFit="1" customWidth="1"/>
    <col min="15" max="15" width="14.375" style="6" bestFit="1" customWidth="1"/>
    <col min="16" max="16" width="12.25" style="29" customWidth="1"/>
    <col min="17" max="17" width="12.375" style="15" customWidth="1"/>
    <col min="18" max="18" width="14.5" style="6" customWidth="1"/>
    <col min="19" max="19" width="11.25" style="29" customWidth="1"/>
    <col min="20" max="20" width="13.625" style="29" customWidth="1"/>
    <col min="21" max="21" width="9.125" style="29" bestFit="1" customWidth="1"/>
    <col min="22" max="22" width="15.375" style="6" customWidth="1"/>
    <col min="23" max="23" width="13.75" style="6" customWidth="1"/>
    <col min="24" max="24" width="13.125" style="6" customWidth="1"/>
    <col min="25" max="25" width="10.875" style="6" customWidth="1"/>
    <col min="26" max="26" width="9" style="6"/>
    <col min="27" max="27" width="11" style="6" hidden="1" customWidth="1"/>
    <col min="28" max="28" width="12.75" style="6" hidden="1" customWidth="1"/>
    <col min="29" max="31" width="9.875" style="6" hidden="1" customWidth="1"/>
    <col min="32" max="32" width="0" style="6" hidden="1" customWidth="1"/>
    <col min="33" max="33" width="12.75" style="6" hidden="1" customWidth="1"/>
    <col min="34" max="35" width="0" style="6" hidden="1" customWidth="1"/>
    <col min="36" max="16384" width="9" style="6"/>
  </cols>
  <sheetData>
    <row r="1" spans="1:37" s="11" customFormat="1" ht="17.45" customHeight="1">
      <c r="A1" s="11" t="s">
        <v>39</v>
      </c>
      <c r="E1" s="70"/>
      <c r="I1" s="100"/>
      <c r="J1" s="100"/>
      <c r="K1" s="100"/>
      <c r="L1" s="100"/>
    </row>
    <row r="2" spans="1:37" s="11" customFormat="1" ht="17.45" customHeight="1">
      <c r="A2" s="11" t="s">
        <v>84</v>
      </c>
      <c r="E2" s="70"/>
      <c r="I2" s="100"/>
      <c r="J2" s="100"/>
      <c r="K2" s="100"/>
      <c r="L2" s="100"/>
    </row>
    <row r="3" spans="1:37" s="11" customFormat="1" ht="17.45" customHeight="1">
      <c r="A3" s="16" t="s">
        <v>116</v>
      </c>
      <c r="B3" s="16"/>
      <c r="C3" s="16"/>
      <c r="D3" s="16"/>
      <c r="E3" s="71"/>
      <c r="F3" s="16"/>
      <c r="I3" s="100"/>
      <c r="J3" s="100"/>
      <c r="K3" s="100"/>
      <c r="L3" s="100"/>
    </row>
    <row r="4" spans="1:37" s="11" customFormat="1" ht="17.45" customHeight="1">
      <c r="A4" s="210" t="s">
        <v>0</v>
      </c>
      <c r="B4" s="217" t="s">
        <v>56</v>
      </c>
      <c r="C4" s="217"/>
      <c r="D4" s="217"/>
      <c r="E4" s="217"/>
      <c r="F4" s="217"/>
      <c r="G4" s="217" t="s">
        <v>55</v>
      </c>
      <c r="H4" s="217"/>
      <c r="I4" s="218"/>
      <c r="J4" s="218"/>
      <c r="K4" s="218"/>
      <c r="L4" s="218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</row>
    <row r="5" spans="1:37" s="15" customFormat="1" ht="17.45" customHeight="1">
      <c r="A5" s="210"/>
      <c r="B5" s="17" t="s">
        <v>1</v>
      </c>
      <c r="C5" s="201" t="s">
        <v>5</v>
      </c>
      <c r="D5" s="219"/>
      <c r="E5" s="219" t="s">
        <v>50</v>
      </c>
      <c r="F5" s="220"/>
      <c r="G5" s="17" t="s">
        <v>1</v>
      </c>
      <c r="H5" s="18" t="s">
        <v>4</v>
      </c>
      <c r="I5" s="221" t="s">
        <v>2</v>
      </c>
      <c r="J5" s="222"/>
      <c r="K5" s="221" t="s">
        <v>2</v>
      </c>
      <c r="L5" s="234"/>
      <c r="M5" s="215" t="s">
        <v>46</v>
      </c>
      <c r="N5" s="215"/>
      <c r="O5" s="215"/>
      <c r="P5" s="214"/>
      <c r="Q5" s="223" t="s">
        <v>3</v>
      </c>
      <c r="R5" s="210" t="s">
        <v>48</v>
      </c>
      <c r="S5" s="210"/>
      <c r="T5" s="201" t="s">
        <v>5</v>
      </c>
      <c r="U5" s="219"/>
      <c r="V5" s="210" t="s">
        <v>50</v>
      </c>
      <c r="W5" s="210"/>
      <c r="X5" s="210"/>
      <c r="Y5" s="210"/>
    </row>
    <row r="6" spans="1:37" s="22" customFormat="1" ht="17.45" customHeight="1">
      <c r="A6" s="210"/>
      <c r="B6" s="19" t="s">
        <v>6</v>
      </c>
      <c r="C6" s="203" t="s">
        <v>49</v>
      </c>
      <c r="D6" s="204"/>
      <c r="E6" s="203" t="s">
        <v>104</v>
      </c>
      <c r="F6" s="207"/>
      <c r="G6" s="19" t="s">
        <v>41</v>
      </c>
      <c r="H6" s="20" t="s">
        <v>42</v>
      </c>
      <c r="I6" s="205" t="s">
        <v>103</v>
      </c>
      <c r="J6" s="206"/>
      <c r="K6" s="205" t="s">
        <v>111</v>
      </c>
      <c r="L6" s="235"/>
      <c r="M6" s="208" t="s">
        <v>45</v>
      </c>
      <c r="N6" s="209"/>
      <c r="O6" s="201" t="s">
        <v>47</v>
      </c>
      <c r="P6" s="21" t="s">
        <v>44</v>
      </c>
      <c r="Q6" s="224"/>
      <c r="R6" s="19" t="s">
        <v>45</v>
      </c>
      <c r="S6" s="21" t="s">
        <v>44</v>
      </c>
      <c r="T6" s="203" t="s">
        <v>118</v>
      </c>
      <c r="U6" s="204"/>
      <c r="V6" s="55" t="s">
        <v>95</v>
      </c>
      <c r="W6" s="37" t="s">
        <v>93</v>
      </c>
      <c r="X6" s="216" t="s">
        <v>79</v>
      </c>
      <c r="Y6" s="216"/>
    </row>
    <row r="7" spans="1:37" s="15" customFormat="1" ht="17.45" customHeight="1">
      <c r="A7" s="210"/>
      <c r="B7" s="23"/>
      <c r="C7" s="18" t="s">
        <v>8</v>
      </c>
      <c r="D7" s="17" t="s">
        <v>44</v>
      </c>
      <c r="E7" s="82" t="s">
        <v>8</v>
      </c>
      <c r="F7" s="83" t="s">
        <v>44</v>
      </c>
      <c r="G7" s="23"/>
      <c r="H7" s="23"/>
      <c r="I7" s="101" t="s">
        <v>35</v>
      </c>
      <c r="J7" s="101" t="s">
        <v>34</v>
      </c>
      <c r="K7" s="101" t="s">
        <v>35</v>
      </c>
      <c r="L7" s="101" t="s">
        <v>34</v>
      </c>
      <c r="M7" s="14" t="s">
        <v>35</v>
      </c>
      <c r="N7" s="14" t="s">
        <v>34</v>
      </c>
      <c r="O7" s="202"/>
      <c r="P7" s="26"/>
      <c r="Q7" s="27" t="s">
        <v>34</v>
      </c>
      <c r="R7" s="23"/>
      <c r="S7" s="28"/>
      <c r="T7" s="18" t="s">
        <v>8</v>
      </c>
      <c r="U7" s="17" t="s">
        <v>44</v>
      </c>
      <c r="V7" s="14" t="s">
        <v>8</v>
      </c>
      <c r="W7" s="14" t="s">
        <v>8</v>
      </c>
      <c r="X7" s="14" t="s">
        <v>7</v>
      </c>
      <c r="Y7" s="14" t="s">
        <v>44</v>
      </c>
      <c r="AA7" s="200" t="s">
        <v>96</v>
      </c>
      <c r="AB7" s="200"/>
      <c r="AC7" s="200"/>
      <c r="AD7" s="200"/>
      <c r="AE7" s="200"/>
    </row>
    <row r="8" spans="1:37" s="15" customFormat="1" ht="17.45" customHeight="1">
      <c r="A8" s="210"/>
      <c r="B8" s="14" t="s">
        <v>9</v>
      </c>
      <c r="C8" s="210" t="s">
        <v>10</v>
      </c>
      <c r="D8" s="210"/>
      <c r="E8" s="233" t="s">
        <v>11</v>
      </c>
      <c r="F8" s="233"/>
      <c r="G8" s="14" t="s">
        <v>43</v>
      </c>
      <c r="H8" s="14" t="s">
        <v>12</v>
      </c>
      <c r="I8" s="211" t="s">
        <v>13</v>
      </c>
      <c r="J8" s="212"/>
      <c r="K8" s="211" t="s">
        <v>52</v>
      </c>
      <c r="L8" s="212"/>
      <c r="M8" s="213" t="s">
        <v>53</v>
      </c>
      <c r="N8" s="215"/>
      <c r="O8" s="215"/>
      <c r="P8" s="214"/>
      <c r="Q8" s="14" t="s">
        <v>36</v>
      </c>
      <c r="R8" s="213" t="s">
        <v>57</v>
      </c>
      <c r="S8" s="214"/>
      <c r="T8" s="210" t="s">
        <v>65</v>
      </c>
      <c r="U8" s="210"/>
      <c r="V8" s="213" t="s">
        <v>66</v>
      </c>
      <c r="W8" s="215"/>
      <c r="X8" s="215"/>
      <c r="Y8" s="214"/>
      <c r="AA8" s="67" t="s">
        <v>97</v>
      </c>
      <c r="AB8" s="67" t="s">
        <v>98</v>
      </c>
      <c r="AC8" s="67" t="s">
        <v>99</v>
      </c>
      <c r="AD8" s="67" t="s">
        <v>100</v>
      </c>
      <c r="AE8" s="67" t="s">
        <v>101</v>
      </c>
      <c r="AF8" s="67" t="s">
        <v>102</v>
      </c>
      <c r="AG8" s="67"/>
      <c r="AH8" s="67"/>
      <c r="AI8" s="67"/>
      <c r="AJ8" s="67"/>
      <c r="AK8" s="67"/>
    </row>
    <row r="9" spans="1:37" s="3" customFormat="1" ht="17.45" customHeight="1">
      <c r="A9" s="38" t="s">
        <v>14</v>
      </c>
      <c r="B9" s="102">
        <f>SUM(B10:B16)</f>
        <v>14814157.760000002</v>
      </c>
      <c r="C9" s="102">
        <f>SUM(C10:C16)</f>
        <v>11399831.300000001</v>
      </c>
      <c r="D9" s="75">
        <f t="shared" ref="D9:D29" si="0">C9*100/B9</f>
        <v>76.952274200703528</v>
      </c>
      <c r="E9" s="84">
        <f>SUM(E10:E16)</f>
        <v>11399831.300000001</v>
      </c>
      <c r="F9" s="85">
        <f>E9*100/C9</f>
        <v>100</v>
      </c>
      <c r="G9" s="13">
        <f t="shared" ref="G9:L9" si="1">SUM(G10:G16)</f>
        <v>13664749.530000001</v>
      </c>
      <c r="H9" s="13">
        <f t="shared" si="1"/>
        <v>5259482.5212999992</v>
      </c>
      <c r="I9" s="102">
        <f t="shared" si="1"/>
        <v>6264219.9199999999</v>
      </c>
      <c r="J9" s="102">
        <f t="shared" si="1"/>
        <v>265432.7</v>
      </c>
      <c r="K9" s="102">
        <f t="shared" si="1"/>
        <v>1076535.77</v>
      </c>
      <c r="L9" s="102">
        <f t="shared" si="1"/>
        <v>15500</v>
      </c>
      <c r="M9" s="9">
        <f t="shared" ref="M9:M29" si="2">I9+K9</f>
        <v>7340755.6899999995</v>
      </c>
      <c r="N9" s="9">
        <f t="shared" ref="N9:N29" si="3">J9+L9</f>
        <v>280932.7</v>
      </c>
      <c r="O9" s="9">
        <f>M9+N9</f>
        <v>7621688.3899999997</v>
      </c>
      <c r="P9" s="9">
        <f t="shared" ref="P9:P29" si="4">O9*100/G9</f>
        <v>55.776275834892665</v>
      </c>
      <c r="Q9" s="56"/>
      <c r="R9" s="9">
        <f t="shared" ref="R9:R29" si="5">G9-O9</f>
        <v>6043061.1400000015</v>
      </c>
      <c r="S9" s="9">
        <f t="shared" ref="S9:S29" si="6">R9*100/G9</f>
        <v>44.223724165107335</v>
      </c>
      <c r="T9" s="13">
        <f>SUM(T10:T16)</f>
        <v>7621688.3899999987</v>
      </c>
      <c r="U9" s="9">
        <f>T9*100/O9</f>
        <v>99.999999999999986</v>
      </c>
      <c r="V9" s="13">
        <f>SUM(V10:V16)</f>
        <v>4453666.49</v>
      </c>
      <c r="W9" s="13">
        <f>SUM(W10:W16)</f>
        <v>709238.27999999991</v>
      </c>
      <c r="X9" s="80">
        <f>SUM(X10:X16)</f>
        <v>5162904.7699999996</v>
      </c>
      <c r="Y9" s="75">
        <f>X9*100/T9</f>
        <v>67.739646464344631</v>
      </c>
      <c r="AA9" s="3">
        <v>733632.17999999993</v>
      </c>
      <c r="AB9" s="3">
        <v>1440968.98</v>
      </c>
      <c r="AC9" s="3">
        <v>0</v>
      </c>
      <c r="AD9" s="3">
        <v>0</v>
      </c>
      <c r="AE9" s="3">
        <v>0</v>
      </c>
      <c r="AF9" s="3">
        <v>0</v>
      </c>
      <c r="AG9" s="3">
        <f>SUM(AA9:AF9)</f>
        <v>2174601.16</v>
      </c>
    </row>
    <row r="10" spans="1:37" ht="17.45" customHeight="1">
      <c r="A10" s="4" t="s">
        <v>15</v>
      </c>
      <c r="B10" s="73">
        <v>9077064.7300000004</v>
      </c>
      <c r="C10" s="73">
        <v>7184458.6500000004</v>
      </c>
      <c r="D10" s="73">
        <f>C10*100/B10</f>
        <v>79.149580439314548</v>
      </c>
      <c r="E10" s="86">
        <v>7184458.6500000004</v>
      </c>
      <c r="F10" s="86">
        <f>E10*100/C10</f>
        <v>100</v>
      </c>
      <c r="G10" s="1">
        <v>7579449.2599999998</v>
      </c>
      <c r="H10" s="1">
        <v>3887406.5700000003</v>
      </c>
      <c r="I10" s="73">
        <v>2543803.5699999998</v>
      </c>
      <c r="J10" s="1">
        <v>0</v>
      </c>
      <c r="K10" s="99">
        <v>489963</v>
      </c>
      <c r="L10" s="1">
        <v>0</v>
      </c>
      <c r="M10" s="1">
        <f t="shared" si="2"/>
        <v>3033766.57</v>
      </c>
      <c r="N10" s="1">
        <f t="shared" si="3"/>
        <v>0</v>
      </c>
      <c r="O10" s="1">
        <f>M10+N10</f>
        <v>3033766.57</v>
      </c>
      <c r="P10" s="1">
        <f t="shared" si="4"/>
        <v>40.026213857126606</v>
      </c>
      <c r="Q10" s="5"/>
      <c r="R10" s="1">
        <f t="shared" si="5"/>
        <v>4545682.6899999995</v>
      </c>
      <c r="S10" s="1">
        <f t="shared" si="6"/>
        <v>59.973786142873386</v>
      </c>
      <c r="T10" s="1">
        <v>3033766.57</v>
      </c>
      <c r="U10" s="1">
        <f t="shared" ref="U10:U29" si="7">T10*100/O10</f>
        <v>100</v>
      </c>
      <c r="V10" s="1">
        <v>1603448.0799999998</v>
      </c>
      <c r="W10" s="1">
        <v>528863.43999999994</v>
      </c>
      <c r="X10" s="81">
        <f t="shared" ref="X10:X29" si="8">V10+W10</f>
        <v>2132311.5199999996</v>
      </c>
      <c r="Y10" s="73">
        <f>X10*100/T10</f>
        <v>70.285945566339322</v>
      </c>
      <c r="AA10" s="6">
        <v>292243.40000000002</v>
      </c>
      <c r="AB10" s="66">
        <v>812531.03</v>
      </c>
      <c r="AC10" s="6">
        <v>0</v>
      </c>
      <c r="AD10" s="6">
        <v>0</v>
      </c>
      <c r="AE10" s="6">
        <v>0</v>
      </c>
      <c r="AF10" s="6">
        <v>0</v>
      </c>
      <c r="AG10" s="6">
        <f>SUM(AA10:AF10)</f>
        <v>1104774.4300000002</v>
      </c>
    </row>
    <row r="11" spans="1:37" ht="17.45" customHeight="1">
      <c r="A11" s="4" t="s">
        <v>16</v>
      </c>
      <c r="B11" s="73">
        <v>116635</v>
      </c>
      <c r="C11" s="73">
        <v>75701.55</v>
      </c>
      <c r="D11" s="73">
        <f t="shared" si="0"/>
        <v>64.904659836241265</v>
      </c>
      <c r="E11" s="86">
        <v>75701.55</v>
      </c>
      <c r="F11" s="86">
        <f t="shared" ref="F11:F29" si="9">E11*100/C11</f>
        <v>100</v>
      </c>
      <c r="G11" s="1">
        <v>109650</v>
      </c>
      <c r="H11" s="1">
        <v>59537.25</v>
      </c>
      <c r="I11" s="73">
        <v>48800</v>
      </c>
      <c r="J11" s="1">
        <v>0</v>
      </c>
      <c r="K11" s="1">
        <v>0</v>
      </c>
      <c r="L11" s="1">
        <v>0</v>
      </c>
      <c r="M11" s="1">
        <f t="shared" si="2"/>
        <v>48800</v>
      </c>
      <c r="N11" s="1">
        <f t="shared" si="3"/>
        <v>0</v>
      </c>
      <c r="O11" s="1">
        <f t="shared" ref="O11:O28" si="10">M11+N11</f>
        <v>48800</v>
      </c>
      <c r="P11" s="1">
        <f t="shared" si="4"/>
        <v>44.505243958048332</v>
      </c>
      <c r="Q11" s="5"/>
      <c r="R11" s="1">
        <f t="shared" si="5"/>
        <v>60850</v>
      </c>
      <c r="S11" s="1">
        <f t="shared" si="6"/>
        <v>55.494756041951668</v>
      </c>
      <c r="T11" s="1">
        <v>48800</v>
      </c>
      <c r="U11" s="1">
        <f t="shared" si="7"/>
        <v>100</v>
      </c>
      <c r="V11" s="1">
        <v>0</v>
      </c>
      <c r="W11" s="1">
        <v>0</v>
      </c>
      <c r="X11" s="81">
        <f t="shared" si="8"/>
        <v>0</v>
      </c>
      <c r="Y11" s="73">
        <f t="shared" ref="Y11:Y29" si="11">X11*100/T11</f>
        <v>0</v>
      </c>
      <c r="AA11" s="6">
        <v>28120.19</v>
      </c>
      <c r="AB11" s="66">
        <v>28120.19</v>
      </c>
      <c r="AC11" s="6">
        <v>0</v>
      </c>
      <c r="AD11" s="6">
        <v>0</v>
      </c>
      <c r="AE11" s="6">
        <v>0</v>
      </c>
      <c r="AF11" s="6">
        <v>0</v>
      </c>
      <c r="AG11" s="6">
        <f t="shared" ref="AG11:AG28" si="12">SUM(AA11:AF11)</f>
        <v>56240.38</v>
      </c>
    </row>
    <row r="12" spans="1:37" ht="17.45" customHeight="1">
      <c r="A12" s="4" t="s">
        <v>17</v>
      </c>
      <c r="B12" s="73">
        <v>3380998.6900000004</v>
      </c>
      <c r="C12" s="73">
        <v>2127472.6999999997</v>
      </c>
      <c r="D12" s="73">
        <f t="shared" si="0"/>
        <v>62.924386995251972</v>
      </c>
      <c r="E12" s="86">
        <v>2127472.6999999997</v>
      </c>
      <c r="F12" s="86">
        <f t="shared" si="9"/>
        <v>100</v>
      </c>
      <c r="G12" s="6">
        <v>3429868.7</v>
      </c>
      <c r="H12" s="1">
        <v>1073711.8512999997</v>
      </c>
      <c r="I12" s="73">
        <v>2117592.0099999998</v>
      </c>
      <c r="J12" s="73">
        <v>265432.7</v>
      </c>
      <c r="K12" s="99">
        <v>272811.74</v>
      </c>
      <c r="L12" s="99">
        <v>15500</v>
      </c>
      <c r="M12" s="1">
        <f t="shared" si="2"/>
        <v>2390403.75</v>
      </c>
      <c r="N12" s="50">
        <f t="shared" si="3"/>
        <v>280932.7</v>
      </c>
      <c r="O12" s="1">
        <f t="shared" si="10"/>
        <v>2671336.4500000002</v>
      </c>
      <c r="P12" s="1">
        <f t="shared" si="4"/>
        <v>77.884510564500616</v>
      </c>
      <c r="Q12" s="5"/>
      <c r="R12" s="1">
        <f t="shared" si="5"/>
        <v>758532.25</v>
      </c>
      <c r="S12" s="1">
        <f t="shared" si="6"/>
        <v>22.115489435499381</v>
      </c>
      <c r="T12" s="1">
        <v>2671336.4500000002</v>
      </c>
      <c r="U12" s="1">
        <f t="shared" si="7"/>
        <v>100</v>
      </c>
      <c r="V12" s="1">
        <v>1686087.77</v>
      </c>
      <c r="W12" s="1">
        <v>165834.84</v>
      </c>
      <c r="X12" s="81">
        <f t="shared" si="8"/>
        <v>1851922.61</v>
      </c>
      <c r="Y12" s="73">
        <f t="shared" si="11"/>
        <v>69.325696881049922</v>
      </c>
      <c r="AA12" s="6">
        <v>76410.740000000005</v>
      </c>
      <c r="AB12" s="66">
        <v>196173.66</v>
      </c>
      <c r="AC12" s="6">
        <v>0</v>
      </c>
      <c r="AD12" s="6">
        <v>0</v>
      </c>
      <c r="AE12" s="6">
        <v>0</v>
      </c>
      <c r="AF12" s="6">
        <v>0</v>
      </c>
      <c r="AG12" s="6">
        <f t="shared" si="12"/>
        <v>272584.40000000002</v>
      </c>
    </row>
    <row r="13" spans="1:37" ht="17.100000000000001" customHeight="1">
      <c r="A13" s="7" t="s">
        <v>18</v>
      </c>
      <c r="B13" s="73">
        <v>1013044.12</v>
      </c>
      <c r="C13" s="73">
        <v>990532.32</v>
      </c>
      <c r="D13" s="73">
        <f t="shared" si="0"/>
        <v>97.777806557921679</v>
      </c>
      <c r="E13" s="86">
        <v>990532.32</v>
      </c>
      <c r="F13" s="86">
        <f t="shared" si="9"/>
        <v>100</v>
      </c>
      <c r="G13" s="1">
        <v>1232453.3</v>
      </c>
      <c r="H13" s="1">
        <v>17780</v>
      </c>
      <c r="I13" s="73">
        <v>922746.08</v>
      </c>
      <c r="J13" s="1">
        <v>0</v>
      </c>
      <c r="K13" s="99">
        <v>238808.6</v>
      </c>
      <c r="L13" s="1">
        <v>0</v>
      </c>
      <c r="M13" s="1">
        <f t="shared" si="2"/>
        <v>1161554.68</v>
      </c>
      <c r="N13" s="1">
        <f t="shared" si="3"/>
        <v>0</v>
      </c>
      <c r="O13" s="1">
        <f t="shared" si="10"/>
        <v>1161554.68</v>
      </c>
      <c r="P13" s="1">
        <f t="shared" si="4"/>
        <v>94.247358500318015</v>
      </c>
      <c r="Q13" s="5"/>
      <c r="R13" s="1">
        <f t="shared" si="5"/>
        <v>70898.620000000112</v>
      </c>
      <c r="S13" s="1">
        <f t="shared" si="6"/>
        <v>5.7526414996819843</v>
      </c>
      <c r="T13" s="1">
        <v>1161554.68</v>
      </c>
      <c r="U13" s="1">
        <f t="shared" si="7"/>
        <v>100</v>
      </c>
      <c r="V13" s="1">
        <v>604437.48</v>
      </c>
      <c r="W13" s="1">
        <v>0</v>
      </c>
      <c r="X13" s="81">
        <f t="shared" si="8"/>
        <v>604437.48</v>
      </c>
      <c r="Y13" s="73">
        <f t="shared" si="11"/>
        <v>52.036937253784735</v>
      </c>
      <c r="AA13" s="6">
        <v>311048.09999999998</v>
      </c>
      <c r="AB13" s="66">
        <v>378334.35</v>
      </c>
      <c r="AC13" s="6">
        <v>0</v>
      </c>
      <c r="AD13" s="6">
        <v>0</v>
      </c>
      <c r="AE13" s="6">
        <v>0</v>
      </c>
      <c r="AF13" s="6">
        <v>0</v>
      </c>
      <c r="AG13" s="6">
        <f t="shared" si="12"/>
        <v>689382.45</v>
      </c>
    </row>
    <row r="14" spans="1:37" ht="17.45" customHeight="1">
      <c r="A14" s="4" t="s">
        <v>19</v>
      </c>
      <c r="B14" s="73">
        <v>0</v>
      </c>
      <c r="C14" s="73">
        <v>0</v>
      </c>
      <c r="D14" s="73" t="e">
        <f t="shared" si="0"/>
        <v>#DIV/0!</v>
      </c>
      <c r="E14" s="86">
        <v>0</v>
      </c>
      <c r="F14" s="86" t="e">
        <f t="shared" si="9"/>
        <v>#DIV/0!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f t="shared" si="2"/>
        <v>0</v>
      </c>
      <c r="N14" s="1">
        <f t="shared" si="3"/>
        <v>0</v>
      </c>
      <c r="O14" s="1">
        <f t="shared" si="10"/>
        <v>0</v>
      </c>
      <c r="P14" s="1" t="e">
        <f t="shared" si="4"/>
        <v>#DIV/0!</v>
      </c>
      <c r="Q14" s="5"/>
      <c r="R14" s="1">
        <f t="shared" si="5"/>
        <v>0</v>
      </c>
      <c r="S14" s="1" t="e">
        <f t="shared" si="6"/>
        <v>#DIV/0!</v>
      </c>
      <c r="T14" s="1">
        <v>0</v>
      </c>
      <c r="U14" s="1" t="e">
        <f t="shared" si="7"/>
        <v>#DIV/0!</v>
      </c>
      <c r="V14" s="1">
        <v>0</v>
      </c>
      <c r="W14" s="1">
        <v>0</v>
      </c>
      <c r="X14" s="81">
        <f t="shared" si="8"/>
        <v>0</v>
      </c>
      <c r="Y14" s="73" t="e">
        <f t="shared" si="11"/>
        <v>#DIV/0!</v>
      </c>
      <c r="AA14" s="6">
        <v>0</v>
      </c>
      <c r="AB14" s="66">
        <v>0</v>
      </c>
      <c r="AC14" s="6">
        <v>0</v>
      </c>
      <c r="AD14" s="6">
        <v>0</v>
      </c>
      <c r="AE14" s="6">
        <v>0</v>
      </c>
      <c r="AF14" s="6">
        <v>0</v>
      </c>
      <c r="AG14" s="6">
        <f t="shared" si="12"/>
        <v>0</v>
      </c>
    </row>
    <row r="15" spans="1:37" ht="17.45" customHeight="1">
      <c r="A15" s="4" t="s">
        <v>20</v>
      </c>
      <c r="B15" s="73">
        <v>481415.22</v>
      </c>
      <c r="C15" s="73">
        <v>390807.78</v>
      </c>
      <c r="D15" s="73">
        <f t="shared" si="0"/>
        <v>81.178941538242185</v>
      </c>
      <c r="E15" s="86">
        <v>390807.78</v>
      </c>
      <c r="F15" s="86">
        <f t="shared" si="9"/>
        <v>99.999999999999986</v>
      </c>
      <c r="G15" s="1">
        <v>500283.27</v>
      </c>
      <c r="H15" s="1">
        <v>213578.95999999996</v>
      </c>
      <c r="I15" s="73">
        <v>226459.66</v>
      </c>
      <c r="J15" s="1">
        <v>0</v>
      </c>
      <c r="K15" s="99">
        <v>16922.43</v>
      </c>
      <c r="L15" s="1">
        <v>0</v>
      </c>
      <c r="M15" s="1">
        <f t="shared" si="2"/>
        <v>243382.09</v>
      </c>
      <c r="N15" s="1">
        <f t="shared" si="3"/>
        <v>0</v>
      </c>
      <c r="O15" s="1">
        <f t="shared" si="10"/>
        <v>243382.09</v>
      </c>
      <c r="P15" s="1">
        <f t="shared" si="4"/>
        <v>48.648856476851606</v>
      </c>
      <c r="Q15" s="5"/>
      <c r="R15" s="1">
        <f t="shared" si="5"/>
        <v>256901.18000000002</v>
      </c>
      <c r="S15" s="1">
        <f t="shared" si="6"/>
        <v>51.351143523148401</v>
      </c>
      <c r="T15" s="1">
        <v>243382.09</v>
      </c>
      <c r="U15" s="1">
        <f t="shared" si="7"/>
        <v>100</v>
      </c>
      <c r="V15" s="1">
        <v>207859.66</v>
      </c>
      <c r="W15" s="1">
        <v>14540</v>
      </c>
      <c r="X15" s="81">
        <f t="shared" si="8"/>
        <v>222399.66</v>
      </c>
      <c r="Y15" s="73">
        <f t="shared" si="11"/>
        <v>91.378810988105172</v>
      </c>
      <c r="AA15" s="6">
        <v>25809.75</v>
      </c>
      <c r="AB15" s="66">
        <v>25809.75</v>
      </c>
      <c r="AC15" s="6">
        <v>0</v>
      </c>
      <c r="AD15" s="6">
        <v>0</v>
      </c>
      <c r="AE15" s="6">
        <v>0</v>
      </c>
      <c r="AF15" s="6">
        <v>0</v>
      </c>
      <c r="AG15" s="6">
        <f t="shared" si="12"/>
        <v>51619.5</v>
      </c>
    </row>
    <row r="16" spans="1:37" ht="17.45" customHeight="1">
      <c r="A16" s="4" t="s">
        <v>21</v>
      </c>
      <c r="B16" s="73">
        <v>745000</v>
      </c>
      <c r="C16" s="73">
        <v>630858.30000000005</v>
      </c>
      <c r="D16" s="73">
        <f t="shared" si="0"/>
        <v>84.678966442953026</v>
      </c>
      <c r="E16" s="86">
        <v>630858.30000000005</v>
      </c>
      <c r="F16" s="86">
        <f t="shared" si="9"/>
        <v>100</v>
      </c>
      <c r="G16" s="33">
        <v>813045</v>
      </c>
      <c r="H16" s="1">
        <v>7467.8899999999994</v>
      </c>
      <c r="I16" s="73">
        <v>404818.6</v>
      </c>
      <c r="J16" s="1">
        <v>0</v>
      </c>
      <c r="K16" s="99">
        <v>58030</v>
      </c>
      <c r="L16" s="1">
        <v>0</v>
      </c>
      <c r="M16" s="1">
        <f t="shared" si="2"/>
        <v>462848.6</v>
      </c>
      <c r="N16" s="1">
        <f t="shared" si="3"/>
        <v>0</v>
      </c>
      <c r="O16" s="1">
        <f t="shared" si="10"/>
        <v>462848.6</v>
      </c>
      <c r="P16" s="1">
        <f t="shared" si="4"/>
        <v>56.927796124445756</v>
      </c>
      <c r="Q16" s="5"/>
      <c r="R16" s="1">
        <f t="shared" si="5"/>
        <v>350196.4</v>
      </c>
      <c r="S16" s="1">
        <f t="shared" si="6"/>
        <v>43.072203875554244</v>
      </c>
      <c r="T16" s="1">
        <v>462848.6</v>
      </c>
      <c r="U16" s="1">
        <f t="shared" si="7"/>
        <v>100</v>
      </c>
      <c r="V16" s="1">
        <v>351833.5</v>
      </c>
      <c r="W16" s="1">
        <v>0</v>
      </c>
      <c r="X16" s="81">
        <f t="shared" si="8"/>
        <v>351833.5</v>
      </c>
      <c r="Y16" s="73">
        <f t="shared" si="11"/>
        <v>76.014813483285906</v>
      </c>
      <c r="AA16" s="6">
        <v>0</v>
      </c>
      <c r="AB16" s="66">
        <v>0</v>
      </c>
      <c r="AC16" s="6">
        <v>0</v>
      </c>
      <c r="AD16" s="6">
        <v>0</v>
      </c>
      <c r="AE16" s="6">
        <v>0</v>
      </c>
      <c r="AF16" s="6">
        <v>0</v>
      </c>
      <c r="AG16" s="6">
        <f t="shared" si="12"/>
        <v>0</v>
      </c>
    </row>
    <row r="17" spans="1:33" s="11" customFormat="1" ht="17.45" customHeight="1">
      <c r="A17" s="8" t="s">
        <v>22</v>
      </c>
      <c r="B17" s="75">
        <f>SUM(B18:B28)</f>
        <v>4225066.5</v>
      </c>
      <c r="C17" s="75">
        <f>SUM(C18:C28)</f>
        <v>2275256.5</v>
      </c>
      <c r="D17" s="75">
        <f t="shared" si="0"/>
        <v>53.851377250511916</v>
      </c>
      <c r="E17" s="85">
        <f>SUM(E18:E28)</f>
        <v>2275256.5</v>
      </c>
      <c r="F17" s="85">
        <f>E17*100/C17</f>
        <v>100</v>
      </c>
      <c r="G17" s="9">
        <f>SUM(G18:G28)</f>
        <v>4620340.5</v>
      </c>
      <c r="H17" s="9">
        <f>SUM(H18:H28)</f>
        <v>617953.07999999996</v>
      </c>
      <c r="I17" s="75">
        <f t="shared" ref="I17:L17" si="13">SUM(I18:I28)</f>
        <v>1527664.4</v>
      </c>
      <c r="J17" s="75">
        <f t="shared" si="13"/>
        <v>77790.16</v>
      </c>
      <c r="K17" s="89">
        <f t="shared" si="13"/>
        <v>249810</v>
      </c>
      <c r="L17" s="89">
        <f t="shared" si="13"/>
        <v>0</v>
      </c>
      <c r="M17" s="9">
        <f t="shared" si="2"/>
        <v>1777474.4</v>
      </c>
      <c r="N17" s="9">
        <f t="shared" si="3"/>
        <v>77790.16</v>
      </c>
      <c r="O17" s="9">
        <f t="shared" si="10"/>
        <v>1855264.5599999998</v>
      </c>
      <c r="P17" s="9">
        <f t="shared" si="4"/>
        <v>40.154282135699731</v>
      </c>
      <c r="Q17" s="10"/>
      <c r="R17" s="9">
        <f t="shared" si="5"/>
        <v>2765075.9400000004</v>
      </c>
      <c r="S17" s="9">
        <f t="shared" si="6"/>
        <v>59.845717864300276</v>
      </c>
      <c r="T17" s="9">
        <f t="shared" ref="T17" si="14">SUM(T18:T28)</f>
        <v>1855264.56</v>
      </c>
      <c r="U17" s="9">
        <f t="shared" si="7"/>
        <v>100.00000000000001</v>
      </c>
      <c r="V17" s="9">
        <f t="shared" ref="V17:W17" si="15">SUM(V18:V28)</f>
        <v>643956.63</v>
      </c>
      <c r="W17" s="9">
        <f t="shared" si="15"/>
        <v>308373.56</v>
      </c>
      <c r="X17" s="75">
        <f>SUM(X18:X28)</f>
        <v>952330.19</v>
      </c>
      <c r="Y17" s="75">
        <f t="shared" si="11"/>
        <v>51.33123385917532</v>
      </c>
      <c r="AA17" s="11">
        <v>203962.26</v>
      </c>
      <c r="AB17" s="11">
        <v>337349.72</v>
      </c>
      <c r="AC17" s="11">
        <v>17600</v>
      </c>
      <c r="AD17" s="11">
        <v>17600</v>
      </c>
      <c r="AE17" s="11">
        <v>17600</v>
      </c>
      <c r="AF17" s="11">
        <v>0</v>
      </c>
      <c r="AG17" s="6">
        <f t="shared" si="12"/>
        <v>594111.98</v>
      </c>
    </row>
    <row r="18" spans="1:33" ht="17.45" customHeight="1">
      <c r="A18" s="12" t="s">
        <v>23</v>
      </c>
      <c r="B18" s="73">
        <v>1030246</v>
      </c>
      <c r="C18" s="73">
        <v>465319.4</v>
      </c>
      <c r="D18" s="73">
        <f t="shared" si="0"/>
        <v>45.165853592248844</v>
      </c>
      <c r="E18" s="86">
        <v>465319.4</v>
      </c>
      <c r="F18" s="86">
        <f t="shared" si="9"/>
        <v>100</v>
      </c>
      <c r="G18" s="33">
        <v>1212349</v>
      </c>
      <c r="H18" s="1">
        <v>124926</v>
      </c>
      <c r="I18" s="73">
        <v>372599</v>
      </c>
      <c r="J18" s="73">
        <v>1540</v>
      </c>
      <c r="K18" s="1">
        <v>0</v>
      </c>
      <c r="L18" s="1">
        <v>0</v>
      </c>
      <c r="M18" s="1">
        <f t="shared" si="2"/>
        <v>372599</v>
      </c>
      <c r="N18" s="50">
        <f t="shared" si="3"/>
        <v>1540</v>
      </c>
      <c r="O18" s="1">
        <f t="shared" si="10"/>
        <v>374139</v>
      </c>
      <c r="P18" s="1">
        <f t="shared" si="4"/>
        <v>30.860668008964414</v>
      </c>
      <c r="Q18" s="5"/>
      <c r="R18" s="1">
        <f t="shared" si="5"/>
        <v>838210</v>
      </c>
      <c r="S18" s="1">
        <f t="shared" si="6"/>
        <v>69.13933199103559</v>
      </c>
      <c r="T18" s="1">
        <v>374139</v>
      </c>
      <c r="U18" s="1">
        <f t="shared" si="7"/>
        <v>100</v>
      </c>
      <c r="V18" s="1">
        <v>227925</v>
      </c>
      <c r="W18" s="1">
        <v>11830</v>
      </c>
      <c r="X18" s="81">
        <f t="shared" si="8"/>
        <v>239755</v>
      </c>
      <c r="Y18" s="73">
        <f>X18*100/T18</f>
        <v>64.081798475967489</v>
      </c>
      <c r="AA18" s="6">
        <v>0</v>
      </c>
      <c r="AB18" s="66">
        <v>78693.440000000002</v>
      </c>
      <c r="AC18" s="6">
        <v>0</v>
      </c>
      <c r="AD18" s="6">
        <v>0</v>
      </c>
      <c r="AE18" s="6">
        <v>0</v>
      </c>
      <c r="AF18" s="6">
        <v>0</v>
      </c>
      <c r="AG18" s="6">
        <f t="shared" si="12"/>
        <v>78693.440000000002</v>
      </c>
    </row>
    <row r="19" spans="1:33" ht="17.45" customHeight="1">
      <c r="A19" s="12" t="s">
        <v>24</v>
      </c>
      <c r="B19" s="73">
        <v>0</v>
      </c>
      <c r="C19" s="73">
        <v>0</v>
      </c>
      <c r="D19" s="73" t="e">
        <f t="shared" si="0"/>
        <v>#DIV/0!</v>
      </c>
      <c r="E19" s="86">
        <v>0</v>
      </c>
      <c r="F19" s="86" t="e">
        <f t="shared" si="9"/>
        <v>#DIV/0!</v>
      </c>
      <c r="G19" s="33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f t="shared" si="2"/>
        <v>0</v>
      </c>
      <c r="N19" s="1">
        <f t="shared" si="3"/>
        <v>0</v>
      </c>
      <c r="O19" s="1">
        <f t="shared" si="10"/>
        <v>0</v>
      </c>
      <c r="P19" s="1" t="e">
        <f t="shared" si="4"/>
        <v>#DIV/0!</v>
      </c>
      <c r="Q19" s="5"/>
      <c r="R19" s="1">
        <f t="shared" si="5"/>
        <v>0</v>
      </c>
      <c r="S19" s="1" t="e">
        <f t="shared" si="6"/>
        <v>#DIV/0!</v>
      </c>
      <c r="T19" s="1">
        <v>0</v>
      </c>
      <c r="U19" s="1" t="e">
        <f t="shared" si="7"/>
        <v>#DIV/0!</v>
      </c>
      <c r="V19" s="1">
        <v>0</v>
      </c>
      <c r="W19" s="1">
        <v>0</v>
      </c>
      <c r="X19" s="81">
        <f t="shared" si="8"/>
        <v>0</v>
      </c>
      <c r="Y19" s="73" t="e">
        <f t="shared" si="11"/>
        <v>#DIV/0!</v>
      </c>
      <c r="AA19" s="6">
        <v>0</v>
      </c>
      <c r="AB19" s="66">
        <v>0</v>
      </c>
      <c r="AC19" s="6">
        <v>0</v>
      </c>
      <c r="AD19" s="6">
        <v>0</v>
      </c>
      <c r="AE19" s="6">
        <v>0</v>
      </c>
      <c r="AF19" s="6">
        <v>0</v>
      </c>
      <c r="AG19" s="6">
        <f t="shared" si="12"/>
        <v>0</v>
      </c>
    </row>
    <row r="20" spans="1:33" ht="17.45" customHeight="1">
      <c r="A20" s="12" t="s">
        <v>25</v>
      </c>
      <c r="B20" s="73">
        <v>19950</v>
      </c>
      <c r="C20" s="73">
        <v>8500</v>
      </c>
      <c r="D20" s="73">
        <f t="shared" si="0"/>
        <v>42.606516290726816</v>
      </c>
      <c r="E20" s="86">
        <v>8500</v>
      </c>
      <c r="F20" s="86">
        <f t="shared" si="9"/>
        <v>100</v>
      </c>
      <c r="G20" s="33">
        <v>125960</v>
      </c>
      <c r="H20" s="1">
        <v>660</v>
      </c>
      <c r="I20" s="73">
        <v>2050</v>
      </c>
      <c r="J20" s="1">
        <v>0</v>
      </c>
      <c r="K20" s="1">
        <v>0</v>
      </c>
      <c r="L20" s="1">
        <v>0</v>
      </c>
      <c r="M20" s="1">
        <f t="shared" si="2"/>
        <v>2050</v>
      </c>
      <c r="N20" s="1">
        <f t="shared" si="3"/>
        <v>0</v>
      </c>
      <c r="O20" s="1">
        <f t="shared" si="10"/>
        <v>2050</v>
      </c>
      <c r="P20" s="1">
        <f t="shared" si="4"/>
        <v>1.6275007939028263</v>
      </c>
      <c r="Q20" s="5"/>
      <c r="R20" s="1">
        <f t="shared" si="5"/>
        <v>123910</v>
      </c>
      <c r="S20" s="1">
        <f t="shared" si="6"/>
        <v>98.372499206097174</v>
      </c>
      <c r="T20" s="1">
        <v>2050</v>
      </c>
      <c r="U20" s="1">
        <f t="shared" si="7"/>
        <v>100</v>
      </c>
      <c r="V20" s="1">
        <v>0</v>
      </c>
      <c r="W20" s="1">
        <v>2050</v>
      </c>
      <c r="X20" s="81">
        <f t="shared" si="8"/>
        <v>2050</v>
      </c>
      <c r="Y20" s="73">
        <f t="shared" si="11"/>
        <v>100</v>
      </c>
      <c r="AA20" s="6">
        <v>8420.56</v>
      </c>
      <c r="AB20" s="66">
        <v>8420.56</v>
      </c>
      <c r="AC20" s="6">
        <v>0</v>
      </c>
      <c r="AD20" s="6">
        <v>0</v>
      </c>
      <c r="AE20" s="6">
        <v>0</v>
      </c>
      <c r="AF20" s="6">
        <v>0</v>
      </c>
      <c r="AG20" s="6">
        <f t="shared" si="12"/>
        <v>16841.12</v>
      </c>
    </row>
    <row r="21" spans="1:33" ht="17.45" customHeight="1">
      <c r="A21" s="12" t="s">
        <v>26</v>
      </c>
      <c r="B21" s="73">
        <v>0</v>
      </c>
      <c r="C21" s="73">
        <v>6600</v>
      </c>
      <c r="D21" s="73" t="e">
        <f t="shared" si="0"/>
        <v>#DIV/0!</v>
      </c>
      <c r="E21" s="86">
        <v>6600</v>
      </c>
      <c r="F21" s="86">
        <f t="shared" si="9"/>
        <v>100</v>
      </c>
      <c r="G21" s="33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f t="shared" si="2"/>
        <v>0</v>
      </c>
      <c r="N21" s="1">
        <f t="shared" si="3"/>
        <v>0</v>
      </c>
      <c r="O21" s="1">
        <f t="shared" si="10"/>
        <v>0</v>
      </c>
      <c r="P21" s="1" t="e">
        <f t="shared" si="4"/>
        <v>#DIV/0!</v>
      </c>
      <c r="Q21" s="5"/>
      <c r="R21" s="1">
        <f t="shared" si="5"/>
        <v>0</v>
      </c>
      <c r="S21" s="1" t="e">
        <f t="shared" si="6"/>
        <v>#DIV/0!</v>
      </c>
      <c r="T21" s="1">
        <v>0</v>
      </c>
      <c r="U21" s="1" t="e">
        <f t="shared" si="7"/>
        <v>#DIV/0!</v>
      </c>
      <c r="V21" s="1">
        <v>0</v>
      </c>
      <c r="W21" s="1"/>
      <c r="X21" s="81">
        <f t="shared" si="8"/>
        <v>0</v>
      </c>
      <c r="Y21" s="73" t="e">
        <f t="shared" si="11"/>
        <v>#DIV/0!</v>
      </c>
      <c r="AA21" s="6">
        <v>0</v>
      </c>
      <c r="AB21" s="66">
        <v>0</v>
      </c>
      <c r="AC21" s="6">
        <v>0</v>
      </c>
      <c r="AD21" s="6">
        <v>0</v>
      </c>
      <c r="AE21" s="6">
        <v>0</v>
      </c>
      <c r="AF21" s="6">
        <v>0</v>
      </c>
      <c r="AG21" s="6">
        <f t="shared" si="12"/>
        <v>0</v>
      </c>
    </row>
    <row r="22" spans="1:33" ht="17.45" customHeight="1">
      <c r="A22" s="12" t="s">
        <v>27</v>
      </c>
      <c r="B22" s="73">
        <v>393270</v>
      </c>
      <c r="C22" s="73">
        <v>263501.5</v>
      </c>
      <c r="D22" s="73">
        <f t="shared" si="0"/>
        <v>67.002695349251155</v>
      </c>
      <c r="E22" s="86">
        <v>263501.5</v>
      </c>
      <c r="F22" s="86">
        <f t="shared" si="9"/>
        <v>100</v>
      </c>
      <c r="G22" s="33">
        <v>179060</v>
      </c>
      <c r="H22" s="1">
        <v>326002.5</v>
      </c>
      <c r="I22" s="73">
        <v>6500</v>
      </c>
      <c r="J22" s="1">
        <v>0</v>
      </c>
      <c r="K22" s="99">
        <v>63160</v>
      </c>
      <c r="L22" s="1">
        <v>0</v>
      </c>
      <c r="M22" s="1">
        <f t="shared" si="2"/>
        <v>69660</v>
      </c>
      <c r="N22" s="1">
        <f t="shared" si="3"/>
        <v>0</v>
      </c>
      <c r="O22" s="1">
        <f t="shared" si="10"/>
        <v>69660</v>
      </c>
      <c r="P22" s="1">
        <f t="shared" si="4"/>
        <v>38.903160951636323</v>
      </c>
      <c r="Q22" s="5"/>
      <c r="R22" s="1">
        <f t="shared" si="5"/>
        <v>109400</v>
      </c>
      <c r="S22" s="1">
        <f t="shared" si="6"/>
        <v>61.096839048363677</v>
      </c>
      <c r="T22" s="1">
        <v>69660</v>
      </c>
      <c r="U22" s="1">
        <f t="shared" si="7"/>
        <v>100</v>
      </c>
      <c r="V22" s="1">
        <v>6500</v>
      </c>
      <c r="W22" s="1"/>
      <c r="X22" s="81">
        <f t="shared" si="8"/>
        <v>6500</v>
      </c>
      <c r="Y22" s="73">
        <f t="shared" si="11"/>
        <v>9.3310364628194087</v>
      </c>
      <c r="AA22" s="6">
        <v>97997</v>
      </c>
      <c r="AB22" s="66">
        <v>97997</v>
      </c>
      <c r="AC22" s="6">
        <v>0</v>
      </c>
      <c r="AD22" s="6">
        <v>0</v>
      </c>
      <c r="AE22" s="6">
        <v>0</v>
      </c>
      <c r="AF22" s="6">
        <v>0</v>
      </c>
      <c r="AG22" s="6">
        <f t="shared" si="12"/>
        <v>195994</v>
      </c>
    </row>
    <row r="23" spans="1:33" ht="17.45" customHeight="1">
      <c r="A23" s="12" t="s">
        <v>28</v>
      </c>
      <c r="B23" s="73">
        <v>1067931</v>
      </c>
      <c r="C23" s="73">
        <v>657814.1</v>
      </c>
      <c r="D23" s="73">
        <f t="shared" si="0"/>
        <v>61.597060109688734</v>
      </c>
      <c r="E23" s="86">
        <v>657814.1</v>
      </c>
      <c r="F23" s="86">
        <f t="shared" si="9"/>
        <v>100</v>
      </c>
      <c r="G23" s="33">
        <v>1219961.5</v>
      </c>
      <c r="H23" s="1">
        <v>165974.57999999999</v>
      </c>
      <c r="I23" s="73">
        <v>353100</v>
      </c>
      <c r="J23" s="73">
        <v>8550</v>
      </c>
      <c r="K23" s="99">
        <v>112530</v>
      </c>
      <c r="L23" s="1">
        <v>0</v>
      </c>
      <c r="M23" s="1">
        <f t="shared" si="2"/>
        <v>465630</v>
      </c>
      <c r="N23" s="50">
        <f t="shared" si="3"/>
        <v>8550</v>
      </c>
      <c r="O23" s="1">
        <f>M23+N23</f>
        <v>474180</v>
      </c>
      <c r="P23" s="1">
        <f t="shared" si="4"/>
        <v>38.868439700761051</v>
      </c>
      <c r="Q23" s="5"/>
      <c r="R23" s="1">
        <f t="shared" si="5"/>
        <v>745781.5</v>
      </c>
      <c r="S23" s="1">
        <f t="shared" si="6"/>
        <v>61.131560299238949</v>
      </c>
      <c r="T23" s="1">
        <v>474180</v>
      </c>
      <c r="U23" s="1">
        <f t="shared" si="7"/>
        <v>100</v>
      </c>
      <c r="V23" s="1">
        <v>58880</v>
      </c>
      <c r="W23" s="69">
        <v>87576</v>
      </c>
      <c r="X23" s="81">
        <f t="shared" si="8"/>
        <v>146456</v>
      </c>
      <c r="Y23" s="73">
        <f t="shared" si="11"/>
        <v>30.886161373318149</v>
      </c>
      <c r="AA23" s="6">
        <v>0</v>
      </c>
      <c r="AB23" s="66">
        <v>54694.02</v>
      </c>
      <c r="AC23" s="6">
        <v>17600</v>
      </c>
      <c r="AD23" s="6">
        <v>17600</v>
      </c>
      <c r="AE23" s="6">
        <v>17600</v>
      </c>
      <c r="AF23" s="6">
        <v>0</v>
      </c>
      <c r="AG23" s="6">
        <f t="shared" si="12"/>
        <v>107494.01999999999</v>
      </c>
    </row>
    <row r="24" spans="1:33" ht="17.45" customHeight="1">
      <c r="A24" s="12" t="s">
        <v>29</v>
      </c>
      <c r="B24" s="73">
        <v>650000</v>
      </c>
      <c r="C24" s="73">
        <v>472307.5</v>
      </c>
      <c r="D24" s="73">
        <f t="shared" si="0"/>
        <v>72.662692307692311</v>
      </c>
      <c r="E24" s="86">
        <v>472307.5</v>
      </c>
      <c r="F24" s="86">
        <f t="shared" si="9"/>
        <v>100</v>
      </c>
      <c r="G24" s="33">
        <v>718504</v>
      </c>
      <c r="H24" s="1">
        <v>390</v>
      </c>
      <c r="I24" s="73">
        <v>419519</v>
      </c>
      <c r="J24" s="1">
        <v>0</v>
      </c>
      <c r="K24" s="99">
        <v>26725</v>
      </c>
      <c r="L24" s="1">
        <v>0</v>
      </c>
      <c r="M24" s="1">
        <f t="shared" si="2"/>
        <v>446244</v>
      </c>
      <c r="N24" s="1">
        <f t="shared" si="3"/>
        <v>0</v>
      </c>
      <c r="O24" s="1">
        <f t="shared" si="10"/>
        <v>446244</v>
      </c>
      <c r="P24" s="1">
        <f t="shared" si="4"/>
        <v>62.107378664558581</v>
      </c>
      <c r="Q24" s="5"/>
      <c r="R24" s="1">
        <f t="shared" si="5"/>
        <v>272260</v>
      </c>
      <c r="S24" s="1">
        <f t="shared" si="6"/>
        <v>37.892621335441419</v>
      </c>
      <c r="T24" s="1">
        <v>446244</v>
      </c>
      <c r="U24" s="1">
        <f t="shared" si="7"/>
        <v>100</v>
      </c>
      <c r="V24" s="1">
        <v>160353</v>
      </c>
      <c r="W24" s="1">
        <v>11430</v>
      </c>
      <c r="X24" s="81">
        <f t="shared" si="8"/>
        <v>171783</v>
      </c>
      <c r="Y24" s="73">
        <f t="shared" si="11"/>
        <v>38.495307499932771</v>
      </c>
      <c r="AA24" s="6">
        <v>0</v>
      </c>
      <c r="AB24" s="66">
        <v>0</v>
      </c>
      <c r="AC24" s="6">
        <v>0</v>
      </c>
      <c r="AD24" s="6">
        <v>0</v>
      </c>
      <c r="AE24" s="6">
        <v>0</v>
      </c>
      <c r="AF24" s="6">
        <v>0</v>
      </c>
      <c r="AG24" s="6">
        <f t="shared" si="12"/>
        <v>0</v>
      </c>
    </row>
    <row r="25" spans="1:33" ht="17.45" customHeight="1">
      <c r="A25" s="12" t="s">
        <v>30</v>
      </c>
      <c r="B25" s="73">
        <v>174000</v>
      </c>
      <c r="C25" s="73">
        <v>55300</v>
      </c>
      <c r="D25" s="73">
        <f t="shared" si="0"/>
        <v>31.7816091954023</v>
      </c>
      <c r="E25" s="86">
        <v>55300</v>
      </c>
      <c r="F25" s="86">
        <f t="shared" si="9"/>
        <v>100</v>
      </c>
      <c r="G25" s="33">
        <v>118210</v>
      </c>
      <c r="H25" s="1">
        <v>0</v>
      </c>
      <c r="I25" s="73">
        <v>79100</v>
      </c>
      <c r="J25" s="1">
        <v>0</v>
      </c>
      <c r="K25" s="1">
        <v>0</v>
      </c>
      <c r="L25" s="1">
        <v>0</v>
      </c>
      <c r="M25" s="1">
        <f t="shared" si="2"/>
        <v>79100</v>
      </c>
      <c r="N25" s="1">
        <f t="shared" si="3"/>
        <v>0</v>
      </c>
      <c r="O25" s="1">
        <f t="shared" si="10"/>
        <v>79100</v>
      </c>
      <c r="P25" s="1">
        <f t="shared" si="4"/>
        <v>66.91481262160562</v>
      </c>
      <c r="Q25" s="5"/>
      <c r="R25" s="1">
        <f t="shared" si="5"/>
        <v>39110</v>
      </c>
      <c r="S25" s="1">
        <f t="shared" si="6"/>
        <v>33.08518737839438</v>
      </c>
      <c r="T25" s="1">
        <v>79100</v>
      </c>
      <c r="U25" s="1">
        <f t="shared" si="7"/>
        <v>100</v>
      </c>
      <c r="V25" s="1">
        <v>79100</v>
      </c>
      <c r="W25" s="1"/>
      <c r="X25" s="81">
        <f t="shared" si="8"/>
        <v>79100</v>
      </c>
      <c r="Y25" s="73">
        <f t="shared" si="11"/>
        <v>100</v>
      </c>
      <c r="AA25" s="6">
        <v>0</v>
      </c>
      <c r="AB25" s="66">
        <v>0</v>
      </c>
      <c r="AC25" s="6">
        <v>0</v>
      </c>
      <c r="AD25" s="6">
        <v>0</v>
      </c>
      <c r="AE25" s="6">
        <v>0</v>
      </c>
      <c r="AF25" s="6">
        <v>0</v>
      </c>
      <c r="AG25" s="6">
        <f t="shared" si="12"/>
        <v>0</v>
      </c>
    </row>
    <row r="26" spans="1:33" ht="17.45" customHeight="1">
      <c r="A26" s="12" t="s">
        <v>31</v>
      </c>
      <c r="B26" s="73">
        <v>719774.5</v>
      </c>
      <c r="C26" s="73">
        <v>311434</v>
      </c>
      <c r="D26" s="73">
        <f t="shared" si="0"/>
        <v>43.268273605136052</v>
      </c>
      <c r="E26" s="86">
        <v>311434</v>
      </c>
      <c r="F26" s="86">
        <f t="shared" si="9"/>
        <v>100</v>
      </c>
      <c r="G26" s="33">
        <v>485541</v>
      </c>
      <c r="H26" s="1">
        <v>0</v>
      </c>
      <c r="I26" s="73">
        <v>122309</v>
      </c>
      <c r="J26" s="1">
        <v>0</v>
      </c>
      <c r="K26" s="99">
        <v>12750</v>
      </c>
      <c r="L26" s="1">
        <v>0</v>
      </c>
      <c r="M26" s="1">
        <f t="shared" si="2"/>
        <v>135059</v>
      </c>
      <c r="N26" s="1">
        <f t="shared" si="3"/>
        <v>0</v>
      </c>
      <c r="O26" s="1">
        <f t="shared" si="10"/>
        <v>135059</v>
      </c>
      <c r="P26" s="1">
        <f t="shared" si="4"/>
        <v>27.816188540205669</v>
      </c>
      <c r="Q26" s="5"/>
      <c r="R26" s="1">
        <f t="shared" si="5"/>
        <v>350482</v>
      </c>
      <c r="S26" s="1">
        <f t="shared" si="6"/>
        <v>72.183811459794327</v>
      </c>
      <c r="T26" s="1">
        <v>135059</v>
      </c>
      <c r="U26" s="1">
        <f t="shared" si="7"/>
        <v>100</v>
      </c>
      <c r="V26" s="1">
        <v>110479</v>
      </c>
      <c r="W26" s="1"/>
      <c r="X26" s="81">
        <f t="shared" si="8"/>
        <v>110479</v>
      </c>
      <c r="Y26" s="73">
        <f t="shared" si="11"/>
        <v>81.800546427857455</v>
      </c>
      <c r="AA26" s="6">
        <v>97544.7</v>
      </c>
      <c r="AB26" s="66">
        <v>97544.7</v>
      </c>
      <c r="AC26" s="6">
        <v>0</v>
      </c>
      <c r="AD26" s="6">
        <v>0</v>
      </c>
      <c r="AE26" s="6">
        <v>0</v>
      </c>
      <c r="AF26" s="6">
        <v>0</v>
      </c>
      <c r="AG26" s="6">
        <f t="shared" si="12"/>
        <v>195089.4</v>
      </c>
    </row>
    <row r="27" spans="1:33" ht="17.45" customHeight="1">
      <c r="A27" s="12" t="s">
        <v>32</v>
      </c>
      <c r="B27" s="73">
        <v>55495</v>
      </c>
      <c r="C27" s="73">
        <v>34480</v>
      </c>
      <c r="D27" s="73">
        <f t="shared" si="0"/>
        <v>62.131723578700786</v>
      </c>
      <c r="E27" s="86">
        <v>34480</v>
      </c>
      <c r="F27" s="86">
        <f t="shared" si="9"/>
        <v>100</v>
      </c>
      <c r="G27" s="33">
        <v>57110</v>
      </c>
      <c r="H27" s="1">
        <v>0</v>
      </c>
      <c r="I27" s="73">
        <v>4200</v>
      </c>
      <c r="J27" s="73">
        <v>3000</v>
      </c>
      <c r="K27" s="99">
        <v>20865</v>
      </c>
      <c r="L27" s="1">
        <v>0</v>
      </c>
      <c r="M27" s="1">
        <f t="shared" si="2"/>
        <v>25065</v>
      </c>
      <c r="N27" s="50">
        <f t="shared" si="3"/>
        <v>3000</v>
      </c>
      <c r="O27" s="1">
        <f t="shared" si="10"/>
        <v>28065</v>
      </c>
      <c r="P27" s="1">
        <f t="shared" si="4"/>
        <v>49.142006653825952</v>
      </c>
      <c r="Q27" s="5"/>
      <c r="R27" s="1">
        <f t="shared" si="5"/>
        <v>29045</v>
      </c>
      <c r="S27" s="1">
        <f t="shared" si="6"/>
        <v>50.857993346174048</v>
      </c>
      <c r="T27" s="1">
        <v>28065</v>
      </c>
      <c r="U27" s="1">
        <f t="shared" si="7"/>
        <v>100</v>
      </c>
      <c r="V27" s="1">
        <v>0</v>
      </c>
      <c r="W27" s="1">
        <v>4200</v>
      </c>
      <c r="X27" s="81">
        <f t="shared" si="8"/>
        <v>4200</v>
      </c>
      <c r="Y27" s="73">
        <f t="shared" si="11"/>
        <v>14.965259219668626</v>
      </c>
      <c r="AA27" s="6">
        <v>0</v>
      </c>
      <c r="AB27" s="66">
        <v>0</v>
      </c>
      <c r="AC27" s="6">
        <v>0</v>
      </c>
      <c r="AD27" s="6">
        <v>0</v>
      </c>
      <c r="AE27" s="6">
        <v>0</v>
      </c>
      <c r="AF27" s="6">
        <v>0</v>
      </c>
      <c r="AG27" s="6">
        <f t="shared" si="12"/>
        <v>0</v>
      </c>
    </row>
    <row r="28" spans="1:33" ht="17.45" customHeight="1">
      <c r="A28" s="12" t="s">
        <v>73</v>
      </c>
      <c r="B28" s="73">
        <v>114400</v>
      </c>
      <c r="C28" s="73">
        <v>0</v>
      </c>
      <c r="D28" s="73">
        <f t="shared" si="0"/>
        <v>0</v>
      </c>
      <c r="E28" s="86">
        <v>0</v>
      </c>
      <c r="F28" s="86" t="e">
        <f t="shared" si="9"/>
        <v>#DIV/0!</v>
      </c>
      <c r="G28" s="1">
        <v>503645</v>
      </c>
      <c r="H28" s="1">
        <v>0</v>
      </c>
      <c r="I28" s="73">
        <v>168287.4</v>
      </c>
      <c r="J28" s="73">
        <v>64700.160000000003</v>
      </c>
      <c r="K28" s="99">
        <v>13780</v>
      </c>
      <c r="L28" s="1">
        <v>0</v>
      </c>
      <c r="M28" s="73">
        <f t="shared" si="2"/>
        <v>182067.4</v>
      </c>
      <c r="N28" s="50">
        <f t="shared" si="3"/>
        <v>64700.160000000003</v>
      </c>
      <c r="O28" s="73">
        <f t="shared" si="10"/>
        <v>246767.56</v>
      </c>
      <c r="P28" s="73">
        <f t="shared" si="4"/>
        <v>48.996328763315432</v>
      </c>
      <c r="Q28" s="78"/>
      <c r="R28" s="1">
        <f t="shared" si="5"/>
        <v>256877.44</v>
      </c>
      <c r="S28" s="1">
        <f t="shared" si="6"/>
        <v>51.003671236684568</v>
      </c>
      <c r="T28" s="1">
        <v>246767.56</v>
      </c>
      <c r="U28" s="1">
        <f t="shared" si="7"/>
        <v>100</v>
      </c>
      <c r="V28" s="1">
        <v>719.63</v>
      </c>
      <c r="W28" s="1">
        <v>191287.56</v>
      </c>
      <c r="X28" s="81">
        <f t="shared" si="8"/>
        <v>192007.19</v>
      </c>
      <c r="Y28" s="73">
        <f t="shared" si="11"/>
        <v>77.808926748718505</v>
      </c>
      <c r="AA28" s="6">
        <v>0</v>
      </c>
      <c r="AB28" s="66">
        <v>0</v>
      </c>
      <c r="AC28" s="6">
        <v>0</v>
      </c>
      <c r="AD28" s="6">
        <v>0</v>
      </c>
      <c r="AE28" s="6">
        <v>0</v>
      </c>
      <c r="AF28" s="6">
        <v>0</v>
      </c>
      <c r="AG28" s="6">
        <f t="shared" si="12"/>
        <v>0</v>
      </c>
    </row>
    <row r="29" spans="1:33" s="11" customFormat="1" ht="17.45" customHeight="1">
      <c r="A29" s="2" t="s">
        <v>33</v>
      </c>
      <c r="B29" s="75">
        <f>B9+B17</f>
        <v>19039224.260000002</v>
      </c>
      <c r="C29" s="75">
        <f>C9+C17</f>
        <v>13675087.800000001</v>
      </c>
      <c r="D29" s="75">
        <f t="shared" si="0"/>
        <v>71.825866501978993</v>
      </c>
      <c r="E29" s="85">
        <f>E9+E17</f>
        <v>13675087.800000001</v>
      </c>
      <c r="F29" s="85">
        <f t="shared" si="9"/>
        <v>100</v>
      </c>
      <c r="G29" s="9">
        <f>G9+G17</f>
        <v>18285090.030000001</v>
      </c>
      <c r="H29" s="9">
        <f>H9+H17</f>
        <v>5877435.6012999993</v>
      </c>
      <c r="I29" s="75">
        <f t="shared" ref="I29:L29" si="16">I9+I17</f>
        <v>7791884.3200000003</v>
      </c>
      <c r="J29" s="75">
        <f t="shared" si="16"/>
        <v>343222.86</v>
      </c>
      <c r="K29" s="75">
        <f t="shared" si="16"/>
        <v>1326345.77</v>
      </c>
      <c r="L29" s="75">
        <f t="shared" si="16"/>
        <v>15500</v>
      </c>
      <c r="M29" s="9">
        <f t="shared" si="2"/>
        <v>9118230.0899999999</v>
      </c>
      <c r="N29" s="9">
        <f t="shared" si="3"/>
        <v>358722.86</v>
      </c>
      <c r="O29" s="9">
        <f>M29+N29</f>
        <v>9476952.9499999993</v>
      </c>
      <c r="P29" s="9">
        <f t="shared" si="4"/>
        <v>51.828855829811836</v>
      </c>
      <c r="Q29" s="10"/>
      <c r="R29" s="9">
        <f t="shared" si="5"/>
        <v>8808137.0800000019</v>
      </c>
      <c r="S29" s="9">
        <f t="shared" si="6"/>
        <v>48.171144170188164</v>
      </c>
      <c r="T29" s="9">
        <f>T9+T17</f>
        <v>9476952.9499999993</v>
      </c>
      <c r="U29" s="9">
        <f t="shared" si="7"/>
        <v>100</v>
      </c>
      <c r="V29" s="9">
        <f>V9+V17</f>
        <v>5097623.12</v>
      </c>
      <c r="W29" s="9">
        <f>W9+W17</f>
        <v>1017611.8399999999</v>
      </c>
      <c r="X29" s="80">
        <f t="shared" si="8"/>
        <v>6115234.96</v>
      </c>
      <c r="Y29" s="75">
        <f t="shared" si="11"/>
        <v>64.527438220530584</v>
      </c>
      <c r="AA29" s="11">
        <v>937594.44</v>
      </c>
      <c r="AB29" s="11">
        <v>1778318.7</v>
      </c>
      <c r="AC29" s="11">
        <v>17600</v>
      </c>
      <c r="AD29" s="11">
        <v>17600</v>
      </c>
      <c r="AE29" s="11">
        <v>17600</v>
      </c>
      <c r="AF29" s="11">
        <v>0</v>
      </c>
    </row>
    <row r="30" spans="1:33" ht="17.45" hidden="1" customHeight="1">
      <c r="B30" s="104" t="s">
        <v>117</v>
      </c>
      <c r="C30" s="104" t="s">
        <v>117</v>
      </c>
      <c r="E30" s="104" t="s">
        <v>117</v>
      </c>
      <c r="G30" s="104" t="s">
        <v>117</v>
      </c>
    </row>
    <row r="32" spans="1:33" ht="17.45" customHeight="1">
      <c r="C32" s="199"/>
      <c r="D32" s="199"/>
      <c r="K32" s="103"/>
      <c r="R32" s="232" t="s">
        <v>114</v>
      </c>
      <c r="S32" s="232"/>
      <c r="T32" s="199" t="s">
        <v>38</v>
      </c>
      <c r="U32" s="199"/>
    </row>
  </sheetData>
  <mergeCells count="32"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  <mergeCell ref="K6:L6"/>
    <mergeCell ref="M6:N6"/>
    <mergeCell ref="O6:O7"/>
    <mergeCell ref="T6:U6"/>
    <mergeCell ref="I6:J6"/>
    <mergeCell ref="AA7:AE7"/>
    <mergeCell ref="X6:Y6"/>
    <mergeCell ref="V8:Y8"/>
    <mergeCell ref="C32:D32"/>
    <mergeCell ref="R32:S32"/>
    <mergeCell ref="T32:U32"/>
    <mergeCell ref="C8:D8"/>
    <mergeCell ref="E8:F8"/>
    <mergeCell ref="I8:J8"/>
    <mergeCell ref="K8:L8"/>
    <mergeCell ref="M8:P8"/>
    <mergeCell ref="R8:S8"/>
    <mergeCell ref="T8:U8"/>
  </mergeCells>
  <phoneticPr fontId="59" type="noConversion"/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7E12E-03EE-4080-AFB6-AFFE9936C190}">
  <sheetPr>
    <tabColor rgb="FFFFFF00"/>
  </sheetPr>
  <dimension ref="A1:Z54"/>
  <sheetViews>
    <sheetView zoomScale="70" zoomScaleNormal="70" workbookViewId="0">
      <pane xSplit="6" ySplit="8" topLeftCell="K9" activePane="bottomRight" state="frozen"/>
      <selection pane="topRight" activeCell="G1" sqref="G1"/>
      <selection pane="bottomLeft" activeCell="A9" sqref="A9"/>
      <selection pane="bottomRight" activeCell="Y18" sqref="Y18:Y28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179" customWidth="1"/>
    <col min="6" max="6" width="9.125" style="6" bestFit="1" customWidth="1"/>
    <col min="7" max="7" width="12.25" style="6" bestFit="1" customWidth="1"/>
    <col min="8" max="8" width="16.875" style="6" bestFit="1" customWidth="1"/>
    <col min="9" max="9" width="15.5" style="6" bestFit="1" customWidth="1"/>
    <col min="10" max="10" width="16" style="6" bestFit="1" customWidth="1"/>
    <col min="11" max="11" width="12.875" style="6" bestFit="1" customWidth="1"/>
    <col min="12" max="12" width="12.625" style="6" bestFit="1" customWidth="1"/>
    <col min="13" max="13" width="11.625" style="6" bestFit="1" customWidth="1"/>
    <col min="14" max="14" width="13.875" style="6" bestFit="1" customWidth="1"/>
    <col min="15" max="15" width="11" style="6" bestFit="1" customWidth="1"/>
    <col min="16" max="16" width="16" style="6" bestFit="1" customWidth="1"/>
    <col min="17" max="17" width="12.25" style="29" customWidth="1"/>
    <col min="18" max="18" width="10.875" style="152" bestFit="1" customWidth="1"/>
    <col min="19" max="19" width="12.625" style="6" bestFit="1" customWidth="1"/>
    <col min="20" max="20" width="11.25" style="29" customWidth="1"/>
    <col min="21" max="21" width="16" style="29" bestFit="1" customWidth="1"/>
    <col min="22" max="22" width="9.125" style="29" bestFit="1" customWidth="1"/>
    <col min="23" max="23" width="13" style="6" bestFit="1" customWidth="1"/>
    <col min="24" max="24" width="15.125" style="6" customWidth="1"/>
    <col min="25" max="25" width="12.625" style="6" bestFit="1" customWidth="1"/>
    <col min="26" max="26" width="7.5" style="6" bestFit="1" customWidth="1"/>
    <col min="27" max="16384" width="9" style="6"/>
  </cols>
  <sheetData>
    <row r="1" spans="1:26" s="11" customFormat="1" ht="17.45" customHeight="1">
      <c r="A1" s="11" t="s">
        <v>39</v>
      </c>
      <c r="E1" s="177"/>
    </row>
    <row r="2" spans="1:26" s="11" customFormat="1" ht="17.45" customHeight="1">
      <c r="A2" s="11" t="s">
        <v>85</v>
      </c>
      <c r="E2" s="177"/>
    </row>
    <row r="3" spans="1:26" s="11" customFormat="1" ht="17.45" customHeight="1">
      <c r="A3" s="16" t="s">
        <v>116</v>
      </c>
      <c r="B3" s="16"/>
      <c r="C3" s="16"/>
      <c r="D3" s="16"/>
      <c r="E3" s="178"/>
      <c r="F3" s="16"/>
    </row>
    <row r="4" spans="1:26" s="11" customFormat="1" ht="17.45" customHeight="1">
      <c r="A4" s="210" t="s">
        <v>0</v>
      </c>
      <c r="B4" s="217" t="s">
        <v>56</v>
      </c>
      <c r="C4" s="217"/>
      <c r="D4" s="217"/>
      <c r="E4" s="217"/>
      <c r="F4" s="217"/>
      <c r="G4" s="156"/>
      <c r="H4" s="217" t="s">
        <v>55</v>
      </c>
      <c r="I4" s="217"/>
      <c r="J4" s="218"/>
      <c r="K4" s="218"/>
      <c r="L4" s="218"/>
      <c r="M4" s="218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</row>
    <row r="5" spans="1:26" s="152" customFormat="1" ht="17.45" customHeight="1">
      <c r="A5" s="210"/>
      <c r="B5" s="153" t="s">
        <v>1</v>
      </c>
      <c r="C5" s="201" t="s">
        <v>5</v>
      </c>
      <c r="D5" s="219"/>
      <c r="E5" s="219" t="s">
        <v>50</v>
      </c>
      <c r="F5" s="220"/>
      <c r="G5" s="158" t="s">
        <v>129</v>
      </c>
      <c r="H5" s="153" t="s">
        <v>1</v>
      </c>
      <c r="I5" s="157" t="s">
        <v>4</v>
      </c>
      <c r="J5" s="219" t="s">
        <v>2</v>
      </c>
      <c r="K5" s="226"/>
      <c r="L5" s="219" t="s">
        <v>2</v>
      </c>
      <c r="M5" s="220"/>
      <c r="N5" s="215" t="s">
        <v>46</v>
      </c>
      <c r="O5" s="215"/>
      <c r="P5" s="215"/>
      <c r="Q5" s="214"/>
      <c r="R5" s="223" t="s">
        <v>3</v>
      </c>
      <c r="S5" s="210" t="s">
        <v>48</v>
      </c>
      <c r="T5" s="210"/>
      <c r="U5" s="201" t="s">
        <v>5</v>
      </c>
      <c r="V5" s="219"/>
      <c r="W5" s="210" t="s">
        <v>50</v>
      </c>
      <c r="X5" s="210"/>
      <c r="Y5" s="210"/>
      <c r="Z5" s="210"/>
    </row>
    <row r="6" spans="1:26" s="22" customFormat="1" ht="17.45" customHeight="1">
      <c r="A6" s="210"/>
      <c r="B6" s="19" t="s">
        <v>6</v>
      </c>
      <c r="C6" s="203" t="s">
        <v>49</v>
      </c>
      <c r="D6" s="204"/>
      <c r="E6" s="203" t="s">
        <v>132</v>
      </c>
      <c r="F6" s="207"/>
      <c r="G6" s="171" t="s">
        <v>128</v>
      </c>
      <c r="H6" s="19" t="s">
        <v>41</v>
      </c>
      <c r="I6" s="20" t="s">
        <v>42</v>
      </c>
      <c r="J6" s="203" t="s">
        <v>121</v>
      </c>
      <c r="K6" s="204"/>
      <c r="L6" s="203" t="s">
        <v>135</v>
      </c>
      <c r="M6" s="207"/>
      <c r="N6" s="208" t="s">
        <v>45</v>
      </c>
      <c r="O6" s="209"/>
      <c r="P6" s="201" t="s">
        <v>47</v>
      </c>
      <c r="Q6" s="21" t="s">
        <v>44</v>
      </c>
      <c r="R6" s="224"/>
      <c r="S6" s="19" t="s">
        <v>45</v>
      </c>
      <c r="T6" s="21" t="s">
        <v>44</v>
      </c>
      <c r="U6" s="203" t="s">
        <v>123</v>
      </c>
      <c r="V6" s="204"/>
      <c r="W6" s="155" t="s">
        <v>95</v>
      </c>
      <c r="X6" s="155" t="s">
        <v>136</v>
      </c>
      <c r="Y6" s="216" t="s">
        <v>79</v>
      </c>
      <c r="Z6" s="216"/>
    </row>
    <row r="7" spans="1:26" s="152" customFormat="1" ht="17.45" customHeight="1">
      <c r="A7" s="210"/>
      <c r="B7" s="23"/>
      <c r="C7" s="157" t="s">
        <v>8</v>
      </c>
      <c r="D7" s="153" t="s">
        <v>44</v>
      </c>
      <c r="E7" s="82" t="s">
        <v>8</v>
      </c>
      <c r="F7" s="158" t="s">
        <v>44</v>
      </c>
      <c r="G7" s="172" t="s">
        <v>133</v>
      </c>
      <c r="H7" s="23"/>
      <c r="I7" s="23"/>
      <c r="J7" s="154" t="s">
        <v>35</v>
      </c>
      <c r="K7" s="154" t="s">
        <v>34</v>
      </c>
      <c r="L7" s="154" t="s">
        <v>35</v>
      </c>
      <c r="M7" s="154" t="s">
        <v>34</v>
      </c>
      <c r="N7" s="151" t="s">
        <v>35</v>
      </c>
      <c r="O7" s="151" t="s">
        <v>34</v>
      </c>
      <c r="P7" s="202"/>
      <c r="Q7" s="26"/>
      <c r="R7" s="159" t="s">
        <v>34</v>
      </c>
      <c r="S7" s="23"/>
      <c r="T7" s="28"/>
      <c r="U7" s="157" t="s">
        <v>8</v>
      </c>
      <c r="V7" s="153" t="s">
        <v>44</v>
      </c>
      <c r="W7" s="151" t="s">
        <v>8</v>
      </c>
      <c r="X7" s="151" t="s">
        <v>8</v>
      </c>
      <c r="Y7" s="151" t="s">
        <v>7</v>
      </c>
      <c r="Z7" s="151" t="s">
        <v>44</v>
      </c>
    </row>
    <row r="8" spans="1:26" s="152" customFormat="1" ht="17.45" customHeight="1">
      <c r="A8" s="210"/>
      <c r="B8" s="151" t="s">
        <v>9</v>
      </c>
      <c r="C8" s="210" t="s">
        <v>10</v>
      </c>
      <c r="D8" s="210"/>
      <c r="E8" s="210" t="s">
        <v>11</v>
      </c>
      <c r="F8" s="210"/>
      <c r="G8" s="151"/>
      <c r="H8" s="151" t="s">
        <v>43</v>
      </c>
      <c r="I8" s="151" t="s">
        <v>12</v>
      </c>
      <c r="J8" s="213" t="s">
        <v>13</v>
      </c>
      <c r="K8" s="214"/>
      <c r="L8" s="213" t="s">
        <v>52</v>
      </c>
      <c r="M8" s="214"/>
      <c r="N8" s="213" t="s">
        <v>53</v>
      </c>
      <c r="O8" s="215"/>
      <c r="P8" s="215"/>
      <c r="Q8" s="214"/>
      <c r="R8" s="151" t="s">
        <v>36</v>
      </c>
      <c r="S8" s="213" t="s">
        <v>57</v>
      </c>
      <c r="T8" s="214"/>
      <c r="U8" s="210" t="s">
        <v>65</v>
      </c>
      <c r="V8" s="210"/>
      <c r="W8" s="213" t="s">
        <v>66</v>
      </c>
      <c r="X8" s="215"/>
      <c r="Y8" s="215"/>
      <c r="Z8" s="214"/>
    </row>
    <row r="9" spans="1:26" s="161" customFormat="1" ht="17.45" customHeight="1">
      <c r="A9" s="38" t="s">
        <v>14</v>
      </c>
      <c r="B9" s="13">
        <f>SUM(B10:B16)</f>
        <v>21890662.370000001</v>
      </c>
      <c r="C9" s="13">
        <f>SUM(C10:C16)</f>
        <v>17848230.879999999</v>
      </c>
      <c r="D9" s="9">
        <f t="shared" ref="D9:D29" si="0">C9*100/B9</f>
        <v>81.53353506771937</v>
      </c>
      <c r="E9" s="84">
        <f>SUM(E10:E16)</f>
        <v>17750677.68</v>
      </c>
      <c r="F9" s="9">
        <f>E9*100/C9</f>
        <v>99.453429302568509</v>
      </c>
      <c r="G9" s="146">
        <f>SUM(G10:G16)</f>
        <v>97553.199999999255</v>
      </c>
      <c r="H9" s="102">
        <f t="shared" ref="H9:M9" si="1">SUM(H10:H16)</f>
        <v>18278254.27</v>
      </c>
      <c r="I9" s="102">
        <f t="shared" si="1"/>
        <v>3034140.92</v>
      </c>
      <c r="J9" s="102">
        <f t="shared" si="1"/>
        <v>12063657.790000001</v>
      </c>
      <c r="K9" s="102">
        <f t="shared" si="1"/>
        <v>0</v>
      </c>
      <c r="L9" s="102">
        <f t="shared" si="1"/>
        <v>1401886.1399999985</v>
      </c>
      <c r="M9" s="102">
        <f t="shared" si="1"/>
        <v>100580.30000000005</v>
      </c>
      <c r="N9" s="75">
        <f t="shared" ref="N9:N29" si="2">J9+L9</f>
        <v>13465543.93</v>
      </c>
      <c r="O9" s="75">
        <f t="shared" ref="O9:O29" si="3">K9+M9</f>
        <v>100580.30000000005</v>
      </c>
      <c r="P9" s="75">
        <f>N9+O9</f>
        <v>13566124.23</v>
      </c>
      <c r="Q9" s="75">
        <f t="shared" ref="Q9:Q29" si="4">P9*100/H9</f>
        <v>74.220021395949217</v>
      </c>
      <c r="R9" s="156"/>
      <c r="S9" s="9">
        <f t="shared" ref="S9:S29" si="5">H9-P9</f>
        <v>4712130.0399999991</v>
      </c>
      <c r="T9" s="9">
        <f t="shared" ref="T9:T29" si="6">S9*100/H9</f>
        <v>25.779978604050786</v>
      </c>
      <c r="U9" s="13">
        <f>SUM(U10:U16)</f>
        <v>12186628.16</v>
      </c>
      <c r="V9" s="9">
        <f>U9*100/P9</f>
        <v>89.831317724856191</v>
      </c>
      <c r="W9" s="13">
        <f>SUM(W10:W16)</f>
        <v>643852.05000000005</v>
      </c>
      <c r="X9" s="13">
        <f>SUM(X10:X16)</f>
        <v>983520.39999999991</v>
      </c>
      <c r="Y9" s="80">
        <f>SUM(Y10:Y16)</f>
        <v>1627372.4500000002</v>
      </c>
      <c r="Z9" s="75">
        <f>Y9*100/U9</f>
        <v>13.353754858472684</v>
      </c>
    </row>
    <row r="10" spans="1:26" ht="17.45" customHeight="1">
      <c r="A10" s="4" t="s">
        <v>15</v>
      </c>
      <c r="B10" s="1">
        <v>11614934.789999999</v>
      </c>
      <c r="C10" s="1">
        <v>10137696.27</v>
      </c>
      <c r="D10" s="1">
        <f t="shared" si="0"/>
        <v>87.281559933751467</v>
      </c>
      <c r="E10" s="86">
        <v>10042623.07</v>
      </c>
      <c r="F10" s="1">
        <f>E10*100/C10</f>
        <v>99.062181412148391</v>
      </c>
      <c r="G10" s="79">
        <f>C10-E10</f>
        <v>95073.199999999255</v>
      </c>
      <c r="H10" s="73">
        <v>10871529.779999999</v>
      </c>
      <c r="I10" s="73">
        <v>2482988.9</v>
      </c>
      <c r="J10" s="73">
        <v>7078134.46</v>
      </c>
      <c r="K10" s="73">
        <v>0</v>
      </c>
      <c r="L10" s="73">
        <v>922899.26999999862</v>
      </c>
      <c r="M10" s="73">
        <v>0</v>
      </c>
      <c r="N10" s="73">
        <f t="shared" si="2"/>
        <v>8001033.7299999986</v>
      </c>
      <c r="O10" s="73">
        <f t="shared" si="3"/>
        <v>0</v>
      </c>
      <c r="P10" s="73">
        <f>N10+O10</f>
        <v>8001033.7299999986</v>
      </c>
      <c r="Q10" s="73">
        <f t="shared" si="4"/>
        <v>73.596208554928864</v>
      </c>
      <c r="R10" s="5"/>
      <c r="S10" s="1">
        <f t="shared" si="5"/>
        <v>2870496.0500000007</v>
      </c>
      <c r="T10" s="1">
        <f t="shared" si="6"/>
        <v>26.403791445071136</v>
      </c>
      <c r="U10" s="1">
        <v>6909530.7700000005</v>
      </c>
      <c r="V10" s="1">
        <f t="shared" ref="V10:V29" si="7">U10*100/P10</f>
        <v>86.357975771213262</v>
      </c>
      <c r="W10" s="1">
        <v>25602.9</v>
      </c>
      <c r="X10" s="1">
        <v>468035.49</v>
      </c>
      <c r="Y10" s="81">
        <f t="shared" ref="Y10:Y29" si="8">W10+X10</f>
        <v>493638.39</v>
      </c>
      <c r="Z10" s="73">
        <f>Y10*100/U10</f>
        <v>7.1443113350517722</v>
      </c>
    </row>
    <row r="11" spans="1:26" ht="17.45" customHeight="1">
      <c r="A11" s="4" t="s">
        <v>16</v>
      </c>
      <c r="B11" s="1">
        <v>25000</v>
      </c>
      <c r="C11" s="1">
        <v>10500</v>
      </c>
      <c r="D11" s="1">
        <f t="shared" si="0"/>
        <v>42</v>
      </c>
      <c r="E11" s="86">
        <v>10500</v>
      </c>
      <c r="F11" s="1">
        <f t="shared" ref="F11:F29" si="9">E11*100/C11</f>
        <v>100</v>
      </c>
      <c r="G11" s="79">
        <f t="shared" ref="G11:G28" si="10">C11-E11</f>
        <v>0</v>
      </c>
      <c r="H11" s="73">
        <v>23400</v>
      </c>
      <c r="I11" s="73">
        <v>320</v>
      </c>
      <c r="J11" s="73">
        <v>7650</v>
      </c>
      <c r="K11" s="73">
        <v>0</v>
      </c>
      <c r="L11" s="73">
        <v>0</v>
      </c>
      <c r="M11" s="73">
        <v>0</v>
      </c>
      <c r="N11" s="73">
        <f t="shared" si="2"/>
        <v>7650</v>
      </c>
      <c r="O11" s="73">
        <f t="shared" si="3"/>
        <v>0</v>
      </c>
      <c r="P11" s="50">
        <f t="shared" ref="P11:P28" si="11">N11+O11</f>
        <v>7650</v>
      </c>
      <c r="Q11" s="50">
        <f t="shared" si="4"/>
        <v>32.692307692307693</v>
      </c>
      <c r="R11" s="5"/>
      <c r="S11" s="1">
        <f t="shared" si="5"/>
        <v>15750</v>
      </c>
      <c r="T11" s="1">
        <f t="shared" si="6"/>
        <v>67.307692307692307</v>
      </c>
      <c r="U11" s="50">
        <v>12900</v>
      </c>
      <c r="V11" s="50">
        <f t="shared" si="7"/>
        <v>168.62745098039215</v>
      </c>
      <c r="W11" s="1">
        <v>0</v>
      </c>
      <c r="X11" s="1">
        <v>0</v>
      </c>
      <c r="Y11" s="81">
        <f t="shared" si="8"/>
        <v>0</v>
      </c>
      <c r="Z11" s="73">
        <f t="shared" ref="Z11:Z29" si="12">Y11*100/U11</f>
        <v>0</v>
      </c>
    </row>
    <row r="12" spans="1:26" ht="17.45" customHeight="1">
      <c r="A12" s="4" t="s">
        <v>17</v>
      </c>
      <c r="B12" s="1">
        <v>4103363.85</v>
      </c>
      <c r="C12" s="1">
        <v>2131332.13</v>
      </c>
      <c r="D12" s="1">
        <f t="shared" si="0"/>
        <v>51.94109535277989</v>
      </c>
      <c r="E12" s="86">
        <v>2131332.13</v>
      </c>
      <c r="F12" s="1">
        <f t="shared" si="9"/>
        <v>100</v>
      </c>
      <c r="G12" s="79">
        <f t="shared" si="10"/>
        <v>0</v>
      </c>
      <c r="H12" s="74">
        <v>1622898.14</v>
      </c>
      <c r="I12" s="73">
        <v>68669.38</v>
      </c>
      <c r="J12" s="73">
        <v>1544864.44</v>
      </c>
      <c r="K12" s="73">
        <v>0</v>
      </c>
      <c r="L12" s="73">
        <v>78033.699999999953</v>
      </c>
      <c r="M12" s="73">
        <v>100580.30000000005</v>
      </c>
      <c r="N12" s="73">
        <f t="shared" si="2"/>
        <v>1622898.14</v>
      </c>
      <c r="O12" s="73">
        <f t="shared" si="3"/>
        <v>100580.30000000005</v>
      </c>
      <c r="P12" s="50">
        <f t="shared" si="11"/>
        <v>1723478.44</v>
      </c>
      <c r="Q12" s="50">
        <f t="shared" si="4"/>
        <v>106.19757318841958</v>
      </c>
      <c r="R12" s="181"/>
      <c r="S12" s="182">
        <f t="shared" si="5"/>
        <v>-100580.30000000005</v>
      </c>
      <c r="T12" s="50">
        <f t="shared" si="6"/>
        <v>-6.1975731884195788</v>
      </c>
      <c r="U12" s="1">
        <v>1574549</v>
      </c>
      <c r="V12" s="1">
        <f t="shared" si="7"/>
        <v>91.358787174616467</v>
      </c>
      <c r="W12" s="1">
        <v>52352.5</v>
      </c>
      <c r="X12" s="1">
        <v>410371.91</v>
      </c>
      <c r="Y12" s="81">
        <f t="shared" si="8"/>
        <v>462724.41</v>
      </c>
      <c r="Z12" s="73">
        <f t="shared" si="12"/>
        <v>29.387742775867885</v>
      </c>
    </row>
    <row r="13" spans="1:26" ht="30">
      <c r="A13" s="7" t="s">
        <v>18</v>
      </c>
      <c r="B13" s="1">
        <v>4351296.2</v>
      </c>
      <c r="C13" s="1">
        <v>4161440.62</v>
      </c>
      <c r="D13" s="1">
        <f t="shared" si="0"/>
        <v>95.636804040138657</v>
      </c>
      <c r="E13" s="86">
        <v>4161440.62</v>
      </c>
      <c r="F13" s="1">
        <f t="shared" si="9"/>
        <v>100</v>
      </c>
      <c r="G13" s="79">
        <f t="shared" si="10"/>
        <v>0</v>
      </c>
      <c r="H13" s="73">
        <v>4162388.57</v>
      </c>
      <c r="I13" s="73">
        <v>99809.96</v>
      </c>
      <c r="J13" s="73">
        <v>2370721.14</v>
      </c>
      <c r="K13" s="73">
        <v>0</v>
      </c>
      <c r="L13" s="73">
        <v>356548.5</v>
      </c>
      <c r="M13" s="73">
        <v>0</v>
      </c>
      <c r="N13" s="73">
        <f t="shared" si="2"/>
        <v>2727269.64</v>
      </c>
      <c r="O13" s="73">
        <f t="shared" si="3"/>
        <v>0</v>
      </c>
      <c r="P13" s="73">
        <f t="shared" si="11"/>
        <v>2727269.64</v>
      </c>
      <c r="Q13" s="73">
        <f t="shared" si="4"/>
        <v>65.52174536650719</v>
      </c>
      <c r="R13" s="5"/>
      <c r="S13" s="1">
        <f t="shared" si="5"/>
        <v>1435118.9299999997</v>
      </c>
      <c r="T13" s="1">
        <f t="shared" si="6"/>
        <v>34.478254633492803</v>
      </c>
      <c r="U13" s="1">
        <v>2727269.64</v>
      </c>
      <c r="V13" s="1">
        <f t="shared" si="7"/>
        <v>100</v>
      </c>
      <c r="W13" s="1">
        <v>90704.1</v>
      </c>
      <c r="X13" s="1">
        <v>46994</v>
      </c>
      <c r="Y13" s="81">
        <f t="shared" si="8"/>
        <v>137698.1</v>
      </c>
      <c r="Z13" s="73">
        <f t="shared" si="12"/>
        <v>5.0489360487289403</v>
      </c>
    </row>
    <row r="14" spans="1:26" ht="17.45" customHeight="1">
      <c r="A14" s="4" t="s">
        <v>19</v>
      </c>
      <c r="B14" s="1">
        <v>0</v>
      </c>
      <c r="C14" s="1">
        <v>0</v>
      </c>
      <c r="D14" s="1" t="e">
        <f t="shared" si="0"/>
        <v>#DIV/0!</v>
      </c>
      <c r="E14" s="86">
        <v>0</v>
      </c>
      <c r="F14" s="1" t="e">
        <f t="shared" si="9"/>
        <v>#DIV/0!</v>
      </c>
      <c r="G14" s="79">
        <f t="shared" si="10"/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f t="shared" si="2"/>
        <v>0</v>
      </c>
      <c r="O14" s="73">
        <f t="shared" si="3"/>
        <v>0</v>
      </c>
      <c r="P14" s="73">
        <f t="shared" si="11"/>
        <v>0</v>
      </c>
      <c r="Q14" s="73" t="e">
        <f t="shared" si="4"/>
        <v>#DIV/0!</v>
      </c>
      <c r="R14" s="5"/>
      <c r="S14" s="1">
        <f t="shared" si="5"/>
        <v>0</v>
      </c>
      <c r="T14" s="1" t="e">
        <f t="shared" si="6"/>
        <v>#DIV/0!</v>
      </c>
      <c r="U14" s="1">
        <v>0</v>
      </c>
      <c r="V14" s="1" t="e">
        <f t="shared" si="7"/>
        <v>#DIV/0!</v>
      </c>
      <c r="W14" s="1">
        <v>0</v>
      </c>
      <c r="X14" s="1">
        <v>0</v>
      </c>
      <c r="Y14" s="81">
        <f t="shared" si="8"/>
        <v>0</v>
      </c>
      <c r="Z14" s="73" t="e">
        <f t="shared" si="12"/>
        <v>#DIV/0!</v>
      </c>
    </row>
    <row r="15" spans="1:26" ht="17.45" customHeight="1">
      <c r="A15" s="4" t="s">
        <v>20</v>
      </c>
      <c r="B15" s="1">
        <v>554407.53</v>
      </c>
      <c r="C15" s="1">
        <v>500416.86</v>
      </c>
      <c r="D15" s="1">
        <f t="shared" si="0"/>
        <v>90.26155543017245</v>
      </c>
      <c r="E15" s="86">
        <v>497936.86</v>
      </c>
      <c r="F15" s="1">
        <f t="shared" si="9"/>
        <v>99.504413180643041</v>
      </c>
      <c r="G15" s="79">
        <f t="shared" si="10"/>
        <v>2480</v>
      </c>
      <c r="H15" s="73">
        <v>683577.78</v>
      </c>
      <c r="I15" s="73">
        <v>382352.68</v>
      </c>
      <c r="J15" s="73">
        <v>551332.44999999995</v>
      </c>
      <c r="K15" s="73">
        <v>0</v>
      </c>
      <c r="L15" s="73">
        <v>4600</v>
      </c>
      <c r="M15" s="73">
        <v>0</v>
      </c>
      <c r="N15" s="73">
        <f t="shared" si="2"/>
        <v>555932.44999999995</v>
      </c>
      <c r="O15" s="73">
        <f t="shared" si="3"/>
        <v>0</v>
      </c>
      <c r="P15" s="73">
        <f t="shared" si="11"/>
        <v>555932.44999999995</v>
      </c>
      <c r="Q15" s="73">
        <f t="shared" si="4"/>
        <v>81.326875487380519</v>
      </c>
      <c r="R15" s="5"/>
      <c r="S15" s="1">
        <f t="shared" si="5"/>
        <v>127645.33000000007</v>
      </c>
      <c r="T15" s="1">
        <f t="shared" si="6"/>
        <v>18.673124512619481</v>
      </c>
      <c r="U15" s="1">
        <v>407384.45</v>
      </c>
      <c r="V15" s="1">
        <f t="shared" si="7"/>
        <v>73.279487462910296</v>
      </c>
      <c r="W15" s="1">
        <v>0</v>
      </c>
      <c r="X15" s="1">
        <v>0</v>
      </c>
      <c r="Y15" s="81">
        <f t="shared" si="8"/>
        <v>0</v>
      </c>
      <c r="Z15" s="73">
        <f t="shared" si="12"/>
        <v>0</v>
      </c>
    </row>
    <row r="16" spans="1:26" ht="17.45" customHeight="1">
      <c r="A16" s="4" t="s">
        <v>21</v>
      </c>
      <c r="B16" s="1">
        <v>1241660</v>
      </c>
      <c r="C16" s="1">
        <v>906845</v>
      </c>
      <c r="D16" s="1">
        <f t="shared" si="0"/>
        <v>73.034888777926326</v>
      </c>
      <c r="E16" s="86">
        <v>906845</v>
      </c>
      <c r="F16" s="1">
        <f t="shared" si="9"/>
        <v>100</v>
      </c>
      <c r="G16" s="79">
        <f t="shared" si="10"/>
        <v>0</v>
      </c>
      <c r="H16" s="76">
        <v>914460</v>
      </c>
      <c r="I16" s="73"/>
      <c r="J16" s="73">
        <v>510955.3</v>
      </c>
      <c r="K16" s="73">
        <v>0</v>
      </c>
      <c r="L16" s="73">
        <v>39804.67</v>
      </c>
      <c r="M16" s="73">
        <v>0</v>
      </c>
      <c r="N16" s="73">
        <f t="shared" si="2"/>
        <v>550759.97</v>
      </c>
      <c r="O16" s="73">
        <f t="shared" si="3"/>
        <v>0</v>
      </c>
      <c r="P16" s="50">
        <f t="shared" si="11"/>
        <v>550759.97</v>
      </c>
      <c r="Q16" s="50">
        <f t="shared" si="4"/>
        <v>60.22789077707062</v>
      </c>
      <c r="R16" s="5"/>
      <c r="S16" s="1">
        <f t="shared" si="5"/>
        <v>363700.03</v>
      </c>
      <c r="T16" s="1">
        <f t="shared" si="6"/>
        <v>39.77210922292938</v>
      </c>
      <c r="U16" s="50">
        <v>554994.30000000005</v>
      </c>
      <c r="V16" s="50">
        <f t="shared" si="7"/>
        <v>100.76881586001977</v>
      </c>
      <c r="W16" s="1">
        <v>475192.55</v>
      </c>
      <c r="X16" s="1">
        <v>58119</v>
      </c>
      <c r="Y16" s="81">
        <f t="shared" si="8"/>
        <v>533311.55000000005</v>
      </c>
      <c r="Z16" s="73">
        <f t="shared" si="12"/>
        <v>96.093158073875713</v>
      </c>
    </row>
    <row r="17" spans="1:26" s="11" customFormat="1" ht="17.45" customHeight="1">
      <c r="A17" s="8" t="s">
        <v>22</v>
      </c>
      <c r="B17" s="9">
        <f>SUM(B18:B28)</f>
        <v>3644085.58</v>
      </c>
      <c r="C17" s="9">
        <f>SUM(C18:C28)</f>
        <v>3095288.61</v>
      </c>
      <c r="D17" s="9">
        <f t="shared" si="0"/>
        <v>84.940063619471857</v>
      </c>
      <c r="E17" s="85">
        <f>SUM(E18:E28)</f>
        <v>3084148.61</v>
      </c>
      <c r="F17" s="9">
        <f>E17*100/C17</f>
        <v>99.640098181345365</v>
      </c>
      <c r="G17" s="147">
        <f>SUM(G18:G28)</f>
        <v>11140</v>
      </c>
      <c r="H17" s="75">
        <f>SUM(H18:H28)</f>
        <v>4016452.15</v>
      </c>
      <c r="I17" s="75">
        <f>SUM(I18:I28)</f>
        <v>606295.13</v>
      </c>
      <c r="J17" s="75">
        <f t="shared" ref="J17:M17" si="13">SUM(J18:J28)</f>
        <v>2294948.6</v>
      </c>
      <c r="K17" s="75">
        <f t="shared" si="13"/>
        <v>264959.5</v>
      </c>
      <c r="L17" s="75">
        <f t="shared" si="13"/>
        <v>552465.39999999991</v>
      </c>
      <c r="M17" s="75">
        <f t="shared" si="13"/>
        <v>0</v>
      </c>
      <c r="N17" s="75">
        <f t="shared" si="2"/>
        <v>2847414</v>
      </c>
      <c r="O17" s="75">
        <f t="shared" si="3"/>
        <v>264959.5</v>
      </c>
      <c r="P17" s="75">
        <f t="shared" si="11"/>
        <v>3112373.5</v>
      </c>
      <c r="Q17" s="75">
        <f t="shared" si="4"/>
        <v>77.490615691761704</v>
      </c>
      <c r="R17" s="10"/>
      <c r="S17" s="9">
        <f t="shared" si="5"/>
        <v>904078.64999999991</v>
      </c>
      <c r="T17" s="9">
        <f t="shared" si="6"/>
        <v>22.5093843082383</v>
      </c>
      <c r="U17" s="9">
        <f t="shared" ref="U17" si="14">SUM(U18:U28)</f>
        <v>2047554.1</v>
      </c>
      <c r="V17" s="9">
        <f t="shared" si="7"/>
        <v>65.787544457630162</v>
      </c>
      <c r="W17" s="9">
        <f t="shared" ref="W17:X17" si="15">SUM(W18:W28)</f>
        <v>195527.14</v>
      </c>
      <c r="X17" s="9">
        <f t="shared" si="15"/>
        <v>680427.1</v>
      </c>
      <c r="Y17" s="75">
        <f>SUM(Y18:Y28)</f>
        <v>875954.24</v>
      </c>
      <c r="Z17" s="75">
        <f t="shared" si="12"/>
        <v>42.780517496460774</v>
      </c>
    </row>
    <row r="18" spans="1:26" ht="17.45" customHeight="1">
      <c r="A18" s="12" t="s">
        <v>23</v>
      </c>
      <c r="B18" s="1">
        <v>827271</v>
      </c>
      <c r="C18" s="1">
        <v>378301</v>
      </c>
      <c r="D18" s="1">
        <f t="shared" si="0"/>
        <v>45.728787785381087</v>
      </c>
      <c r="E18" s="86">
        <v>378301</v>
      </c>
      <c r="F18" s="1">
        <f t="shared" si="9"/>
        <v>100</v>
      </c>
      <c r="G18" s="79">
        <f t="shared" si="10"/>
        <v>0</v>
      </c>
      <c r="H18" s="76">
        <v>565409.75</v>
      </c>
      <c r="I18" s="73">
        <v>157293.79999999999</v>
      </c>
      <c r="J18" s="73">
        <v>305029</v>
      </c>
      <c r="K18" s="73">
        <v>0</v>
      </c>
      <c r="L18" s="73">
        <v>30720</v>
      </c>
      <c r="M18" s="73">
        <v>0</v>
      </c>
      <c r="N18" s="73">
        <f t="shared" si="2"/>
        <v>335749</v>
      </c>
      <c r="O18" s="73">
        <f t="shared" si="3"/>
        <v>0</v>
      </c>
      <c r="P18" s="73">
        <f t="shared" si="11"/>
        <v>335749</v>
      </c>
      <c r="Q18" s="73">
        <f t="shared" si="4"/>
        <v>59.381537018065217</v>
      </c>
      <c r="R18" s="5"/>
      <c r="S18" s="1">
        <f t="shared" si="5"/>
        <v>229660.75</v>
      </c>
      <c r="T18" s="1">
        <f t="shared" si="6"/>
        <v>40.618462981934783</v>
      </c>
      <c r="U18" s="1">
        <v>271399</v>
      </c>
      <c r="V18" s="1">
        <f t="shared" si="7"/>
        <v>80.833896750250929</v>
      </c>
      <c r="W18" s="1">
        <v>21477.38</v>
      </c>
      <c r="X18" s="1">
        <v>120633</v>
      </c>
      <c r="Y18" s="81">
        <f t="shared" si="8"/>
        <v>142110.38</v>
      </c>
      <c r="Z18" s="73">
        <f>Y18*100/U18</f>
        <v>52.362160509065987</v>
      </c>
    </row>
    <row r="19" spans="1:26" ht="17.45" customHeight="1">
      <c r="A19" s="12" t="s">
        <v>24</v>
      </c>
      <c r="B19" s="1">
        <v>0</v>
      </c>
      <c r="C19" s="1">
        <v>0</v>
      </c>
      <c r="D19" s="1" t="e">
        <f t="shared" si="0"/>
        <v>#DIV/0!</v>
      </c>
      <c r="E19" s="86">
        <v>0</v>
      </c>
      <c r="F19" s="1" t="e">
        <f t="shared" si="9"/>
        <v>#DIV/0!</v>
      </c>
      <c r="G19" s="79">
        <f t="shared" si="10"/>
        <v>0</v>
      </c>
      <c r="H19" s="76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f t="shared" si="2"/>
        <v>0</v>
      </c>
      <c r="O19" s="73">
        <f t="shared" si="3"/>
        <v>0</v>
      </c>
      <c r="P19" s="73">
        <f t="shared" si="11"/>
        <v>0</v>
      </c>
      <c r="Q19" s="73" t="e">
        <f t="shared" si="4"/>
        <v>#DIV/0!</v>
      </c>
      <c r="R19" s="5"/>
      <c r="S19" s="1">
        <f t="shared" si="5"/>
        <v>0</v>
      </c>
      <c r="T19" s="1" t="e">
        <f t="shared" si="6"/>
        <v>#DIV/0!</v>
      </c>
      <c r="U19" s="1">
        <v>0</v>
      </c>
      <c r="V19" s="1" t="e">
        <f t="shared" si="7"/>
        <v>#DIV/0!</v>
      </c>
      <c r="W19" s="1">
        <v>0</v>
      </c>
      <c r="X19" s="1">
        <v>0</v>
      </c>
      <c r="Y19" s="81">
        <f t="shared" si="8"/>
        <v>0</v>
      </c>
      <c r="Z19" s="73" t="e">
        <f t="shared" si="12"/>
        <v>#DIV/0!</v>
      </c>
    </row>
    <row r="20" spans="1:26" ht="17.45" customHeight="1">
      <c r="A20" s="12" t="s">
        <v>25</v>
      </c>
      <c r="B20" s="1">
        <v>251250</v>
      </c>
      <c r="C20" s="1">
        <v>108485</v>
      </c>
      <c r="D20" s="1">
        <f t="shared" si="0"/>
        <v>43.178109452736315</v>
      </c>
      <c r="E20" s="86">
        <v>101625</v>
      </c>
      <c r="F20" s="1">
        <f t="shared" si="9"/>
        <v>93.676545144490021</v>
      </c>
      <c r="G20" s="79">
        <f t="shared" si="10"/>
        <v>6860</v>
      </c>
      <c r="H20" s="76">
        <v>262370</v>
      </c>
      <c r="I20" s="73">
        <v>0</v>
      </c>
      <c r="J20" s="73">
        <v>60932</v>
      </c>
      <c r="K20" s="73">
        <v>0</v>
      </c>
      <c r="L20" s="73">
        <v>0</v>
      </c>
      <c r="M20" s="73">
        <v>0</v>
      </c>
      <c r="N20" s="73">
        <f t="shared" si="2"/>
        <v>60932</v>
      </c>
      <c r="O20" s="73">
        <f t="shared" si="3"/>
        <v>0</v>
      </c>
      <c r="P20" s="73">
        <f t="shared" si="11"/>
        <v>60932</v>
      </c>
      <c r="Q20" s="73">
        <f t="shared" si="4"/>
        <v>23.223691733048749</v>
      </c>
      <c r="R20" s="5"/>
      <c r="S20" s="1">
        <f t="shared" si="5"/>
        <v>201438</v>
      </c>
      <c r="T20" s="1">
        <f t="shared" si="6"/>
        <v>76.776308266951247</v>
      </c>
      <c r="U20" s="1">
        <v>57087</v>
      </c>
      <c r="V20" s="1">
        <f t="shared" si="7"/>
        <v>93.689686864045171</v>
      </c>
      <c r="W20" s="1">
        <v>0</v>
      </c>
      <c r="X20" s="1">
        <v>32025</v>
      </c>
      <c r="Y20" s="81">
        <f t="shared" si="8"/>
        <v>32025</v>
      </c>
      <c r="Z20" s="73">
        <f t="shared" si="12"/>
        <v>56.098586368174892</v>
      </c>
    </row>
    <row r="21" spans="1:26" ht="17.45" customHeight="1">
      <c r="A21" s="12" t="s">
        <v>26</v>
      </c>
      <c r="B21" s="1">
        <v>89700</v>
      </c>
      <c r="C21" s="1">
        <v>71000</v>
      </c>
      <c r="D21" s="1">
        <f t="shared" si="0"/>
        <v>79.152731326644371</v>
      </c>
      <c r="E21" s="86">
        <v>71000</v>
      </c>
      <c r="F21" s="1">
        <f t="shared" si="9"/>
        <v>100</v>
      </c>
      <c r="G21" s="79">
        <f t="shared" si="10"/>
        <v>0</v>
      </c>
      <c r="H21" s="76">
        <v>111000</v>
      </c>
      <c r="I21" s="73">
        <v>138180</v>
      </c>
      <c r="J21" s="73">
        <v>76256</v>
      </c>
      <c r="K21" s="73">
        <v>0</v>
      </c>
      <c r="L21" s="73">
        <v>0</v>
      </c>
      <c r="M21" s="73">
        <v>0</v>
      </c>
      <c r="N21" s="73">
        <f t="shared" si="2"/>
        <v>76256</v>
      </c>
      <c r="O21" s="73">
        <f t="shared" si="3"/>
        <v>0</v>
      </c>
      <c r="P21" s="50">
        <f t="shared" si="11"/>
        <v>76256</v>
      </c>
      <c r="Q21" s="50">
        <f t="shared" si="4"/>
        <v>68.699099099099101</v>
      </c>
      <c r="R21" s="5"/>
      <c r="S21" s="1">
        <f t="shared" si="5"/>
        <v>34744</v>
      </c>
      <c r="T21" s="1">
        <f t="shared" si="6"/>
        <v>31.300900900900899</v>
      </c>
      <c r="U21" s="50">
        <v>79000</v>
      </c>
      <c r="V21" s="50">
        <f t="shared" si="7"/>
        <v>103.59840537138061</v>
      </c>
      <c r="W21" s="1">
        <v>0</v>
      </c>
      <c r="X21" s="1">
        <v>57500</v>
      </c>
      <c r="Y21" s="81">
        <f t="shared" si="8"/>
        <v>57500</v>
      </c>
      <c r="Z21" s="73">
        <f t="shared" si="12"/>
        <v>72.784810126582272</v>
      </c>
    </row>
    <row r="22" spans="1:26" ht="17.45" customHeight="1">
      <c r="A22" s="12" t="s">
        <v>27</v>
      </c>
      <c r="B22" s="1">
        <v>283300</v>
      </c>
      <c r="C22" s="1">
        <v>214470</v>
      </c>
      <c r="D22" s="1">
        <f t="shared" si="0"/>
        <v>75.70420049417578</v>
      </c>
      <c r="E22" s="86">
        <v>214470</v>
      </c>
      <c r="F22" s="1">
        <f t="shared" si="9"/>
        <v>100</v>
      </c>
      <c r="G22" s="79">
        <f t="shared" si="10"/>
        <v>0</v>
      </c>
      <c r="H22" s="76">
        <v>388000</v>
      </c>
      <c r="I22" s="73">
        <v>92054.1</v>
      </c>
      <c r="J22" s="73">
        <v>149760</v>
      </c>
      <c r="K22" s="73">
        <v>0</v>
      </c>
      <c r="L22" s="73">
        <v>41200</v>
      </c>
      <c r="M22" s="73">
        <v>0</v>
      </c>
      <c r="N22" s="73">
        <f t="shared" si="2"/>
        <v>190960</v>
      </c>
      <c r="O22" s="73">
        <f t="shared" si="3"/>
        <v>0</v>
      </c>
      <c r="P22" s="73">
        <f t="shared" si="11"/>
        <v>190960</v>
      </c>
      <c r="Q22" s="73">
        <f t="shared" si="4"/>
        <v>49.216494845360828</v>
      </c>
      <c r="R22" s="5"/>
      <c r="S22" s="1">
        <f t="shared" si="5"/>
        <v>197040</v>
      </c>
      <c r="T22" s="1">
        <f t="shared" si="6"/>
        <v>50.783505154639172</v>
      </c>
      <c r="U22" s="1">
        <v>173160</v>
      </c>
      <c r="V22" s="1">
        <f t="shared" si="7"/>
        <v>90.678676162547134</v>
      </c>
      <c r="W22" s="1">
        <v>3712.5</v>
      </c>
      <c r="X22" s="1">
        <v>104760</v>
      </c>
      <c r="Y22" s="81">
        <f t="shared" si="8"/>
        <v>108472.5</v>
      </c>
      <c r="Z22" s="73">
        <f t="shared" si="12"/>
        <v>62.642931392931395</v>
      </c>
    </row>
    <row r="23" spans="1:26" ht="17.45" customHeight="1">
      <c r="A23" s="12" t="s">
        <v>28</v>
      </c>
      <c r="B23" s="50">
        <v>551184.5</v>
      </c>
      <c r="C23" s="50">
        <v>727190.51</v>
      </c>
      <c r="D23" s="50">
        <f t="shared" si="0"/>
        <v>131.93232211718581</v>
      </c>
      <c r="E23" s="86">
        <v>722910.51</v>
      </c>
      <c r="F23" s="1">
        <f t="shared" si="9"/>
        <v>99.411433463288731</v>
      </c>
      <c r="G23" s="79">
        <f t="shared" si="10"/>
        <v>4280</v>
      </c>
      <c r="H23" s="76">
        <v>803556.4</v>
      </c>
      <c r="I23" s="73">
        <v>218767.23</v>
      </c>
      <c r="J23" s="73">
        <v>402965.6</v>
      </c>
      <c r="K23" s="73">
        <v>0</v>
      </c>
      <c r="L23" s="73">
        <v>64745.8</v>
      </c>
      <c r="M23" s="73">
        <v>0</v>
      </c>
      <c r="N23" s="73">
        <f t="shared" si="2"/>
        <v>467711.39999999997</v>
      </c>
      <c r="O23" s="73">
        <f t="shared" si="3"/>
        <v>0</v>
      </c>
      <c r="P23" s="73">
        <f>N23+O23</f>
        <v>467711.39999999997</v>
      </c>
      <c r="Q23" s="73">
        <f t="shared" si="4"/>
        <v>58.205173899430079</v>
      </c>
      <c r="R23" s="5"/>
      <c r="S23" s="1">
        <f t="shared" si="5"/>
        <v>335845.00000000006</v>
      </c>
      <c r="T23" s="1">
        <f t="shared" si="6"/>
        <v>41.794826100569928</v>
      </c>
      <c r="U23" s="1">
        <v>322937.59999999998</v>
      </c>
      <c r="V23" s="1">
        <f t="shared" si="7"/>
        <v>69.046339259637463</v>
      </c>
      <c r="W23" s="1">
        <v>16325.98</v>
      </c>
      <c r="X23" s="1">
        <v>93435.6</v>
      </c>
      <c r="Y23" s="81">
        <f t="shared" si="8"/>
        <v>109761.58</v>
      </c>
      <c r="Z23" s="73">
        <f t="shared" si="12"/>
        <v>33.988479508115503</v>
      </c>
    </row>
    <row r="24" spans="1:26" ht="17.45" customHeight="1">
      <c r="A24" s="12" t="s">
        <v>29</v>
      </c>
      <c r="B24" s="1">
        <v>664360.07999999996</v>
      </c>
      <c r="C24" s="1">
        <v>628378</v>
      </c>
      <c r="D24" s="1">
        <f t="shared" si="0"/>
        <v>94.583949113860072</v>
      </c>
      <c r="E24" s="86">
        <v>628378</v>
      </c>
      <c r="F24" s="1">
        <f t="shared" si="9"/>
        <v>100</v>
      </c>
      <c r="G24" s="79">
        <f t="shared" si="10"/>
        <v>0</v>
      </c>
      <c r="H24" s="76">
        <v>625298</v>
      </c>
      <c r="I24" s="73">
        <v>0</v>
      </c>
      <c r="J24" s="73">
        <v>427103</v>
      </c>
      <c r="K24" s="73">
        <v>0</v>
      </c>
      <c r="L24" s="73">
        <v>37140</v>
      </c>
      <c r="M24" s="73">
        <v>0</v>
      </c>
      <c r="N24" s="73">
        <f t="shared" si="2"/>
        <v>464243</v>
      </c>
      <c r="O24" s="73">
        <f t="shared" si="3"/>
        <v>0</v>
      </c>
      <c r="P24" s="73">
        <f t="shared" si="11"/>
        <v>464243</v>
      </c>
      <c r="Q24" s="73">
        <f t="shared" si="4"/>
        <v>74.243480708398238</v>
      </c>
      <c r="R24" s="5"/>
      <c r="S24" s="1">
        <f t="shared" si="5"/>
        <v>161055</v>
      </c>
      <c r="T24" s="1">
        <f t="shared" si="6"/>
        <v>25.756519291601766</v>
      </c>
      <c r="U24" s="1">
        <v>464243</v>
      </c>
      <c r="V24" s="1">
        <f t="shared" si="7"/>
        <v>100</v>
      </c>
      <c r="W24" s="1">
        <v>154011.28</v>
      </c>
      <c r="X24" s="1">
        <v>44251</v>
      </c>
      <c r="Y24" s="81">
        <f t="shared" si="8"/>
        <v>198262.28</v>
      </c>
      <c r="Z24" s="73">
        <f t="shared" si="12"/>
        <v>42.706573927878289</v>
      </c>
    </row>
    <row r="25" spans="1:26" ht="17.100000000000001" customHeight="1">
      <c r="A25" s="12" t="s">
        <v>30</v>
      </c>
      <c r="B25" s="1">
        <v>63720</v>
      </c>
      <c r="C25" s="1">
        <v>38820</v>
      </c>
      <c r="D25" s="1">
        <f t="shared" si="0"/>
        <v>60.922787193973633</v>
      </c>
      <c r="E25" s="86">
        <v>38820</v>
      </c>
      <c r="F25" s="1">
        <f t="shared" si="9"/>
        <v>100</v>
      </c>
      <c r="G25" s="79">
        <f t="shared" si="10"/>
        <v>0</v>
      </c>
      <c r="H25" s="76">
        <v>94900</v>
      </c>
      <c r="I25" s="73">
        <v>0</v>
      </c>
      <c r="J25" s="73">
        <v>94900</v>
      </c>
      <c r="K25" s="73">
        <v>59600</v>
      </c>
      <c r="L25" s="73">
        <v>0</v>
      </c>
      <c r="M25" s="73">
        <v>0</v>
      </c>
      <c r="N25" s="73">
        <f t="shared" si="2"/>
        <v>94900</v>
      </c>
      <c r="O25" s="73">
        <f t="shared" si="3"/>
        <v>59600</v>
      </c>
      <c r="P25" s="73">
        <f t="shared" si="11"/>
        <v>154500</v>
      </c>
      <c r="Q25" s="73">
        <f t="shared" si="4"/>
        <v>162.80295047418335</v>
      </c>
      <c r="R25" s="5"/>
      <c r="S25" s="68">
        <f t="shared" si="5"/>
        <v>-59600</v>
      </c>
      <c r="T25" s="1">
        <f t="shared" si="6"/>
        <v>-62.802950474183348</v>
      </c>
      <c r="U25" s="1">
        <v>117000</v>
      </c>
      <c r="V25" s="1">
        <f t="shared" si="7"/>
        <v>75.728155339805824</v>
      </c>
      <c r="W25" s="1">
        <v>0</v>
      </c>
      <c r="X25" s="1">
        <v>0</v>
      </c>
      <c r="Y25" s="81">
        <f t="shared" si="8"/>
        <v>0</v>
      </c>
      <c r="Z25" s="73">
        <f t="shared" si="12"/>
        <v>0</v>
      </c>
    </row>
    <row r="26" spans="1:26" ht="16.350000000000001" customHeight="1">
      <c r="A26" s="12" t="s">
        <v>31</v>
      </c>
      <c r="B26" s="1">
        <v>253400</v>
      </c>
      <c r="C26" s="1">
        <v>118033</v>
      </c>
      <c r="D26" s="1">
        <f t="shared" si="0"/>
        <v>46.579715864246253</v>
      </c>
      <c r="E26" s="86">
        <v>118033</v>
      </c>
      <c r="F26" s="1">
        <f t="shared" si="9"/>
        <v>100</v>
      </c>
      <c r="G26" s="79">
        <f t="shared" si="10"/>
        <v>0</v>
      </c>
      <c r="H26" s="76">
        <v>36990</v>
      </c>
      <c r="I26" s="73">
        <v>0</v>
      </c>
      <c r="J26" s="73">
        <v>36990</v>
      </c>
      <c r="K26" s="73">
        <v>39931</v>
      </c>
      <c r="L26" s="73">
        <v>0</v>
      </c>
      <c r="M26" s="73">
        <v>0</v>
      </c>
      <c r="N26" s="73">
        <f t="shared" si="2"/>
        <v>36990</v>
      </c>
      <c r="O26" s="73">
        <f t="shared" si="3"/>
        <v>39931</v>
      </c>
      <c r="P26" s="73">
        <f t="shared" si="11"/>
        <v>76921</v>
      </c>
      <c r="Q26" s="73">
        <f t="shared" si="4"/>
        <v>207.95079751284132</v>
      </c>
      <c r="R26" s="5"/>
      <c r="S26" s="68">
        <f t="shared" si="5"/>
        <v>-39931</v>
      </c>
      <c r="T26" s="1">
        <f t="shared" si="6"/>
        <v>-107.95079751284131</v>
      </c>
      <c r="U26" s="1">
        <v>43938</v>
      </c>
      <c r="V26" s="1">
        <f t="shared" si="7"/>
        <v>57.120942265441165</v>
      </c>
      <c r="W26" s="1">
        <v>0</v>
      </c>
      <c r="X26" s="1">
        <v>41938</v>
      </c>
      <c r="Y26" s="81">
        <f t="shared" si="8"/>
        <v>41938</v>
      </c>
      <c r="Z26" s="73">
        <f t="shared" si="12"/>
        <v>95.448131457963498</v>
      </c>
    </row>
    <row r="27" spans="1:26" ht="17.45" customHeight="1">
      <c r="A27" s="12" t="s">
        <v>32</v>
      </c>
      <c r="B27" s="50">
        <v>659900</v>
      </c>
      <c r="C27" s="50">
        <v>810611.1</v>
      </c>
      <c r="D27" s="50">
        <f t="shared" si="0"/>
        <v>122.83847552659493</v>
      </c>
      <c r="E27" s="86">
        <v>810611.1</v>
      </c>
      <c r="F27" s="1">
        <f t="shared" si="9"/>
        <v>100</v>
      </c>
      <c r="G27" s="79">
        <f t="shared" si="10"/>
        <v>0</v>
      </c>
      <c r="H27" s="76">
        <v>1128928</v>
      </c>
      <c r="I27" s="73">
        <v>0</v>
      </c>
      <c r="J27" s="73">
        <v>741013</v>
      </c>
      <c r="K27" s="73">
        <v>0</v>
      </c>
      <c r="L27" s="73">
        <v>378659.6</v>
      </c>
      <c r="M27" s="73">
        <v>0</v>
      </c>
      <c r="N27" s="73">
        <f t="shared" si="2"/>
        <v>1119672.6000000001</v>
      </c>
      <c r="O27" s="73">
        <f t="shared" si="3"/>
        <v>0</v>
      </c>
      <c r="P27" s="73">
        <f t="shared" si="11"/>
        <v>1119672.6000000001</v>
      </c>
      <c r="Q27" s="73">
        <f t="shared" si="4"/>
        <v>99.180160293659128</v>
      </c>
      <c r="R27" s="5"/>
      <c r="S27" s="68">
        <f t="shared" si="5"/>
        <v>9255.3999999999069</v>
      </c>
      <c r="T27" s="1">
        <f t="shared" si="6"/>
        <v>0.81983970634087444</v>
      </c>
      <c r="U27" s="1">
        <v>256640</v>
      </c>
      <c r="V27" s="1">
        <f t="shared" si="7"/>
        <v>22.920986009660322</v>
      </c>
      <c r="W27" s="1">
        <v>0</v>
      </c>
      <c r="X27" s="1">
        <v>0</v>
      </c>
      <c r="Y27" s="81">
        <f t="shared" si="8"/>
        <v>0</v>
      </c>
      <c r="Z27" s="73">
        <f t="shared" si="12"/>
        <v>0</v>
      </c>
    </row>
    <row r="28" spans="1:26" ht="17.45" customHeight="1">
      <c r="A28" s="12" t="s">
        <v>73</v>
      </c>
      <c r="B28" s="1">
        <v>0</v>
      </c>
      <c r="C28" s="1">
        <v>0</v>
      </c>
      <c r="D28" s="1" t="e">
        <f t="shared" si="0"/>
        <v>#DIV/0!</v>
      </c>
      <c r="E28" s="86">
        <v>0</v>
      </c>
      <c r="F28" s="1" t="e">
        <f t="shared" si="9"/>
        <v>#DIV/0!</v>
      </c>
      <c r="G28" s="79">
        <f t="shared" si="10"/>
        <v>0</v>
      </c>
      <c r="H28" s="73">
        <v>0</v>
      </c>
      <c r="I28" s="73">
        <v>0</v>
      </c>
      <c r="J28" s="99">
        <v>0</v>
      </c>
      <c r="K28" s="73">
        <v>165428.5</v>
      </c>
      <c r="L28" s="99">
        <v>0</v>
      </c>
      <c r="M28" s="73">
        <v>0</v>
      </c>
      <c r="N28" s="99">
        <f t="shared" si="2"/>
        <v>0</v>
      </c>
      <c r="O28" s="73">
        <f t="shared" si="3"/>
        <v>165428.5</v>
      </c>
      <c r="P28" s="50">
        <f t="shared" si="11"/>
        <v>165428.5</v>
      </c>
      <c r="Q28" s="50" t="e">
        <f t="shared" si="4"/>
        <v>#DIV/0!</v>
      </c>
      <c r="R28" s="5"/>
      <c r="S28" s="68">
        <f t="shared" si="5"/>
        <v>-165428.5</v>
      </c>
      <c r="T28" s="1" t="e">
        <f t="shared" si="6"/>
        <v>#DIV/0!</v>
      </c>
      <c r="U28" s="50">
        <v>262149.5</v>
      </c>
      <c r="V28" s="50">
        <f t="shared" si="7"/>
        <v>158.46695097882167</v>
      </c>
      <c r="W28" s="1">
        <v>0</v>
      </c>
      <c r="X28" s="1">
        <v>185884.5</v>
      </c>
      <c r="Y28" s="81">
        <f t="shared" si="8"/>
        <v>185884.5</v>
      </c>
      <c r="Z28" s="73">
        <f t="shared" si="12"/>
        <v>70.907821681902888</v>
      </c>
    </row>
    <row r="29" spans="1:26" s="11" customFormat="1" ht="17.45" customHeight="1">
      <c r="A29" s="156" t="s">
        <v>33</v>
      </c>
      <c r="B29" s="9">
        <f>B9+B17</f>
        <v>25534747.950000003</v>
      </c>
      <c r="C29" s="9">
        <f>C9+C17</f>
        <v>20943519.489999998</v>
      </c>
      <c r="D29" s="9">
        <f t="shared" si="0"/>
        <v>82.019683652291519</v>
      </c>
      <c r="E29" s="85">
        <f>E9+E17</f>
        <v>20834826.289999999</v>
      </c>
      <c r="F29" s="9">
        <f t="shared" si="9"/>
        <v>99.48101750495232</v>
      </c>
      <c r="G29" s="147">
        <f>G9+G17</f>
        <v>108693.19999999925</v>
      </c>
      <c r="H29" s="75">
        <f>H9+H17</f>
        <v>22294706.419999998</v>
      </c>
      <c r="I29" s="75">
        <f>I9+I17</f>
        <v>3640436.05</v>
      </c>
      <c r="J29" s="75">
        <f t="shared" ref="J29:M29" si="16">J9+J17</f>
        <v>14358606.390000001</v>
      </c>
      <c r="K29" s="75">
        <f t="shared" si="16"/>
        <v>264959.5</v>
      </c>
      <c r="L29" s="75">
        <f t="shared" si="16"/>
        <v>1954351.5399999984</v>
      </c>
      <c r="M29" s="75">
        <f t="shared" si="16"/>
        <v>100580.30000000005</v>
      </c>
      <c r="N29" s="75">
        <f t="shared" si="2"/>
        <v>16312957.93</v>
      </c>
      <c r="O29" s="75">
        <f t="shared" si="3"/>
        <v>365539.80000000005</v>
      </c>
      <c r="P29" s="75">
        <f>N29+O29</f>
        <v>16678497.73</v>
      </c>
      <c r="Q29" s="75">
        <f t="shared" si="4"/>
        <v>74.809227875896838</v>
      </c>
      <c r="R29" s="10"/>
      <c r="S29" s="9">
        <f t="shared" si="5"/>
        <v>5616208.6899999976</v>
      </c>
      <c r="T29" s="9">
        <f t="shared" si="6"/>
        <v>25.190772124103162</v>
      </c>
      <c r="U29" s="9">
        <f>U9+U17</f>
        <v>14234182.26</v>
      </c>
      <c r="V29" s="9">
        <f t="shared" si="7"/>
        <v>85.344510581409537</v>
      </c>
      <c r="W29" s="9">
        <f>W9+W17</f>
        <v>839379.19000000006</v>
      </c>
      <c r="X29" s="9">
        <f>X9+X17</f>
        <v>1663947.5</v>
      </c>
      <c r="Y29" s="80">
        <f t="shared" si="8"/>
        <v>2503326.69</v>
      </c>
      <c r="Z29" s="75">
        <f t="shared" si="12"/>
        <v>17.586726404611881</v>
      </c>
    </row>
    <row r="30" spans="1:26" ht="17.45" hidden="1" customHeight="1">
      <c r="C30" s="104" t="s">
        <v>134</v>
      </c>
      <c r="E30" s="104" t="s">
        <v>134</v>
      </c>
      <c r="H30" s="104" t="s">
        <v>134</v>
      </c>
    </row>
    <row r="32" spans="1:26" ht="17.45" customHeight="1">
      <c r="C32" s="199"/>
      <c r="D32" s="199"/>
      <c r="S32" s="200" t="s">
        <v>154</v>
      </c>
      <c r="T32" s="200"/>
      <c r="U32" s="199" t="s">
        <v>38</v>
      </c>
      <c r="V32" s="199"/>
    </row>
    <row r="33" spans="2:26" ht="17.45" hidden="1" customHeight="1">
      <c r="B33" s="30" t="s">
        <v>58</v>
      </c>
      <c r="S33" s="200" t="s">
        <v>37</v>
      </c>
      <c r="T33" s="200"/>
    </row>
    <row r="34" spans="2:26" ht="17.45" hidden="1" customHeight="1">
      <c r="B34" s="239" t="s">
        <v>69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</row>
    <row r="35" spans="2:26" ht="17.45" hidden="1" customHeight="1">
      <c r="B35" s="239" t="s">
        <v>68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51"/>
      <c r="Y35" s="51"/>
    </row>
    <row r="36" spans="2:26" ht="17.45" hidden="1" customHeight="1">
      <c r="B36" s="236" t="s">
        <v>59</v>
      </c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51"/>
      <c r="Y36" s="51"/>
    </row>
    <row r="37" spans="2:26" ht="21.2" hidden="1" customHeight="1">
      <c r="B37" s="238" t="s">
        <v>60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51"/>
      <c r="Y37" s="51"/>
    </row>
    <row r="38" spans="2:26" ht="17.45" hidden="1" customHeight="1">
      <c r="B38" s="236" t="s">
        <v>61</v>
      </c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51"/>
      <c r="Y38" s="51"/>
      <c r="Z38" s="52"/>
    </row>
    <row r="39" spans="2:26" ht="17.45" hidden="1" customHeight="1">
      <c r="B39" s="237" t="s">
        <v>70</v>
      </c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51"/>
      <c r="Y39" s="51"/>
      <c r="Z39" s="52"/>
    </row>
    <row r="40" spans="2:26" ht="17.45" hidden="1" customHeight="1">
      <c r="B40" s="237" t="s">
        <v>71</v>
      </c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51"/>
      <c r="Y40" s="51"/>
      <c r="Z40" s="52"/>
    </row>
    <row r="41" spans="2:26" ht="17.45" hidden="1" customHeight="1">
      <c r="B41" s="236" t="s">
        <v>62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51"/>
      <c r="Y41" s="51"/>
      <c r="Z41" s="52"/>
    </row>
    <row r="42" spans="2:26" ht="17.45" hidden="1" customHeight="1">
      <c r="B42" s="238" t="s">
        <v>63</v>
      </c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51"/>
      <c r="Y42" s="51"/>
      <c r="Z42" s="52"/>
    </row>
    <row r="43" spans="2:26" ht="17.45" hidden="1" customHeight="1">
      <c r="B43" s="236" t="s">
        <v>64</v>
      </c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51"/>
      <c r="Y43" s="51"/>
      <c r="Z43" s="52"/>
    </row>
    <row r="44" spans="2:26" ht="17.45" hidden="1" customHeight="1">
      <c r="B44" s="236" t="s">
        <v>72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51"/>
      <c r="Y44" s="51"/>
      <c r="Z44" s="53"/>
    </row>
    <row r="45" spans="2:26" ht="17.45" hidden="1" customHeight="1">
      <c r="B45" s="236" t="s">
        <v>81</v>
      </c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51"/>
      <c r="Y45" s="51"/>
      <c r="Z45" s="52"/>
    </row>
    <row r="46" spans="2:26" ht="17.45" hidden="1" customHeight="1">
      <c r="B46" s="236" t="s">
        <v>80</v>
      </c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</row>
    <row r="47" spans="2:26" ht="17.45" hidden="1" customHeight="1">
      <c r="B47" s="39" t="s">
        <v>91</v>
      </c>
      <c r="C47" s="150"/>
      <c r="D47" s="150"/>
      <c r="E47" s="18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</row>
    <row r="48" spans="2:26" s="32" customFormat="1" ht="17.45" hidden="1" customHeight="1">
      <c r="B48" s="240" t="s">
        <v>76</v>
      </c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</row>
    <row r="51" spans="2:2" ht="17.45" hidden="1" customHeight="1">
      <c r="B51" s="6" t="s">
        <v>106</v>
      </c>
    </row>
    <row r="52" spans="2:2" ht="17.45" hidden="1" customHeight="1">
      <c r="B52" s="6" t="s">
        <v>115</v>
      </c>
    </row>
    <row r="53" spans="2:2" ht="17.45" hidden="1" customHeight="1"/>
    <row r="54" spans="2:2" ht="17.45" hidden="1" customHeight="1"/>
  </sheetData>
  <mergeCells count="46">
    <mergeCell ref="Y6:Z6"/>
    <mergeCell ref="B48:W48"/>
    <mergeCell ref="A4:A8"/>
    <mergeCell ref="B4:F4"/>
    <mergeCell ref="H4:Z4"/>
    <mergeCell ref="C5:D5"/>
    <mergeCell ref="E5:F5"/>
    <mergeCell ref="J5:K5"/>
    <mergeCell ref="L5:M5"/>
    <mergeCell ref="N5:Q5"/>
    <mergeCell ref="R5:R6"/>
    <mergeCell ref="S5:T5"/>
    <mergeCell ref="U5:V5"/>
    <mergeCell ref="W5:Z5"/>
    <mergeCell ref="C6:D6"/>
    <mergeCell ref="E6:F6"/>
    <mergeCell ref="L6:M6"/>
    <mergeCell ref="N6:O6"/>
    <mergeCell ref="P6:P7"/>
    <mergeCell ref="U6:V6"/>
    <mergeCell ref="J6:K6"/>
    <mergeCell ref="W8:Z8"/>
    <mergeCell ref="C32:D32"/>
    <mergeCell ref="S32:T32"/>
    <mergeCell ref="U32:V32"/>
    <mergeCell ref="B37:W37"/>
    <mergeCell ref="B34:W34"/>
    <mergeCell ref="B35:W35"/>
    <mergeCell ref="B36:W36"/>
    <mergeCell ref="S33:T33"/>
    <mergeCell ref="C8:D8"/>
    <mergeCell ref="E8:F8"/>
    <mergeCell ref="J8:K8"/>
    <mergeCell ref="L8:M8"/>
    <mergeCell ref="N8:Q8"/>
    <mergeCell ref="S8:T8"/>
    <mergeCell ref="U8:V8"/>
    <mergeCell ref="B38:W38"/>
    <mergeCell ref="B46:W46"/>
    <mergeCell ref="B40:W40"/>
    <mergeCell ref="B41:W41"/>
    <mergeCell ref="B42:W42"/>
    <mergeCell ref="B43:W43"/>
    <mergeCell ref="B44:W44"/>
    <mergeCell ref="B45:W45"/>
    <mergeCell ref="B39:W39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CABEF-AB07-4C47-949A-B48F2E38931F}">
  <sheetPr>
    <tabColor rgb="FFFFFF00"/>
  </sheetPr>
  <dimension ref="A1:AA32"/>
  <sheetViews>
    <sheetView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U18" sqref="U18:U28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2.25" style="6" bestFit="1" customWidth="1"/>
    <col min="8" max="8" width="16.875" style="74" bestFit="1" customWidth="1"/>
    <col min="9" max="9" width="15.5" style="6" bestFit="1" customWidth="1"/>
    <col min="10" max="10" width="13.875" style="6" bestFit="1" customWidth="1"/>
    <col min="11" max="11" width="12.625" style="6" customWidth="1"/>
    <col min="12" max="12" width="14.375" style="6" bestFit="1" customWidth="1"/>
    <col min="13" max="13" width="13.25" style="6" customWidth="1"/>
    <col min="14" max="14" width="14.375" style="6" bestFit="1" customWidth="1"/>
    <col min="15" max="15" width="12.375" style="6" bestFit="1" customWidth="1"/>
    <col min="16" max="16" width="14.375" style="6" bestFit="1" customWidth="1"/>
    <col min="17" max="17" width="12.25" style="29" customWidth="1"/>
    <col min="18" max="18" width="10.875" style="65" bestFit="1" customWidth="1"/>
    <col min="19" max="19" width="16.875" style="6" bestFit="1" customWidth="1"/>
    <col min="20" max="20" width="11.25" style="29" customWidth="1"/>
    <col min="21" max="21" width="13.625" style="29" customWidth="1"/>
    <col min="22" max="22" width="9.125" style="29" bestFit="1" customWidth="1"/>
    <col min="23" max="24" width="15.875" style="6" customWidth="1"/>
    <col min="25" max="25" width="12.625" style="6" bestFit="1" customWidth="1"/>
    <col min="26" max="26" width="7.5" style="6" bestFit="1" customWidth="1"/>
    <col min="27" max="27" width="10.125" style="6" hidden="1" customWidth="1"/>
    <col min="28" max="16384" width="9" style="6"/>
  </cols>
  <sheetData>
    <row r="1" spans="1:27" s="11" customFormat="1" ht="17.45" customHeight="1">
      <c r="A1" s="11" t="s">
        <v>39</v>
      </c>
      <c r="H1" s="100"/>
    </row>
    <row r="2" spans="1:27" s="11" customFormat="1" ht="17.45" customHeight="1">
      <c r="A2" s="11" t="s">
        <v>86</v>
      </c>
      <c r="H2" s="100"/>
    </row>
    <row r="3" spans="1:27" s="11" customFormat="1" ht="17.45" customHeight="1">
      <c r="A3" s="16" t="s">
        <v>116</v>
      </c>
      <c r="B3" s="16"/>
      <c r="C3" s="16"/>
      <c r="D3" s="16"/>
      <c r="E3" s="16"/>
      <c r="F3" s="16"/>
      <c r="H3" s="100"/>
    </row>
    <row r="4" spans="1:27" s="11" customFormat="1" ht="17.45" customHeight="1">
      <c r="A4" s="210" t="s">
        <v>0</v>
      </c>
      <c r="B4" s="228" t="s">
        <v>56</v>
      </c>
      <c r="C4" s="229"/>
      <c r="D4" s="229"/>
      <c r="E4" s="229"/>
      <c r="F4" s="229"/>
      <c r="G4" s="230"/>
      <c r="H4" s="217" t="s">
        <v>55</v>
      </c>
      <c r="I4" s="217"/>
      <c r="J4" s="218"/>
      <c r="K4" s="218"/>
      <c r="L4" s="218"/>
      <c r="M4" s="218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</row>
    <row r="5" spans="1:27" s="65" customFormat="1" ht="17.45" customHeight="1">
      <c r="A5" s="210"/>
      <c r="B5" s="60" t="s">
        <v>1</v>
      </c>
      <c r="C5" s="201" t="s">
        <v>5</v>
      </c>
      <c r="D5" s="219"/>
      <c r="E5" s="219" t="s">
        <v>50</v>
      </c>
      <c r="F5" s="220"/>
      <c r="G5" s="158" t="s">
        <v>129</v>
      </c>
      <c r="H5" s="183" t="s">
        <v>1</v>
      </c>
      <c r="I5" s="61" t="s">
        <v>4</v>
      </c>
      <c r="J5" s="219" t="s">
        <v>2</v>
      </c>
      <c r="K5" s="226"/>
      <c r="L5" s="219" t="s">
        <v>2</v>
      </c>
      <c r="M5" s="220"/>
      <c r="N5" s="215" t="s">
        <v>46</v>
      </c>
      <c r="O5" s="215"/>
      <c r="P5" s="215"/>
      <c r="Q5" s="214"/>
      <c r="R5" s="223" t="s">
        <v>3</v>
      </c>
      <c r="S5" s="210" t="s">
        <v>48</v>
      </c>
      <c r="T5" s="210"/>
      <c r="U5" s="201" t="s">
        <v>5</v>
      </c>
      <c r="V5" s="219"/>
      <c r="W5" s="210" t="s">
        <v>50</v>
      </c>
      <c r="X5" s="210"/>
      <c r="Y5" s="210"/>
      <c r="Z5" s="210"/>
    </row>
    <row r="6" spans="1:27" s="22" customFormat="1" ht="30">
      <c r="A6" s="210"/>
      <c r="B6" s="19" t="s">
        <v>6</v>
      </c>
      <c r="C6" s="203" t="s">
        <v>49</v>
      </c>
      <c r="D6" s="204"/>
      <c r="E6" s="203" t="s">
        <v>138</v>
      </c>
      <c r="F6" s="207"/>
      <c r="G6" s="171" t="s">
        <v>128</v>
      </c>
      <c r="H6" s="184" t="s">
        <v>41</v>
      </c>
      <c r="I6" s="20" t="s">
        <v>42</v>
      </c>
      <c r="J6" s="203" t="s">
        <v>140</v>
      </c>
      <c r="K6" s="204"/>
      <c r="L6" s="203" t="s">
        <v>139</v>
      </c>
      <c r="M6" s="207"/>
      <c r="N6" s="208" t="s">
        <v>45</v>
      </c>
      <c r="O6" s="209"/>
      <c r="P6" s="201" t="s">
        <v>47</v>
      </c>
      <c r="Q6" s="21" t="s">
        <v>44</v>
      </c>
      <c r="R6" s="224"/>
      <c r="S6" s="19" t="s">
        <v>45</v>
      </c>
      <c r="T6" s="21" t="s">
        <v>44</v>
      </c>
      <c r="U6" s="203" t="s">
        <v>123</v>
      </c>
      <c r="V6" s="204"/>
      <c r="W6" s="191" t="s">
        <v>141</v>
      </c>
      <c r="X6" s="191" t="s">
        <v>105</v>
      </c>
      <c r="Y6" s="216" t="s">
        <v>79</v>
      </c>
      <c r="Z6" s="216"/>
    </row>
    <row r="7" spans="1:27" s="65" customFormat="1" ht="17.45" customHeight="1">
      <c r="A7" s="210"/>
      <c r="B7" s="23"/>
      <c r="C7" s="61" t="s">
        <v>8</v>
      </c>
      <c r="D7" s="60" t="s">
        <v>44</v>
      </c>
      <c r="E7" s="61" t="s">
        <v>8</v>
      </c>
      <c r="F7" s="62" t="s">
        <v>44</v>
      </c>
      <c r="G7" s="172" t="s">
        <v>133</v>
      </c>
      <c r="H7" s="185"/>
      <c r="I7" s="23"/>
      <c r="J7" s="64" t="s">
        <v>35</v>
      </c>
      <c r="K7" s="64" t="s">
        <v>34</v>
      </c>
      <c r="L7" s="64" t="s">
        <v>35</v>
      </c>
      <c r="M7" s="64" t="s">
        <v>34</v>
      </c>
      <c r="N7" s="58" t="s">
        <v>35</v>
      </c>
      <c r="O7" s="58" t="s">
        <v>34</v>
      </c>
      <c r="P7" s="202"/>
      <c r="Q7" s="26"/>
      <c r="R7" s="63" t="s">
        <v>34</v>
      </c>
      <c r="S7" s="23"/>
      <c r="T7" s="28"/>
      <c r="U7" s="61" t="s">
        <v>8</v>
      </c>
      <c r="V7" s="60" t="s">
        <v>44</v>
      </c>
      <c r="W7" s="58" t="s">
        <v>8</v>
      </c>
      <c r="X7" s="58" t="s">
        <v>8</v>
      </c>
      <c r="Y7" s="58" t="s">
        <v>7</v>
      </c>
      <c r="Z7" s="58" t="s">
        <v>44</v>
      </c>
    </row>
    <row r="8" spans="1:27" s="65" customFormat="1" ht="17.45" customHeight="1">
      <c r="A8" s="210"/>
      <c r="B8" s="58" t="s">
        <v>9</v>
      </c>
      <c r="C8" s="210" t="s">
        <v>10</v>
      </c>
      <c r="D8" s="210"/>
      <c r="E8" s="210" t="s">
        <v>11</v>
      </c>
      <c r="F8" s="210"/>
      <c r="G8" s="151"/>
      <c r="H8" s="186" t="s">
        <v>43</v>
      </c>
      <c r="I8" s="58" t="s">
        <v>12</v>
      </c>
      <c r="J8" s="213" t="s">
        <v>13</v>
      </c>
      <c r="K8" s="214"/>
      <c r="L8" s="213" t="s">
        <v>52</v>
      </c>
      <c r="M8" s="214"/>
      <c r="N8" s="213" t="s">
        <v>53</v>
      </c>
      <c r="O8" s="215"/>
      <c r="P8" s="215"/>
      <c r="Q8" s="214"/>
      <c r="R8" s="58" t="s">
        <v>36</v>
      </c>
      <c r="S8" s="213" t="s">
        <v>57</v>
      </c>
      <c r="T8" s="214"/>
      <c r="U8" s="210" t="s">
        <v>65</v>
      </c>
      <c r="V8" s="210"/>
      <c r="W8" s="213" t="s">
        <v>66</v>
      </c>
      <c r="X8" s="215"/>
      <c r="Y8" s="215"/>
      <c r="Z8" s="214"/>
    </row>
    <row r="9" spans="1:27" s="3" customFormat="1" ht="17.45" customHeight="1">
      <c r="A9" s="38" t="s">
        <v>14</v>
      </c>
      <c r="B9" s="13">
        <f>SUM(B10:B16)</f>
        <v>20561672.120000001</v>
      </c>
      <c r="C9" s="13">
        <f>SUM(C10:C16)</f>
        <v>12412376.719999999</v>
      </c>
      <c r="D9" s="9">
        <f t="shared" ref="D9:D29" si="0">C9*100/B9</f>
        <v>60.366572560636662</v>
      </c>
      <c r="E9" s="13">
        <f>SUM(E10:E16)</f>
        <v>12236183.389999999</v>
      </c>
      <c r="F9" s="9">
        <f>E9*100/C9</f>
        <v>98.580502880515212</v>
      </c>
      <c r="G9" s="146">
        <f>SUM(G10:G16)</f>
        <v>176193.33000000054</v>
      </c>
      <c r="H9" s="102">
        <f t="shared" ref="H9:M9" si="1">SUM(H10:H16)</f>
        <v>24368584</v>
      </c>
      <c r="I9" s="13">
        <f t="shared" si="1"/>
        <v>3405787.5299999993</v>
      </c>
      <c r="J9" s="13">
        <f t="shared" si="1"/>
        <v>13802008.110000001</v>
      </c>
      <c r="K9" s="13">
        <f t="shared" si="1"/>
        <v>0</v>
      </c>
      <c r="L9" s="13">
        <f t="shared" si="1"/>
        <v>1598508.92</v>
      </c>
      <c r="M9" s="13">
        <f t="shared" si="1"/>
        <v>0</v>
      </c>
      <c r="N9" s="9">
        <f t="shared" ref="N9:N29" si="2">J9+L9</f>
        <v>15400517.030000001</v>
      </c>
      <c r="O9" s="9">
        <f t="shared" ref="O9:O29" si="3">K9+M9</f>
        <v>0</v>
      </c>
      <c r="P9" s="9">
        <f>N9+O9</f>
        <v>15400517.030000001</v>
      </c>
      <c r="Q9" s="9">
        <f t="shared" ref="Q9:Q29" si="4">P9*100/H9</f>
        <v>63.198243402242824</v>
      </c>
      <c r="R9" s="59"/>
      <c r="S9" s="9">
        <f t="shared" ref="S9:S29" si="5">H9-P9</f>
        <v>8968066.9699999988</v>
      </c>
      <c r="T9" s="9">
        <f t="shared" ref="T9:T29" si="6">S9*100/H9</f>
        <v>36.801756597757176</v>
      </c>
      <c r="U9" s="13">
        <f>SUM(U10:U16)</f>
        <v>15400517.029999999</v>
      </c>
      <c r="V9" s="9">
        <f>U9*100/P9</f>
        <v>99.999999999999986</v>
      </c>
      <c r="W9" s="13">
        <f>SUM(W10:W16)</f>
        <v>3274360.5999999996</v>
      </c>
      <c r="X9" s="13">
        <f>SUM(X10:X16)</f>
        <v>1853067.5899999999</v>
      </c>
      <c r="Y9" s="80">
        <f>SUM(Y10:Y16)</f>
        <v>5127428.1899999995</v>
      </c>
      <c r="Z9" s="75">
        <f>Y9*100/U9</f>
        <v>33.293870459101072</v>
      </c>
    </row>
    <row r="10" spans="1:27" ht="17.45" customHeight="1">
      <c r="A10" s="4" t="s">
        <v>15</v>
      </c>
      <c r="B10" s="1">
        <v>11690671.938181818</v>
      </c>
      <c r="C10" s="1">
        <v>7988462.9699999997</v>
      </c>
      <c r="D10" s="1">
        <f t="shared" si="0"/>
        <v>68.331940304557037</v>
      </c>
      <c r="E10" s="1">
        <v>7858429.2399999993</v>
      </c>
      <c r="F10" s="1">
        <f>E10*100/C10</f>
        <v>98.372230922414843</v>
      </c>
      <c r="G10" s="79">
        <f>C10-E10</f>
        <v>130033.73000000045</v>
      </c>
      <c r="H10" s="73">
        <v>12854330.960000001</v>
      </c>
      <c r="I10" s="1">
        <v>1761833.7999999998</v>
      </c>
      <c r="J10" s="1">
        <v>7461325.0300000003</v>
      </c>
      <c r="K10" s="73">
        <v>0</v>
      </c>
      <c r="L10" s="1">
        <v>1218453.92</v>
      </c>
      <c r="M10" s="73">
        <v>0</v>
      </c>
      <c r="N10" s="73">
        <f t="shared" si="2"/>
        <v>8679778.9499999993</v>
      </c>
      <c r="O10" s="73">
        <f t="shared" si="3"/>
        <v>0</v>
      </c>
      <c r="P10" s="73">
        <f>N10+O10</f>
        <v>8679778.9499999993</v>
      </c>
      <c r="Q10" s="73">
        <f t="shared" si="4"/>
        <v>67.524159577107994</v>
      </c>
      <c r="R10" s="5"/>
      <c r="S10" s="1">
        <f t="shared" si="5"/>
        <v>4174552.0100000016</v>
      </c>
      <c r="T10" s="1">
        <f t="shared" si="6"/>
        <v>32.475840422891999</v>
      </c>
      <c r="U10" s="1">
        <f>+P10</f>
        <v>8679778.9499999993</v>
      </c>
      <c r="V10" s="1">
        <f t="shared" ref="V10:V29" si="7">U10*100/P10</f>
        <v>100</v>
      </c>
      <c r="W10" s="1">
        <v>895505.8</v>
      </c>
      <c r="X10" s="1">
        <v>758068.08</v>
      </c>
      <c r="Y10" s="81">
        <f t="shared" ref="Y10:Y29" si="8">W10+X10</f>
        <v>1653573.88</v>
      </c>
      <c r="Z10" s="73">
        <f>Y10*100/U10</f>
        <v>19.05087548341309</v>
      </c>
      <c r="AA10" s="6">
        <v>531122.87</v>
      </c>
    </row>
    <row r="11" spans="1:27" ht="17.45" customHeight="1">
      <c r="A11" s="4" t="s">
        <v>16</v>
      </c>
      <c r="B11" s="1">
        <v>10000</v>
      </c>
      <c r="C11" s="1">
        <v>0</v>
      </c>
      <c r="D11" s="1">
        <f t="shared" si="0"/>
        <v>0</v>
      </c>
      <c r="E11" s="1">
        <v>0</v>
      </c>
      <c r="F11" s="1" t="e">
        <f t="shared" ref="F11:F29" si="9">E11*100/C11</f>
        <v>#DIV/0!</v>
      </c>
      <c r="G11" s="79">
        <f t="shared" ref="G11:G16" si="10">C11-E11</f>
        <v>0</v>
      </c>
      <c r="H11" s="73">
        <v>443190</v>
      </c>
      <c r="I11" s="1">
        <v>2359</v>
      </c>
      <c r="J11" s="73">
        <v>231500</v>
      </c>
      <c r="K11" s="73">
        <v>0</v>
      </c>
      <c r="L11" s="73">
        <v>65000</v>
      </c>
      <c r="M11" s="73">
        <v>0</v>
      </c>
      <c r="N11" s="73">
        <f t="shared" si="2"/>
        <v>296500</v>
      </c>
      <c r="O11" s="73">
        <f t="shared" si="3"/>
        <v>0</v>
      </c>
      <c r="P11" s="73">
        <f t="shared" ref="P11:P28" si="11">N11+O11</f>
        <v>296500</v>
      </c>
      <c r="Q11" s="73">
        <f t="shared" si="4"/>
        <v>66.901329001105623</v>
      </c>
      <c r="R11" s="5"/>
      <c r="S11" s="1">
        <f t="shared" si="5"/>
        <v>146690</v>
      </c>
      <c r="T11" s="1">
        <f t="shared" si="6"/>
        <v>33.098670998894377</v>
      </c>
      <c r="U11" s="1">
        <f t="shared" ref="U11:U28" si="12">+P11</f>
        <v>296500</v>
      </c>
      <c r="V11" s="1">
        <f t="shared" si="7"/>
        <v>100</v>
      </c>
      <c r="W11" s="1">
        <v>91500</v>
      </c>
      <c r="X11" s="1">
        <v>0</v>
      </c>
      <c r="Y11" s="81">
        <f t="shared" si="8"/>
        <v>91500</v>
      </c>
      <c r="Z11" s="73">
        <f t="shared" ref="Z11:Z29" si="13">Y11*100/U11</f>
        <v>30.860033726812816</v>
      </c>
    </row>
    <row r="12" spans="1:27" ht="17.45" customHeight="1">
      <c r="A12" s="4" t="s">
        <v>17</v>
      </c>
      <c r="B12" s="1">
        <v>3000000</v>
      </c>
      <c r="C12" s="1">
        <v>2405964.04</v>
      </c>
      <c r="D12" s="1">
        <f t="shared" si="0"/>
        <v>80.198801333333336</v>
      </c>
      <c r="E12" s="1">
        <v>2384814.44</v>
      </c>
      <c r="F12" s="1">
        <f t="shared" si="9"/>
        <v>99.120951117789772</v>
      </c>
      <c r="G12" s="79">
        <f t="shared" si="10"/>
        <v>21149.600000000093</v>
      </c>
      <c r="H12" s="74">
        <v>4930859.04</v>
      </c>
      <c r="I12" s="1">
        <v>666455.59</v>
      </c>
      <c r="J12" s="73">
        <v>2391118.5499999998</v>
      </c>
      <c r="K12" s="73">
        <v>0</v>
      </c>
      <c r="L12" s="73">
        <v>115870</v>
      </c>
      <c r="M12" s="73">
        <v>0</v>
      </c>
      <c r="N12" s="73">
        <f t="shared" si="2"/>
        <v>2506988.5499999998</v>
      </c>
      <c r="O12" s="73">
        <f t="shared" si="3"/>
        <v>0</v>
      </c>
      <c r="P12" s="73">
        <f t="shared" si="11"/>
        <v>2506988.5499999998</v>
      </c>
      <c r="Q12" s="73">
        <f t="shared" si="4"/>
        <v>50.84283549099387</v>
      </c>
      <c r="R12" s="5"/>
      <c r="S12" s="1">
        <f t="shared" si="5"/>
        <v>2423870.4900000002</v>
      </c>
      <c r="T12" s="1">
        <f t="shared" si="6"/>
        <v>49.15716450900613</v>
      </c>
      <c r="U12" s="1">
        <f t="shared" si="12"/>
        <v>2506988.5499999998</v>
      </c>
      <c r="V12" s="1">
        <f t="shared" si="7"/>
        <v>100</v>
      </c>
      <c r="W12" s="1">
        <v>534309.04</v>
      </c>
      <c r="X12" s="1">
        <v>168620.36</v>
      </c>
      <c r="Y12" s="81">
        <f t="shared" si="8"/>
        <v>702929.4</v>
      </c>
      <c r="Z12" s="73">
        <f t="shared" si="13"/>
        <v>28.038795789474189</v>
      </c>
      <c r="AA12" s="6">
        <v>22000</v>
      </c>
    </row>
    <row r="13" spans="1:27" ht="30">
      <c r="A13" s="7" t="s">
        <v>18</v>
      </c>
      <c r="B13" s="1">
        <v>4500000</v>
      </c>
      <c r="C13" s="1">
        <v>1511408.2</v>
      </c>
      <c r="D13" s="1">
        <f t="shared" si="0"/>
        <v>33.586848888888888</v>
      </c>
      <c r="E13" s="1">
        <v>1511408.2</v>
      </c>
      <c r="F13" s="1">
        <f t="shared" si="9"/>
        <v>100</v>
      </c>
      <c r="G13" s="79">
        <f t="shared" si="10"/>
        <v>0</v>
      </c>
      <c r="H13" s="73">
        <v>4400000</v>
      </c>
      <c r="I13" s="1">
        <v>488368.8</v>
      </c>
      <c r="J13" s="73">
        <v>3101698.95</v>
      </c>
      <c r="K13" s="73">
        <v>0</v>
      </c>
      <c r="L13" s="73">
        <v>128091</v>
      </c>
      <c r="M13" s="73">
        <v>0</v>
      </c>
      <c r="N13" s="73">
        <f t="shared" si="2"/>
        <v>3229789.95</v>
      </c>
      <c r="O13" s="73">
        <f t="shared" si="3"/>
        <v>0</v>
      </c>
      <c r="P13" s="73">
        <f t="shared" si="11"/>
        <v>3229789.95</v>
      </c>
      <c r="Q13" s="73">
        <f t="shared" si="4"/>
        <v>73.404317045454547</v>
      </c>
      <c r="R13" s="5"/>
      <c r="S13" s="1">
        <f t="shared" si="5"/>
        <v>1170210.0499999998</v>
      </c>
      <c r="T13" s="1">
        <f t="shared" si="6"/>
        <v>26.595682954545453</v>
      </c>
      <c r="U13" s="1">
        <f t="shared" si="12"/>
        <v>3229789.95</v>
      </c>
      <c r="V13" s="1">
        <f t="shared" si="7"/>
        <v>100</v>
      </c>
      <c r="W13" s="1">
        <v>1308876.5</v>
      </c>
      <c r="X13" s="1">
        <v>861029.15</v>
      </c>
      <c r="Y13" s="81">
        <f t="shared" si="8"/>
        <v>2169905.65</v>
      </c>
      <c r="Z13" s="73">
        <f t="shared" si="13"/>
        <v>67.184110533256188</v>
      </c>
    </row>
    <row r="14" spans="1:27" ht="17.45" customHeight="1">
      <c r="A14" s="4" t="s">
        <v>19</v>
      </c>
      <c r="B14" s="1">
        <v>0</v>
      </c>
      <c r="C14" s="1">
        <v>0</v>
      </c>
      <c r="D14" s="1" t="e">
        <f t="shared" si="0"/>
        <v>#DIV/0!</v>
      </c>
      <c r="E14" s="1">
        <v>0</v>
      </c>
      <c r="F14" s="1" t="e">
        <f t="shared" si="9"/>
        <v>#DIV/0!</v>
      </c>
      <c r="G14" s="79">
        <f t="shared" si="10"/>
        <v>0</v>
      </c>
      <c r="H14" s="73">
        <v>0</v>
      </c>
      <c r="I14" s="1">
        <v>0</v>
      </c>
      <c r="J14" s="73">
        <v>0</v>
      </c>
      <c r="K14" s="73">
        <v>0</v>
      </c>
      <c r="L14" s="73">
        <v>0</v>
      </c>
      <c r="M14" s="73">
        <v>0</v>
      </c>
      <c r="N14" s="73">
        <f t="shared" si="2"/>
        <v>0</v>
      </c>
      <c r="O14" s="73">
        <f t="shared" si="3"/>
        <v>0</v>
      </c>
      <c r="P14" s="73">
        <f t="shared" si="11"/>
        <v>0</v>
      </c>
      <c r="Q14" s="73" t="e">
        <f t="shared" si="4"/>
        <v>#DIV/0!</v>
      </c>
      <c r="R14" s="5"/>
      <c r="S14" s="1">
        <f t="shared" si="5"/>
        <v>0</v>
      </c>
      <c r="T14" s="1" t="e">
        <f t="shared" si="6"/>
        <v>#DIV/0!</v>
      </c>
      <c r="U14" s="1">
        <f t="shared" si="12"/>
        <v>0</v>
      </c>
      <c r="V14" s="1" t="e">
        <f t="shared" si="7"/>
        <v>#DIV/0!</v>
      </c>
      <c r="W14" s="1">
        <v>0</v>
      </c>
      <c r="X14" s="1">
        <v>0</v>
      </c>
      <c r="Y14" s="81">
        <f t="shared" si="8"/>
        <v>0</v>
      </c>
      <c r="Z14" s="73" t="e">
        <f t="shared" si="13"/>
        <v>#DIV/0!</v>
      </c>
    </row>
    <row r="15" spans="1:27" ht="17.45" customHeight="1">
      <c r="A15" s="4" t="s">
        <v>20</v>
      </c>
      <c r="B15" s="1">
        <v>621675.26181818184</v>
      </c>
      <c r="C15" s="1">
        <v>489981.51</v>
      </c>
      <c r="D15" s="1">
        <f t="shared" si="0"/>
        <v>78.816311359563528</v>
      </c>
      <c r="E15" s="1">
        <v>464971.51</v>
      </c>
      <c r="F15" s="1">
        <f t="shared" si="9"/>
        <v>94.895725759120992</v>
      </c>
      <c r="G15" s="79">
        <f t="shared" si="10"/>
        <v>25010</v>
      </c>
      <c r="H15" s="73">
        <v>990204</v>
      </c>
      <c r="I15" s="1">
        <v>486770.34</v>
      </c>
      <c r="J15" s="73">
        <v>214812.58</v>
      </c>
      <c r="K15" s="73">
        <v>0</v>
      </c>
      <c r="L15" s="73">
        <v>32420</v>
      </c>
      <c r="M15" s="73">
        <v>0</v>
      </c>
      <c r="N15" s="73">
        <f t="shared" si="2"/>
        <v>247232.58</v>
      </c>
      <c r="O15" s="73">
        <f t="shared" si="3"/>
        <v>0</v>
      </c>
      <c r="P15" s="73">
        <f t="shared" si="11"/>
        <v>247232.58</v>
      </c>
      <c r="Q15" s="73">
        <f t="shared" si="4"/>
        <v>24.967842989929348</v>
      </c>
      <c r="R15" s="5"/>
      <c r="S15" s="1">
        <f t="shared" si="5"/>
        <v>742971.42</v>
      </c>
      <c r="T15" s="1">
        <f t="shared" si="6"/>
        <v>75.032157010070648</v>
      </c>
      <c r="U15" s="1">
        <f t="shared" si="12"/>
        <v>247232.58</v>
      </c>
      <c r="V15" s="1">
        <f t="shared" si="7"/>
        <v>100</v>
      </c>
      <c r="W15" s="1">
        <v>108629.26000000001</v>
      </c>
      <c r="X15" s="1">
        <v>12750</v>
      </c>
      <c r="Y15" s="81">
        <f t="shared" si="8"/>
        <v>121379.26000000001</v>
      </c>
      <c r="Z15" s="73">
        <f t="shared" si="13"/>
        <v>49.095171841834116</v>
      </c>
    </row>
    <row r="16" spans="1:27" ht="17.45" customHeight="1">
      <c r="A16" s="4" t="s">
        <v>21</v>
      </c>
      <c r="B16" s="1">
        <v>739324.92</v>
      </c>
      <c r="C16" s="1">
        <v>16560</v>
      </c>
      <c r="D16" s="1">
        <f t="shared" si="0"/>
        <v>2.2398812148791087</v>
      </c>
      <c r="E16" s="1">
        <v>16560</v>
      </c>
      <c r="F16" s="1">
        <f t="shared" si="9"/>
        <v>100</v>
      </c>
      <c r="G16" s="79">
        <f t="shared" si="10"/>
        <v>0</v>
      </c>
      <c r="H16" s="76">
        <v>750000</v>
      </c>
      <c r="I16" s="1"/>
      <c r="J16" s="73">
        <v>401553</v>
      </c>
      <c r="K16" s="73">
        <v>0</v>
      </c>
      <c r="L16" s="73">
        <v>38674</v>
      </c>
      <c r="M16" s="73">
        <v>0</v>
      </c>
      <c r="N16" s="73">
        <f t="shared" si="2"/>
        <v>440227</v>
      </c>
      <c r="O16" s="73">
        <f t="shared" si="3"/>
        <v>0</v>
      </c>
      <c r="P16" s="73">
        <f t="shared" si="11"/>
        <v>440227</v>
      </c>
      <c r="Q16" s="73">
        <f t="shared" si="4"/>
        <v>58.696933333333334</v>
      </c>
      <c r="R16" s="5"/>
      <c r="S16" s="1">
        <f t="shared" si="5"/>
        <v>309773</v>
      </c>
      <c r="T16" s="1">
        <f t="shared" si="6"/>
        <v>41.303066666666666</v>
      </c>
      <c r="U16" s="1">
        <f t="shared" si="12"/>
        <v>440227</v>
      </c>
      <c r="V16" s="1">
        <f t="shared" si="7"/>
        <v>100</v>
      </c>
      <c r="W16" s="1">
        <v>335540</v>
      </c>
      <c r="X16" s="1">
        <v>52600</v>
      </c>
      <c r="Y16" s="81">
        <f t="shared" si="8"/>
        <v>388140</v>
      </c>
      <c r="Z16" s="73">
        <f t="shared" si="13"/>
        <v>88.168149613722008</v>
      </c>
    </row>
    <row r="17" spans="1:26" s="11" customFormat="1" ht="17.45" customHeight="1">
      <c r="A17" s="8" t="s">
        <v>22</v>
      </c>
      <c r="B17" s="9">
        <f>SUM(B18:B28)</f>
        <v>3446365.9099999997</v>
      </c>
      <c r="C17" s="9">
        <f>SUM(C18:C28)</f>
        <v>710603.11</v>
      </c>
      <c r="D17" s="9">
        <f t="shared" si="0"/>
        <v>20.618910718043868</v>
      </c>
      <c r="E17" s="9">
        <f>SUM(E18:E28)</f>
        <v>705253.11</v>
      </c>
      <c r="F17" s="9">
        <f>E17*100/C17</f>
        <v>99.247118409037085</v>
      </c>
      <c r="G17" s="147">
        <f>SUM(G18:G28)</f>
        <v>5350</v>
      </c>
      <c r="H17" s="75">
        <f>SUM(H18:H28)</f>
        <v>3772791.19</v>
      </c>
      <c r="I17" s="9">
        <f>SUM(I18:I28)</f>
        <v>64539.51</v>
      </c>
      <c r="J17" s="75">
        <f>SUM(J18:J28)</f>
        <v>1687608.5</v>
      </c>
      <c r="K17" s="75">
        <f>SUM(K18:K28)</f>
        <v>0</v>
      </c>
      <c r="L17" s="75">
        <f t="shared" ref="L17" si="14">SUM(L18:L28)</f>
        <v>414263</v>
      </c>
      <c r="M17" s="75">
        <f>SUM(M18:M28)</f>
        <v>0</v>
      </c>
      <c r="N17" s="75">
        <f t="shared" si="2"/>
        <v>2101871.5</v>
      </c>
      <c r="O17" s="75">
        <f t="shared" si="3"/>
        <v>0</v>
      </c>
      <c r="P17" s="75">
        <f t="shared" si="11"/>
        <v>2101871.5</v>
      </c>
      <c r="Q17" s="75">
        <f t="shared" si="4"/>
        <v>55.711312769472407</v>
      </c>
      <c r="R17" s="10"/>
      <c r="S17" s="9">
        <f t="shared" si="5"/>
        <v>1670919.69</v>
      </c>
      <c r="T17" s="9">
        <f t="shared" si="6"/>
        <v>44.288687230527593</v>
      </c>
      <c r="U17" s="9">
        <f t="shared" ref="U17" si="15">SUM(U18:U28)</f>
        <v>2101871.5</v>
      </c>
      <c r="V17" s="9">
        <f t="shared" si="7"/>
        <v>100</v>
      </c>
      <c r="W17" s="9">
        <f t="shared" ref="W17:X17" si="16">SUM(W18:W28)</f>
        <v>633979.5</v>
      </c>
      <c r="X17" s="9">
        <f t="shared" si="16"/>
        <v>743552</v>
      </c>
      <c r="Y17" s="75">
        <f>SUM(Y18:Y28)</f>
        <v>1377531.5</v>
      </c>
      <c r="Z17" s="75">
        <f t="shared" si="13"/>
        <v>65.538330958862133</v>
      </c>
    </row>
    <row r="18" spans="1:26" ht="17.45" customHeight="1">
      <c r="A18" s="12" t="s">
        <v>23</v>
      </c>
      <c r="B18" s="1">
        <v>719392.83</v>
      </c>
      <c r="C18" s="1">
        <v>276733</v>
      </c>
      <c r="D18" s="1">
        <f t="shared" si="0"/>
        <v>38.467578277086808</v>
      </c>
      <c r="E18" s="1">
        <v>276733</v>
      </c>
      <c r="F18" s="1">
        <f t="shared" si="9"/>
        <v>100</v>
      </c>
      <c r="G18" s="79">
        <f t="shared" ref="G18:G28" si="17">C18-E18</f>
        <v>0</v>
      </c>
      <c r="H18" s="76">
        <v>921802.96</v>
      </c>
      <c r="I18" s="1">
        <v>0</v>
      </c>
      <c r="J18" s="73">
        <v>511899</v>
      </c>
      <c r="K18" s="73">
        <v>0</v>
      </c>
      <c r="L18" s="73">
        <v>67301</v>
      </c>
      <c r="M18" s="73">
        <v>0</v>
      </c>
      <c r="N18" s="73">
        <f t="shared" si="2"/>
        <v>579200</v>
      </c>
      <c r="O18" s="73">
        <f t="shared" si="3"/>
        <v>0</v>
      </c>
      <c r="P18" s="73">
        <f>N18+O18</f>
        <v>579200</v>
      </c>
      <c r="Q18" s="73">
        <f t="shared" si="4"/>
        <v>62.833384696443154</v>
      </c>
      <c r="R18" s="5"/>
      <c r="S18" s="1">
        <f t="shared" si="5"/>
        <v>342602.95999999996</v>
      </c>
      <c r="T18" s="1">
        <f t="shared" si="6"/>
        <v>37.166615303556846</v>
      </c>
      <c r="U18" s="1">
        <f t="shared" si="12"/>
        <v>579200</v>
      </c>
      <c r="V18" s="1">
        <f t="shared" si="7"/>
        <v>100</v>
      </c>
      <c r="W18" s="1">
        <v>170421</v>
      </c>
      <c r="X18" s="1">
        <v>207086</v>
      </c>
      <c r="Y18" s="81">
        <f t="shared" si="8"/>
        <v>377507</v>
      </c>
      <c r="Z18" s="73">
        <f>Y18*100/U18</f>
        <v>65.177313535911608</v>
      </c>
    </row>
    <row r="19" spans="1:26" ht="17.45" customHeight="1">
      <c r="A19" s="12" t="s">
        <v>24</v>
      </c>
      <c r="B19" s="1">
        <v>33666.269999999997</v>
      </c>
      <c r="C19" s="1">
        <v>1600</v>
      </c>
      <c r="D19" s="1">
        <f t="shared" si="0"/>
        <v>4.7525312426948405</v>
      </c>
      <c r="E19" s="1">
        <v>1600</v>
      </c>
      <c r="F19" s="1">
        <f t="shared" si="9"/>
        <v>100</v>
      </c>
      <c r="G19" s="79">
        <f t="shared" si="17"/>
        <v>0</v>
      </c>
      <c r="H19" s="76">
        <v>35000</v>
      </c>
      <c r="I19" s="1">
        <v>0</v>
      </c>
      <c r="J19" s="73">
        <v>6540</v>
      </c>
      <c r="K19" s="73">
        <v>0</v>
      </c>
      <c r="L19" s="73">
        <v>0</v>
      </c>
      <c r="M19" s="73">
        <v>0</v>
      </c>
      <c r="N19" s="73">
        <f t="shared" si="2"/>
        <v>6540</v>
      </c>
      <c r="O19" s="73">
        <f t="shared" si="3"/>
        <v>0</v>
      </c>
      <c r="P19" s="73">
        <f t="shared" si="11"/>
        <v>6540</v>
      </c>
      <c r="Q19" s="73">
        <f t="shared" si="4"/>
        <v>18.685714285714287</v>
      </c>
      <c r="R19" s="5"/>
      <c r="S19" s="1">
        <f t="shared" si="5"/>
        <v>28460</v>
      </c>
      <c r="T19" s="1">
        <f t="shared" si="6"/>
        <v>81.314285714285717</v>
      </c>
      <c r="U19" s="1">
        <f t="shared" si="12"/>
        <v>6540</v>
      </c>
      <c r="V19" s="1">
        <f t="shared" si="7"/>
        <v>100</v>
      </c>
      <c r="W19" s="1">
        <v>0</v>
      </c>
      <c r="X19" s="1">
        <v>6540</v>
      </c>
      <c r="Y19" s="81">
        <f t="shared" si="8"/>
        <v>6540</v>
      </c>
      <c r="Z19" s="73">
        <f t="shared" si="13"/>
        <v>100</v>
      </c>
    </row>
    <row r="20" spans="1:26" ht="17.45" customHeight="1">
      <c r="A20" s="12" t="s">
        <v>25</v>
      </c>
      <c r="B20" s="1">
        <v>80132.06</v>
      </c>
      <c r="C20" s="1">
        <v>27730.26</v>
      </c>
      <c r="D20" s="1">
        <f t="shared" si="0"/>
        <v>34.605699641317095</v>
      </c>
      <c r="E20" s="1">
        <v>27730.260000000002</v>
      </c>
      <c r="F20" s="1">
        <f t="shared" si="9"/>
        <v>100</v>
      </c>
      <c r="G20" s="79">
        <f t="shared" si="17"/>
        <v>0</v>
      </c>
      <c r="H20" s="76">
        <v>50000</v>
      </c>
      <c r="I20" s="1">
        <v>0</v>
      </c>
      <c r="J20" s="73">
        <v>7510</v>
      </c>
      <c r="K20" s="73">
        <v>0</v>
      </c>
      <c r="L20" s="73">
        <v>3800</v>
      </c>
      <c r="M20" s="73">
        <v>0</v>
      </c>
      <c r="N20" s="73">
        <f t="shared" si="2"/>
        <v>11310</v>
      </c>
      <c r="O20" s="73">
        <f t="shared" si="3"/>
        <v>0</v>
      </c>
      <c r="P20" s="73">
        <f t="shared" si="11"/>
        <v>11310</v>
      </c>
      <c r="Q20" s="73">
        <f t="shared" si="4"/>
        <v>22.62</v>
      </c>
      <c r="R20" s="5"/>
      <c r="S20" s="1">
        <f t="shared" si="5"/>
        <v>38690</v>
      </c>
      <c r="T20" s="1">
        <f t="shared" si="6"/>
        <v>77.38</v>
      </c>
      <c r="U20" s="1">
        <f t="shared" si="12"/>
        <v>11310</v>
      </c>
      <c r="V20" s="1">
        <f t="shared" si="7"/>
        <v>100</v>
      </c>
      <c r="W20" s="1">
        <v>3360</v>
      </c>
      <c r="X20" s="1">
        <v>0</v>
      </c>
      <c r="Y20" s="81">
        <f t="shared" si="8"/>
        <v>3360</v>
      </c>
      <c r="Z20" s="73">
        <f t="shared" si="13"/>
        <v>29.708222811671089</v>
      </c>
    </row>
    <row r="21" spans="1:26" s="74" customFormat="1" ht="17.45" customHeight="1">
      <c r="A21" s="12" t="s">
        <v>26</v>
      </c>
      <c r="B21" s="73">
        <v>0</v>
      </c>
      <c r="C21" s="73">
        <v>0</v>
      </c>
      <c r="D21" s="73" t="e">
        <f t="shared" si="0"/>
        <v>#DIV/0!</v>
      </c>
      <c r="E21" s="73"/>
      <c r="F21" s="73" t="e">
        <f t="shared" si="9"/>
        <v>#DIV/0!</v>
      </c>
      <c r="G21" s="79">
        <f t="shared" si="17"/>
        <v>0</v>
      </c>
      <c r="H21" s="76">
        <v>30000</v>
      </c>
      <c r="I21" s="73">
        <v>0</v>
      </c>
      <c r="J21" s="73">
        <v>22090</v>
      </c>
      <c r="K21" s="73">
        <v>0</v>
      </c>
      <c r="L21" s="73">
        <v>0</v>
      </c>
      <c r="M21" s="73">
        <v>0</v>
      </c>
      <c r="N21" s="73">
        <f t="shared" si="2"/>
        <v>22090</v>
      </c>
      <c r="O21" s="73">
        <f t="shared" si="3"/>
        <v>0</v>
      </c>
      <c r="P21" s="73">
        <f t="shared" si="11"/>
        <v>22090</v>
      </c>
      <c r="Q21" s="73">
        <f t="shared" si="4"/>
        <v>73.63333333333334</v>
      </c>
      <c r="R21" s="78"/>
      <c r="S21" s="73">
        <f t="shared" si="5"/>
        <v>7910</v>
      </c>
      <c r="T21" s="73">
        <f t="shared" si="6"/>
        <v>26.366666666666667</v>
      </c>
      <c r="U21" s="1">
        <f t="shared" si="12"/>
        <v>22090</v>
      </c>
      <c r="V21" s="73">
        <f t="shared" si="7"/>
        <v>100</v>
      </c>
      <c r="W21" s="73">
        <v>0</v>
      </c>
      <c r="X21" s="73">
        <v>20240</v>
      </c>
      <c r="Y21" s="81">
        <f t="shared" si="8"/>
        <v>20240</v>
      </c>
      <c r="Z21" s="73">
        <f t="shared" si="13"/>
        <v>91.625169760072424</v>
      </c>
    </row>
    <row r="22" spans="1:26" ht="17.45" customHeight="1">
      <c r="A22" s="12" t="s">
        <v>27</v>
      </c>
      <c r="B22" s="1">
        <v>586968.52</v>
      </c>
      <c r="C22" s="1">
        <v>74080</v>
      </c>
      <c r="D22" s="1">
        <f t="shared" si="0"/>
        <v>12.620779049615813</v>
      </c>
      <c r="E22" s="1">
        <v>74080</v>
      </c>
      <c r="F22" s="1">
        <f t="shared" si="9"/>
        <v>100</v>
      </c>
      <c r="G22" s="79">
        <f t="shared" si="17"/>
        <v>0</v>
      </c>
      <c r="H22" s="76">
        <v>259871.61</v>
      </c>
      <c r="I22" s="1">
        <v>8907.14</v>
      </c>
      <c r="J22" s="73">
        <v>140951</v>
      </c>
      <c r="K22" s="73">
        <v>0</v>
      </c>
      <c r="L22" s="73">
        <v>31290</v>
      </c>
      <c r="M22" s="73">
        <v>0</v>
      </c>
      <c r="N22" s="73">
        <f t="shared" si="2"/>
        <v>172241</v>
      </c>
      <c r="O22" s="73">
        <f t="shared" si="3"/>
        <v>0</v>
      </c>
      <c r="P22" s="73">
        <f t="shared" si="11"/>
        <v>172241</v>
      </c>
      <c r="Q22" s="73">
        <f t="shared" si="4"/>
        <v>66.27926767375628</v>
      </c>
      <c r="R22" s="5"/>
      <c r="S22" s="1">
        <f t="shared" si="5"/>
        <v>87630.609999999986</v>
      </c>
      <c r="T22" s="1">
        <f t="shared" si="6"/>
        <v>33.720732326243713</v>
      </c>
      <c r="U22" s="1">
        <f t="shared" si="12"/>
        <v>172241</v>
      </c>
      <c r="V22" s="1">
        <f t="shared" si="7"/>
        <v>100</v>
      </c>
      <c r="W22" s="1">
        <v>42510</v>
      </c>
      <c r="X22" s="1">
        <v>119606</v>
      </c>
      <c r="Y22" s="81">
        <f t="shared" si="8"/>
        <v>162116</v>
      </c>
      <c r="Z22" s="73">
        <f t="shared" si="13"/>
        <v>94.121608676215303</v>
      </c>
    </row>
    <row r="23" spans="1:26" ht="17.45" customHeight="1">
      <c r="A23" s="12" t="s">
        <v>28</v>
      </c>
      <c r="B23" s="1">
        <v>547686.05000000005</v>
      </c>
      <c r="C23" s="1">
        <v>182799.5</v>
      </c>
      <c r="D23" s="1">
        <f t="shared" si="0"/>
        <v>33.376694549733372</v>
      </c>
      <c r="E23" s="1">
        <v>177449.5</v>
      </c>
      <c r="F23" s="1">
        <f t="shared" si="9"/>
        <v>97.073296152341769</v>
      </c>
      <c r="G23" s="79">
        <f t="shared" si="17"/>
        <v>5350</v>
      </c>
      <c r="H23" s="76">
        <v>816896.62</v>
      </c>
      <c r="I23" s="1">
        <v>55632.37</v>
      </c>
      <c r="J23" s="73">
        <v>327891</v>
      </c>
      <c r="K23" s="73">
        <v>0</v>
      </c>
      <c r="L23" s="73">
        <v>135862</v>
      </c>
      <c r="M23" s="73">
        <v>0</v>
      </c>
      <c r="N23" s="73">
        <f t="shared" si="2"/>
        <v>463753</v>
      </c>
      <c r="O23" s="73">
        <f t="shared" si="3"/>
        <v>0</v>
      </c>
      <c r="P23" s="73">
        <f>N23+O23</f>
        <v>463753</v>
      </c>
      <c r="Q23" s="73">
        <f t="shared" si="4"/>
        <v>56.770096563748787</v>
      </c>
      <c r="R23" s="5"/>
      <c r="S23" s="1">
        <f t="shared" si="5"/>
        <v>353143.62</v>
      </c>
      <c r="T23" s="1">
        <f t="shared" si="6"/>
        <v>43.229903436251213</v>
      </c>
      <c r="U23" s="1">
        <f t="shared" si="12"/>
        <v>463753</v>
      </c>
      <c r="V23" s="1">
        <f t="shared" si="7"/>
        <v>100</v>
      </c>
      <c r="W23" s="1">
        <v>125914</v>
      </c>
      <c r="X23" s="1">
        <v>105891</v>
      </c>
      <c r="Y23" s="81">
        <f t="shared" si="8"/>
        <v>231805</v>
      </c>
      <c r="Z23" s="73">
        <f t="shared" si="13"/>
        <v>49.984582309979665</v>
      </c>
    </row>
    <row r="24" spans="1:26" ht="17.45" customHeight="1">
      <c r="A24" s="12" t="s">
        <v>29</v>
      </c>
      <c r="B24" s="1">
        <v>966617.4</v>
      </c>
      <c r="C24" s="1">
        <v>59680.25</v>
      </c>
      <c r="D24" s="1">
        <f t="shared" si="0"/>
        <v>6.1741336334313868</v>
      </c>
      <c r="E24" s="1">
        <v>59680.25</v>
      </c>
      <c r="F24" s="1">
        <f t="shared" si="9"/>
        <v>100</v>
      </c>
      <c r="G24" s="79">
        <f t="shared" si="17"/>
        <v>0</v>
      </c>
      <c r="H24" s="76">
        <v>1000000</v>
      </c>
      <c r="I24" s="1">
        <v>0</v>
      </c>
      <c r="J24" s="73">
        <v>450057.5</v>
      </c>
      <c r="K24" s="73">
        <v>0</v>
      </c>
      <c r="L24" s="73">
        <v>62070</v>
      </c>
      <c r="M24" s="73">
        <v>0</v>
      </c>
      <c r="N24" s="73">
        <f t="shared" si="2"/>
        <v>512127.5</v>
      </c>
      <c r="O24" s="73">
        <f t="shared" si="3"/>
        <v>0</v>
      </c>
      <c r="P24" s="73">
        <f t="shared" si="11"/>
        <v>512127.5</v>
      </c>
      <c r="Q24" s="73">
        <f t="shared" si="4"/>
        <v>51.21275</v>
      </c>
      <c r="R24" s="5"/>
      <c r="S24" s="1">
        <f t="shared" si="5"/>
        <v>487872.5</v>
      </c>
      <c r="T24" s="1">
        <f t="shared" si="6"/>
        <v>48.78725</v>
      </c>
      <c r="U24" s="1">
        <f t="shared" si="12"/>
        <v>512127.5</v>
      </c>
      <c r="V24" s="1">
        <f t="shared" si="7"/>
        <v>100</v>
      </c>
      <c r="W24" s="1">
        <v>261404.5</v>
      </c>
      <c r="X24" s="1">
        <v>115129</v>
      </c>
      <c r="Y24" s="81">
        <f t="shared" si="8"/>
        <v>376533.5</v>
      </c>
      <c r="Z24" s="73">
        <f t="shared" si="13"/>
        <v>73.523390171392862</v>
      </c>
    </row>
    <row r="25" spans="1:26" ht="17.45" customHeight="1">
      <c r="A25" s="12" t="s">
        <v>30</v>
      </c>
      <c r="B25" s="1">
        <v>367890</v>
      </c>
      <c r="C25" s="1">
        <v>30600</v>
      </c>
      <c r="D25" s="1">
        <f t="shared" si="0"/>
        <v>8.3177036614205342</v>
      </c>
      <c r="E25" s="1">
        <v>30600</v>
      </c>
      <c r="F25" s="1">
        <f t="shared" si="9"/>
        <v>100</v>
      </c>
      <c r="G25" s="79">
        <f t="shared" si="17"/>
        <v>0</v>
      </c>
      <c r="H25" s="76">
        <v>384700</v>
      </c>
      <c r="I25" s="1">
        <v>0</v>
      </c>
      <c r="J25" s="73">
        <v>16360</v>
      </c>
      <c r="K25" s="73">
        <v>0</v>
      </c>
      <c r="L25" s="73">
        <v>113940</v>
      </c>
      <c r="M25" s="73">
        <v>0</v>
      </c>
      <c r="N25" s="73">
        <f t="shared" si="2"/>
        <v>130300</v>
      </c>
      <c r="O25" s="73">
        <f t="shared" si="3"/>
        <v>0</v>
      </c>
      <c r="P25" s="73">
        <f t="shared" si="11"/>
        <v>130300</v>
      </c>
      <c r="Q25" s="73">
        <f t="shared" si="4"/>
        <v>33.870548479334545</v>
      </c>
      <c r="R25" s="5"/>
      <c r="S25" s="1">
        <f t="shared" si="5"/>
        <v>254400</v>
      </c>
      <c r="T25" s="1">
        <f t="shared" si="6"/>
        <v>66.129451520665455</v>
      </c>
      <c r="U25" s="1">
        <f t="shared" si="12"/>
        <v>130300</v>
      </c>
      <c r="V25" s="1">
        <f t="shared" si="7"/>
        <v>100</v>
      </c>
      <c r="W25" s="1">
        <v>16360</v>
      </c>
      <c r="X25" s="1">
        <v>46960</v>
      </c>
      <c r="Y25" s="81">
        <f t="shared" si="8"/>
        <v>63320</v>
      </c>
      <c r="Z25" s="73">
        <f t="shared" si="13"/>
        <v>48.59554873369148</v>
      </c>
    </row>
    <row r="26" spans="1:26" ht="17.45" customHeight="1">
      <c r="A26" s="12" t="s">
        <v>31</v>
      </c>
      <c r="B26" s="1">
        <v>122863.19</v>
      </c>
      <c r="C26" s="1">
        <v>57380.1</v>
      </c>
      <c r="D26" s="1">
        <f t="shared" si="0"/>
        <v>46.702433820902748</v>
      </c>
      <c r="E26" s="1">
        <v>57380.1</v>
      </c>
      <c r="F26" s="1">
        <f t="shared" si="9"/>
        <v>100</v>
      </c>
      <c r="G26" s="79">
        <f t="shared" si="17"/>
        <v>0</v>
      </c>
      <c r="H26" s="76">
        <v>120000</v>
      </c>
      <c r="I26" s="1">
        <v>0</v>
      </c>
      <c r="J26" s="73">
        <v>51190</v>
      </c>
      <c r="K26" s="73">
        <v>0</v>
      </c>
      <c r="L26" s="73">
        <v>0</v>
      </c>
      <c r="M26" s="73">
        <v>0</v>
      </c>
      <c r="N26" s="73">
        <f t="shared" si="2"/>
        <v>51190</v>
      </c>
      <c r="O26" s="73">
        <f t="shared" si="3"/>
        <v>0</v>
      </c>
      <c r="P26" s="73">
        <f t="shared" si="11"/>
        <v>51190</v>
      </c>
      <c r="Q26" s="73">
        <f t="shared" si="4"/>
        <v>42.658333333333331</v>
      </c>
      <c r="R26" s="5"/>
      <c r="S26" s="1">
        <f t="shared" si="5"/>
        <v>68810</v>
      </c>
      <c r="T26" s="1">
        <f t="shared" si="6"/>
        <v>57.341666666666669</v>
      </c>
      <c r="U26" s="1">
        <f t="shared" si="12"/>
        <v>51190</v>
      </c>
      <c r="V26" s="1">
        <f t="shared" si="7"/>
        <v>100</v>
      </c>
      <c r="W26" s="1">
        <v>3590</v>
      </c>
      <c r="X26" s="1">
        <v>0</v>
      </c>
      <c r="Y26" s="81">
        <f t="shared" si="8"/>
        <v>3590</v>
      </c>
      <c r="Z26" s="73">
        <f t="shared" si="13"/>
        <v>7.0130884938464542</v>
      </c>
    </row>
    <row r="27" spans="1:26" ht="17.45" customHeight="1">
      <c r="A27" s="12" t="s">
        <v>32</v>
      </c>
      <c r="B27" s="1">
        <v>21149.59</v>
      </c>
      <c r="C27" s="1">
        <v>0</v>
      </c>
      <c r="D27" s="1">
        <f t="shared" si="0"/>
        <v>0</v>
      </c>
      <c r="E27" s="1">
        <v>0</v>
      </c>
      <c r="F27" s="1" t="e">
        <f t="shared" si="9"/>
        <v>#DIV/0!</v>
      </c>
      <c r="G27" s="79">
        <f t="shared" si="17"/>
        <v>0</v>
      </c>
      <c r="H27" s="76">
        <v>2000</v>
      </c>
      <c r="I27" s="1">
        <v>0</v>
      </c>
      <c r="J27" s="73">
        <v>600</v>
      </c>
      <c r="K27" s="73">
        <v>0</v>
      </c>
      <c r="L27" s="73">
        <v>0</v>
      </c>
      <c r="M27" s="73">
        <v>0</v>
      </c>
      <c r="N27" s="73">
        <f t="shared" si="2"/>
        <v>600</v>
      </c>
      <c r="O27" s="73">
        <f t="shared" si="3"/>
        <v>0</v>
      </c>
      <c r="P27" s="73">
        <f t="shared" si="11"/>
        <v>600</v>
      </c>
      <c r="Q27" s="73">
        <f t="shared" si="4"/>
        <v>30</v>
      </c>
      <c r="R27" s="5"/>
      <c r="S27" s="1">
        <f t="shared" si="5"/>
        <v>1400</v>
      </c>
      <c r="T27" s="1">
        <f t="shared" si="6"/>
        <v>70</v>
      </c>
      <c r="U27" s="1">
        <f t="shared" si="12"/>
        <v>600</v>
      </c>
      <c r="V27" s="1">
        <f t="shared" si="7"/>
        <v>100</v>
      </c>
      <c r="W27" s="1">
        <v>0</v>
      </c>
      <c r="X27" s="1">
        <v>0</v>
      </c>
      <c r="Y27" s="81">
        <f t="shared" si="8"/>
        <v>0</v>
      </c>
      <c r="Z27" s="73">
        <f t="shared" si="13"/>
        <v>0</v>
      </c>
    </row>
    <row r="28" spans="1:26" ht="17.100000000000001" customHeight="1">
      <c r="A28" s="12" t="s">
        <v>73</v>
      </c>
      <c r="B28" s="1">
        <v>0</v>
      </c>
      <c r="C28" s="1">
        <v>0</v>
      </c>
      <c r="D28" s="1" t="e">
        <f t="shared" si="0"/>
        <v>#DIV/0!</v>
      </c>
      <c r="E28" s="1"/>
      <c r="F28" s="1" t="e">
        <f t="shared" si="9"/>
        <v>#DIV/0!</v>
      </c>
      <c r="G28" s="79">
        <f t="shared" si="17"/>
        <v>0</v>
      </c>
      <c r="H28" s="73">
        <v>152520</v>
      </c>
      <c r="I28" s="1">
        <v>0</v>
      </c>
      <c r="J28" s="73">
        <v>152520</v>
      </c>
      <c r="K28" s="73">
        <v>0</v>
      </c>
      <c r="L28" s="73">
        <v>0</v>
      </c>
      <c r="M28" s="73">
        <v>0</v>
      </c>
      <c r="N28" s="73">
        <f t="shared" si="2"/>
        <v>152520</v>
      </c>
      <c r="O28" s="73">
        <f t="shared" si="3"/>
        <v>0</v>
      </c>
      <c r="P28" s="73">
        <f t="shared" si="11"/>
        <v>152520</v>
      </c>
      <c r="Q28" s="73">
        <f t="shared" si="4"/>
        <v>100</v>
      </c>
      <c r="R28" s="78"/>
      <c r="S28" s="1">
        <f t="shared" si="5"/>
        <v>0</v>
      </c>
      <c r="T28" s="1">
        <f t="shared" si="6"/>
        <v>0</v>
      </c>
      <c r="U28" s="1">
        <f t="shared" si="12"/>
        <v>152520</v>
      </c>
      <c r="V28" s="1">
        <f t="shared" si="7"/>
        <v>100</v>
      </c>
      <c r="W28" s="1">
        <v>10420</v>
      </c>
      <c r="X28" s="1">
        <v>122100</v>
      </c>
      <c r="Y28" s="81">
        <f t="shared" si="8"/>
        <v>132520</v>
      </c>
      <c r="Z28" s="73">
        <f t="shared" si="13"/>
        <v>86.88696564384999</v>
      </c>
    </row>
    <row r="29" spans="1:26" s="11" customFormat="1" ht="17.45" customHeight="1">
      <c r="A29" s="59" t="s">
        <v>33</v>
      </c>
      <c r="B29" s="9">
        <f>B9+B17</f>
        <v>24008038.030000001</v>
      </c>
      <c r="C29" s="9">
        <f>C9+C17</f>
        <v>13122979.829999998</v>
      </c>
      <c r="D29" s="9">
        <f t="shared" si="0"/>
        <v>54.660775751861792</v>
      </c>
      <c r="E29" s="9">
        <f>E9+E17</f>
        <v>12941436.499999998</v>
      </c>
      <c r="F29" s="9">
        <f t="shared" si="9"/>
        <v>98.616599794011876</v>
      </c>
      <c r="G29" s="147">
        <f>G9+G17</f>
        <v>181543.33000000054</v>
      </c>
      <c r="H29" s="75">
        <f>H9+H17</f>
        <v>28141375.190000001</v>
      </c>
      <c r="I29" s="9">
        <f>I9+I17</f>
        <v>3470327.0399999991</v>
      </c>
      <c r="J29" s="9">
        <f t="shared" ref="J29:M29" si="18">J9+J17</f>
        <v>15489616.610000001</v>
      </c>
      <c r="K29" s="9">
        <f t="shared" si="18"/>
        <v>0</v>
      </c>
      <c r="L29" s="9">
        <f t="shared" si="18"/>
        <v>2012771.92</v>
      </c>
      <c r="M29" s="9">
        <f t="shared" si="18"/>
        <v>0</v>
      </c>
      <c r="N29" s="9">
        <f t="shared" si="2"/>
        <v>17502388.530000001</v>
      </c>
      <c r="O29" s="75">
        <f t="shared" si="3"/>
        <v>0</v>
      </c>
      <c r="P29" s="75">
        <f>N29+O29</f>
        <v>17502388.530000001</v>
      </c>
      <c r="Q29" s="75">
        <f t="shared" si="4"/>
        <v>62.194503331235389</v>
      </c>
      <c r="R29" s="10"/>
      <c r="S29" s="9">
        <f t="shared" si="5"/>
        <v>10638986.66</v>
      </c>
      <c r="T29" s="9">
        <f t="shared" si="6"/>
        <v>37.805496668764604</v>
      </c>
      <c r="U29" s="9">
        <f>U9+U17</f>
        <v>17502388.530000001</v>
      </c>
      <c r="V29" s="9">
        <f t="shared" si="7"/>
        <v>100</v>
      </c>
      <c r="W29" s="9">
        <f>W9+W17</f>
        <v>3908340.0999999996</v>
      </c>
      <c r="X29" s="9">
        <f>X9+X17</f>
        <v>2596619.59</v>
      </c>
      <c r="Y29" s="80">
        <f t="shared" si="8"/>
        <v>6504959.6899999995</v>
      </c>
      <c r="Z29" s="75">
        <f t="shared" si="13"/>
        <v>37.166125519669286</v>
      </c>
    </row>
    <row r="30" spans="1:26" ht="17.45" hidden="1" customHeight="1">
      <c r="H30" s="187" t="s">
        <v>134</v>
      </c>
    </row>
    <row r="32" spans="1:26" ht="17.45" customHeight="1">
      <c r="C32" s="199"/>
      <c r="D32" s="199"/>
      <c r="S32" s="200" t="s">
        <v>107</v>
      </c>
      <c r="T32" s="200"/>
      <c r="U32" s="199" t="s">
        <v>38</v>
      </c>
      <c r="V32" s="199"/>
    </row>
  </sheetData>
  <mergeCells count="31">
    <mergeCell ref="A4:A8"/>
    <mergeCell ref="H4:Z4"/>
    <mergeCell ref="C5:D5"/>
    <mergeCell ref="E5:F5"/>
    <mergeCell ref="J5:K5"/>
    <mergeCell ref="L5:M5"/>
    <mergeCell ref="N5:Q5"/>
    <mergeCell ref="R5:R6"/>
    <mergeCell ref="S5:T5"/>
    <mergeCell ref="U5:V5"/>
    <mergeCell ref="W5:Z5"/>
    <mergeCell ref="C6:D6"/>
    <mergeCell ref="E6:F6"/>
    <mergeCell ref="L6:M6"/>
    <mergeCell ref="B4:G4"/>
    <mergeCell ref="C32:D32"/>
    <mergeCell ref="S32:T32"/>
    <mergeCell ref="U32:V32"/>
    <mergeCell ref="C8:D8"/>
    <mergeCell ref="E8:F8"/>
    <mergeCell ref="J8:K8"/>
    <mergeCell ref="L8:M8"/>
    <mergeCell ref="N8:Q8"/>
    <mergeCell ref="S8:T8"/>
    <mergeCell ref="U8:V8"/>
    <mergeCell ref="N6:O6"/>
    <mergeCell ref="P6:P7"/>
    <mergeCell ref="U6:V6"/>
    <mergeCell ref="J6:K6"/>
    <mergeCell ref="W8:Z8"/>
    <mergeCell ref="Y6:Z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64EC6-B08A-429F-965B-947C2D9F0965}">
  <sheetPr>
    <tabColor rgb="FFFFFF00"/>
  </sheetPr>
  <dimension ref="A1:Y32"/>
  <sheetViews>
    <sheetView zoomScale="70" zoomScaleNormal="70" workbookViewId="0">
      <pane xSplit="7" ySplit="8" topLeftCell="L9" activePane="bottomRight" state="frozen"/>
      <selection pane="topRight" activeCell="H1" sqref="H1"/>
      <selection pane="bottomLeft" activeCell="A9" sqref="A9"/>
      <selection pane="bottomRight" activeCell="X18" sqref="X18:X28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5" style="6" bestFit="1" customWidth="1"/>
    <col min="8" max="8" width="15.5" style="6" bestFit="1" customWidth="1"/>
    <col min="9" max="9" width="16" style="6" bestFit="1" customWidth="1"/>
    <col min="10" max="10" width="7.75" style="6" bestFit="1" customWidth="1"/>
    <col min="11" max="11" width="14.375" style="6" bestFit="1" customWidth="1"/>
    <col min="12" max="12" width="7.75" style="6" bestFit="1" customWidth="1"/>
    <col min="13" max="13" width="16" style="6" bestFit="1" customWidth="1"/>
    <col min="14" max="14" width="12.375" style="6" bestFit="1" customWidth="1"/>
    <col min="15" max="15" width="16" style="6" bestFit="1" customWidth="1"/>
    <col min="16" max="16" width="12.25" style="29" customWidth="1"/>
    <col min="17" max="17" width="10.875" style="106" bestFit="1" customWidth="1"/>
    <col min="18" max="18" width="16.875" style="6" bestFit="1" customWidth="1"/>
    <col min="19" max="19" width="11.25" style="29" customWidth="1"/>
    <col min="20" max="20" width="16" style="29" bestFit="1" customWidth="1"/>
    <col min="21" max="21" width="9.125" style="29" bestFit="1" customWidth="1"/>
    <col min="22" max="22" width="13.875" style="6" bestFit="1" customWidth="1"/>
    <col min="23" max="23" width="16.125" style="6" bestFit="1" customWidth="1"/>
    <col min="24" max="24" width="13.875" style="6" bestFit="1" customWidth="1"/>
    <col min="25" max="25" width="7.5" style="6" bestFit="1" customWidth="1"/>
    <col min="26" max="16384" width="9" style="6"/>
  </cols>
  <sheetData>
    <row r="1" spans="1:25" s="11" customFormat="1" ht="17.45" customHeight="1">
      <c r="A1" s="11" t="s">
        <v>39</v>
      </c>
    </row>
    <row r="2" spans="1:25" s="11" customFormat="1" ht="17.45" customHeight="1">
      <c r="A2" s="11" t="s">
        <v>87</v>
      </c>
    </row>
    <row r="3" spans="1:25" s="11" customFormat="1" ht="17.45" customHeight="1">
      <c r="A3" s="16" t="s">
        <v>116</v>
      </c>
      <c r="B3" s="16"/>
      <c r="C3" s="16"/>
      <c r="D3" s="16"/>
      <c r="E3" s="16"/>
      <c r="F3" s="16"/>
    </row>
    <row r="4" spans="1:25" s="11" customFormat="1" ht="17.45" customHeight="1">
      <c r="A4" s="210" t="s">
        <v>0</v>
      </c>
      <c r="B4" s="217" t="s">
        <v>56</v>
      </c>
      <c r="C4" s="217"/>
      <c r="D4" s="217"/>
      <c r="E4" s="217"/>
      <c r="F4" s="217"/>
      <c r="G4" s="217" t="s">
        <v>55</v>
      </c>
      <c r="H4" s="217"/>
      <c r="I4" s="218"/>
      <c r="J4" s="218"/>
      <c r="K4" s="218"/>
      <c r="L4" s="218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</row>
    <row r="5" spans="1:25" s="106" customFormat="1" ht="17.45" customHeight="1">
      <c r="A5" s="210"/>
      <c r="B5" s="107" t="s">
        <v>1</v>
      </c>
      <c r="C5" s="201" t="s">
        <v>5</v>
      </c>
      <c r="D5" s="219"/>
      <c r="E5" s="219" t="s">
        <v>50</v>
      </c>
      <c r="F5" s="220"/>
      <c r="G5" s="107" t="s">
        <v>1</v>
      </c>
      <c r="H5" s="111" t="s">
        <v>4</v>
      </c>
      <c r="I5" s="219" t="s">
        <v>2</v>
      </c>
      <c r="J5" s="226"/>
      <c r="K5" s="219" t="s">
        <v>2</v>
      </c>
      <c r="L5" s="220"/>
      <c r="M5" s="215" t="s">
        <v>46</v>
      </c>
      <c r="N5" s="215"/>
      <c r="O5" s="215"/>
      <c r="P5" s="214"/>
      <c r="Q5" s="223" t="s">
        <v>3</v>
      </c>
      <c r="R5" s="210" t="s">
        <v>48</v>
      </c>
      <c r="S5" s="210"/>
      <c r="T5" s="201" t="s">
        <v>5</v>
      </c>
      <c r="U5" s="219"/>
      <c r="V5" s="210" t="s">
        <v>50</v>
      </c>
      <c r="W5" s="210"/>
      <c r="X5" s="210"/>
      <c r="Y5" s="210"/>
    </row>
    <row r="6" spans="1:25" s="22" customFormat="1" ht="17.45" customHeight="1">
      <c r="A6" s="210"/>
      <c r="B6" s="19" t="s">
        <v>6</v>
      </c>
      <c r="C6" s="203" t="s">
        <v>49</v>
      </c>
      <c r="D6" s="204"/>
      <c r="E6" s="203" t="s">
        <v>108</v>
      </c>
      <c r="F6" s="207"/>
      <c r="G6" s="19" t="s">
        <v>41</v>
      </c>
      <c r="H6" s="20" t="s">
        <v>42</v>
      </c>
      <c r="I6" s="203" t="s">
        <v>103</v>
      </c>
      <c r="J6" s="204"/>
      <c r="K6" s="203" t="s">
        <v>125</v>
      </c>
      <c r="L6" s="207"/>
      <c r="M6" s="208" t="s">
        <v>45</v>
      </c>
      <c r="N6" s="209"/>
      <c r="O6" s="201" t="s">
        <v>47</v>
      </c>
      <c r="P6" s="21" t="s">
        <v>44</v>
      </c>
      <c r="Q6" s="224"/>
      <c r="R6" s="19" t="s">
        <v>45</v>
      </c>
      <c r="S6" s="21" t="s">
        <v>44</v>
      </c>
      <c r="T6" s="203" t="s">
        <v>126</v>
      </c>
      <c r="U6" s="207"/>
      <c r="V6" s="109" t="s">
        <v>95</v>
      </c>
      <c r="W6" s="109" t="s">
        <v>111</v>
      </c>
      <c r="X6" s="216" t="s">
        <v>79</v>
      </c>
      <c r="Y6" s="216"/>
    </row>
    <row r="7" spans="1:25" s="106" customFormat="1" ht="17.45" customHeight="1">
      <c r="A7" s="210"/>
      <c r="B7" s="23"/>
      <c r="C7" s="111" t="s">
        <v>8</v>
      </c>
      <c r="D7" s="107" t="s">
        <v>44</v>
      </c>
      <c r="E7" s="111" t="s">
        <v>8</v>
      </c>
      <c r="F7" s="112" t="s">
        <v>44</v>
      </c>
      <c r="G7" s="23"/>
      <c r="H7" s="23"/>
      <c r="I7" s="108" t="s">
        <v>35</v>
      </c>
      <c r="J7" s="108" t="s">
        <v>34</v>
      </c>
      <c r="K7" s="108" t="s">
        <v>35</v>
      </c>
      <c r="L7" s="108" t="s">
        <v>34</v>
      </c>
      <c r="M7" s="105" t="s">
        <v>35</v>
      </c>
      <c r="N7" s="105" t="s">
        <v>34</v>
      </c>
      <c r="O7" s="202"/>
      <c r="P7" s="26"/>
      <c r="Q7" s="113" t="s">
        <v>34</v>
      </c>
      <c r="R7" s="23"/>
      <c r="S7" s="28"/>
      <c r="T7" s="111" t="s">
        <v>8</v>
      </c>
      <c r="U7" s="107" t="s">
        <v>44</v>
      </c>
      <c r="V7" s="105" t="s">
        <v>8</v>
      </c>
      <c r="W7" s="105" t="s">
        <v>8</v>
      </c>
      <c r="X7" s="105" t="s">
        <v>7</v>
      </c>
      <c r="Y7" s="105" t="s">
        <v>44</v>
      </c>
    </row>
    <row r="8" spans="1:25" s="106" customFormat="1" ht="17.45" customHeight="1">
      <c r="A8" s="210"/>
      <c r="B8" s="105" t="s">
        <v>9</v>
      </c>
      <c r="C8" s="210" t="s">
        <v>10</v>
      </c>
      <c r="D8" s="210"/>
      <c r="E8" s="210" t="s">
        <v>11</v>
      </c>
      <c r="F8" s="210"/>
      <c r="G8" s="105" t="s">
        <v>43</v>
      </c>
      <c r="H8" s="105" t="s">
        <v>12</v>
      </c>
      <c r="I8" s="213" t="s">
        <v>13</v>
      </c>
      <c r="J8" s="214"/>
      <c r="K8" s="213" t="s">
        <v>52</v>
      </c>
      <c r="L8" s="214"/>
      <c r="M8" s="213" t="s">
        <v>53</v>
      </c>
      <c r="N8" s="215"/>
      <c r="O8" s="215"/>
      <c r="P8" s="214"/>
      <c r="Q8" s="105" t="s">
        <v>36</v>
      </c>
      <c r="R8" s="213" t="s">
        <v>57</v>
      </c>
      <c r="S8" s="214"/>
      <c r="T8" s="210" t="s">
        <v>65</v>
      </c>
      <c r="U8" s="210"/>
      <c r="V8" s="213" t="s">
        <v>66</v>
      </c>
      <c r="W8" s="215"/>
      <c r="X8" s="215"/>
      <c r="Y8" s="214"/>
    </row>
    <row r="9" spans="1:25" s="114" customFormat="1" ht="17.45" customHeight="1">
      <c r="A9" s="38" t="s">
        <v>14</v>
      </c>
      <c r="B9" s="13">
        <f>SUM(B10:B16)</f>
        <v>74637242.599999994</v>
      </c>
      <c r="C9" s="13">
        <f>SUM(C10:C16)</f>
        <v>74263602.88000001</v>
      </c>
      <c r="D9" s="9">
        <f t="shared" ref="D9:D29" si="0">C9*100/B9</f>
        <v>99.499392385109388</v>
      </c>
      <c r="E9" s="13">
        <f>SUM(E10:E16)</f>
        <v>74263602.879999995</v>
      </c>
      <c r="F9" s="9">
        <f>E9*100/C9</f>
        <v>99.999999999999986</v>
      </c>
      <c r="G9" s="13">
        <f t="shared" ref="G9:L9" si="1">SUM(G10:G16)</f>
        <v>90069350.959999993</v>
      </c>
      <c r="H9" s="13">
        <f t="shared" si="1"/>
        <v>8445474.2400000002</v>
      </c>
      <c r="I9" s="13">
        <f t="shared" si="1"/>
        <v>41055043.560000002</v>
      </c>
      <c r="J9" s="13">
        <f t="shared" si="1"/>
        <v>0</v>
      </c>
      <c r="K9" s="13">
        <f t="shared" si="1"/>
        <v>7284224.5099999998</v>
      </c>
      <c r="L9" s="13">
        <f t="shared" si="1"/>
        <v>0</v>
      </c>
      <c r="M9" s="9">
        <f>I9+K9</f>
        <v>48339268.07</v>
      </c>
      <c r="N9" s="9">
        <f>J9+L9</f>
        <v>0</v>
      </c>
      <c r="O9" s="9">
        <f>M9+N9</f>
        <v>48339268.07</v>
      </c>
      <c r="P9" s="9">
        <f>O9*100/G9</f>
        <v>53.66894238137408</v>
      </c>
      <c r="Q9" s="110"/>
      <c r="R9" s="9">
        <f>G9-O9</f>
        <v>41730082.889999993</v>
      </c>
      <c r="S9" s="9">
        <f>R9*100/G9</f>
        <v>46.33105761862592</v>
      </c>
      <c r="T9" s="13">
        <f>SUM(T10:T16)</f>
        <v>48339268.07</v>
      </c>
      <c r="U9" s="9">
        <f>T9*100/O9</f>
        <v>100</v>
      </c>
      <c r="V9" s="13">
        <f>SUM(V10:V16)</f>
        <v>16171391.039999997</v>
      </c>
      <c r="W9" s="13">
        <f>SUM(W10:W16)</f>
        <v>5340958.42</v>
      </c>
      <c r="X9" s="80">
        <f>SUM(X10:X16)</f>
        <v>21512349.459999997</v>
      </c>
      <c r="Y9" s="75">
        <f>X9*100/T9</f>
        <v>44.50284482762131</v>
      </c>
    </row>
    <row r="10" spans="1:25" ht="17.45" customHeight="1">
      <c r="A10" s="4" t="s">
        <v>15</v>
      </c>
      <c r="B10" s="1">
        <v>42728807</v>
      </c>
      <c r="C10" s="1">
        <v>39986246.710000001</v>
      </c>
      <c r="D10" s="1">
        <f t="shared" si="0"/>
        <v>93.58147235423634</v>
      </c>
      <c r="E10" s="1">
        <v>39986246.710000001</v>
      </c>
      <c r="F10" s="1">
        <f>E10*100/C10</f>
        <v>100</v>
      </c>
      <c r="G10" s="1">
        <v>49809842.950000003</v>
      </c>
      <c r="H10" s="1">
        <v>3568589.21</v>
      </c>
      <c r="I10" s="1">
        <v>24869427.23</v>
      </c>
      <c r="J10" s="1">
        <v>0</v>
      </c>
      <c r="K10" s="1">
        <v>4579106.3099999996</v>
      </c>
      <c r="L10" s="1">
        <v>0</v>
      </c>
      <c r="M10" s="1">
        <f>I10+K10</f>
        <v>29448533.539999999</v>
      </c>
      <c r="N10" s="1">
        <f>J10+L10</f>
        <v>0</v>
      </c>
      <c r="O10" s="1">
        <f>M10+N10</f>
        <v>29448533.539999999</v>
      </c>
      <c r="P10" s="1">
        <f>O10*100/G10</f>
        <v>59.121916062977668</v>
      </c>
      <c r="Q10" s="5"/>
      <c r="R10" s="1">
        <f t="shared" ref="R10:R29" si="2">G10-O10</f>
        <v>20361309.410000004</v>
      </c>
      <c r="S10" s="1">
        <f t="shared" ref="S10:S29" si="3">R10*100/G10</f>
        <v>40.878083937022339</v>
      </c>
      <c r="T10" s="1">
        <f>O10</f>
        <v>29448533.539999999</v>
      </c>
      <c r="U10" s="1">
        <f t="shared" ref="U10:U29" si="4">T10*100/O10</f>
        <v>100</v>
      </c>
      <c r="V10" s="1">
        <v>8907711.7199999988</v>
      </c>
      <c r="W10" s="1">
        <v>2719431.17</v>
      </c>
      <c r="X10" s="81">
        <f t="shared" ref="X10:X29" si="5">V10+W10</f>
        <v>11627142.889999999</v>
      </c>
      <c r="Y10" s="73">
        <f>X10*100/T10</f>
        <v>39.482926625894045</v>
      </c>
    </row>
    <row r="11" spans="1:25" ht="17.45" customHeight="1">
      <c r="A11" s="4" t="s">
        <v>16</v>
      </c>
      <c r="B11" s="1">
        <v>681133.3</v>
      </c>
      <c r="C11" s="1">
        <v>881910</v>
      </c>
      <c r="D11" s="1">
        <f t="shared" si="0"/>
        <v>129.47685864132615</v>
      </c>
      <c r="E11" s="1">
        <v>881910</v>
      </c>
      <c r="F11" s="1">
        <f t="shared" ref="F11:F29" si="6">E11*100/C11</f>
        <v>100</v>
      </c>
      <c r="G11" s="1">
        <v>842330</v>
      </c>
      <c r="H11" s="1">
        <v>438990.5</v>
      </c>
      <c r="I11" s="1">
        <v>207342.4</v>
      </c>
      <c r="J11" s="1">
        <v>0</v>
      </c>
      <c r="K11" s="1">
        <v>166100</v>
      </c>
      <c r="L11" s="1">
        <v>0</v>
      </c>
      <c r="M11" s="1">
        <f t="shared" ref="M11:N29" si="7">I11+K11</f>
        <v>373442.4</v>
      </c>
      <c r="N11" s="1">
        <f t="shared" si="7"/>
        <v>0</v>
      </c>
      <c r="O11" s="1">
        <f t="shared" ref="O11:O28" si="8">M11+N11</f>
        <v>373442.4</v>
      </c>
      <c r="P11" s="1">
        <f t="shared" ref="P11:P29" si="9">O11*100/G11</f>
        <v>44.334453242790829</v>
      </c>
      <c r="Q11" s="5"/>
      <c r="R11" s="1">
        <f t="shared" si="2"/>
        <v>468887.6</v>
      </c>
      <c r="S11" s="1">
        <f t="shared" si="3"/>
        <v>55.665546757209171</v>
      </c>
      <c r="T11" s="1">
        <f t="shared" ref="T11:T28" si="10">O11</f>
        <v>373442.4</v>
      </c>
      <c r="U11" s="1">
        <f t="shared" si="4"/>
        <v>100</v>
      </c>
      <c r="V11" s="1">
        <v>52550</v>
      </c>
      <c r="W11" s="1">
        <v>0</v>
      </c>
      <c r="X11" s="81">
        <f t="shared" si="5"/>
        <v>52550</v>
      </c>
      <c r="Y11" s="73">
        <f t="shared" ref="Y11:Y29" si="11">X11*100/T11</f>
        <v>14.071781886577421</v>
      </c>
    </row>
    <row r="12" spans="1:25" ht="17.45" customHeight="1">
      <c r="A12" s="4" t="s">
        <v>17</v>
      </c>
      <c r="B12" s="1">
        <v>14557966.300000001</v>
      </c>
      <c r="C12" s="1">
        <v>16296845.82</v>
      </c>
      <c r="D12" s="1">
        <f t="shared" si="0"/>
        <v>111.94452222354711</v>
      </c>
      <c r="E12" s="1">
        <v>16296845.82</v>
      </c>
      <c r="F12" s="1">
        <f t="shared" si="6"/>
        <v>100</v>
      </c>
      <c r="G12" s="6">
        <v>22565627.41</v>
      </c>
      <c r="H12" s="1">
        <v>1562220.93</v>
      </c>
      <c r="I12" s="1">
        <v>7060413.7699999996</v>
      </c>
      <c r="J12" s="1">
        <v>0</v>
      </c>
      <c r="K12" s="1">
        <v>1452229.2</v>
      </c>
      <c r="L12" s="1">
        <v>0</v>
      </c>
      <c r="M12" s="1">
        <f t="shared" si="7"/>
        <v>8512642.9699999988</v>
      </c>
      <c r="N12" s="1">
        <f t="shared" si="7"/>
        <v>0</v>
      </c>
      <c r="O12" s="1">
        <f t="shared" si="8"/>
        <v>8512642.9699999988</v>
      </c>
      <c r="P12" s="1">
        <f t="shared" si="9"/>
        <v>37.723936566583589</v>
      </c>
      <c r="Q12" s="5"/>
      <c r="R12" s="1">
        <f t="shared" si="2"/>
        <v>14052984.440000001</v>
      </c>
      <c r="S12" s="1">
        <f t="shared" si="3"/>
        <v>62.276063433416418</v>
      </c>
      <c r="T12" s="1">
        <f t="shared" si="10"/>
        <v>8512642.9699999988</v>
      </c>
      <c r="U12" s="1">
        <f t="shared" si="4"/>
        <v>100</v>
      </c>
      <c r="V12" s="1">
        <v>2549423.7000000002</v>
      </c>
      <c r="W12" s="1">
        <v>870377.65</v>
      </c>
      <c r="X12" s="81">
        <f t="shared" si="5"/>
        <v>3419801.35</v>
      </c>
      <c r="Y12" s="73">
        <f t="shared" si="11"/>
        <v>40.173203105685992</v>
      </c>
    </row>
    <row r="13" spans="1:25" ht="30">
      <c r="A13" s="7" t="s">
        <v>18</v>
      </c>
      <c r="B13" s="1">
        <v>14969336</v>
      </c>
      <c r="C13" s="1">
        <v>15283950.350000003</v>
      </c>
      <c r="D13" s="1">
        <f t="shared" si="0"/>
        <v>102.1017254873563</v>
      </c>
      <c r="E13" s="1">
        <v>15283950.35</v>
      </c>
      <c r="F13" s="1">
        <f t="shared" si="6"/>
        <v>99.999999999999972</v>
      </c>
      <c r="G13" s="1">
        <v>14217415.6</v>
      </c>
      <c r="H13" s="1">
        <v>2579942.6</v>
      </c>
      <c r="I13" s="1">
        <v>7939895.1699999999</v>
      </c>
      <c r="J13" s="1">
        <v>0</v>
      </c>
      <c r="K13" s="1">
        <v>966624</v>
      </c>
      <c r="L13" s="1">
        <v>0</v>
      </c>
      <c r="M13" s="1">
        <f t="shared" si="7"/>
        <v>8906519.1699999999</v>
      </c>
      <c r="N13" s="1">
        <f t="shared" si="7"/>
        <v>0</v>
      </c>
      <c r="O13" s="1">
        <f t="shared" si="8"/>
        <v>8906519.1699999999</v>
      </c>
      <c r="P13" s="1">
        <f t="shared" si="9"/>
        <v>62.645134816203871</v>
      </c>
      <c r="Q13" s="5"/>
      <c r="R13" s="1">
        <f t="shared" si="2"/>
        <v>5310896.43</v>
      </c>
      <c r="S13" s="1">
        <f t="shared" si="3"/>
        <v>37.354865183796136</v>
      </c>
      <c r="T13" s="1">
        <f t="shared" si="10"/>
        <v>8906519.1699999999</v>
      </c>
      <c r="U13" s="1">
        <f t="shared" si="4"/>
        <v>100</v>
      </c>
      <c r="V13" s="1">
        <v>4032968.1</v>
      </c>
      <c r="W13" s="1">
        <v>1508457.6</v>
      </c>
      <c r="X13" s="81">
        <f t="shared" si="5"/>
        <v>5541425.7000000002</v>
      </c>
      <c r="Y13" s="73">
        <f t="shared" si="11"/>
        <v>62.21763625306383</v>
      </c>
    </row>
    <row r="14" spans="1:25" ht="17.45" customHeight="1">
      <c r="A14" s="4" t="s">
        <v>19</v>
      </c>
      <c r="B14" s="1">
        <v>0</v>
      </c>
      <c r="C14" s="1">
        <v>0</v>
      </c>
      <c r="D14" s="1" t="e">
        <f t="shared" si="0"/>
        <v>#DIV/0!</v>
      </c>
      <c r="E14" s="1">
        <v>0</v>
      </c>
      <c r="F14" s="1" t="e">
        <f t="shared" si="6"/>
        <v>#DIV/0!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f t="shared" si="7"/>
        <v>0</v>
      </c>
      <c r="N14" s="1">
        <f t="shared" si="7"/>
        <v>0</v>
      </c>
      <c r="O14" s="1">
        <f t="shared" si="8"/>
        <v>0</v>
      </c>
      <c r="P14" s="1" t="e">
        <f t="shared" si="9"/>
        <v>#DIV/0!</v>
      </c>
      <c r="Q14" s="5"/>
      <c r="R14" s="1">
        <f t="shared" si="2"/>
        <v>0</v>
      </c>
      <c r="S14" s="1" t="e">
        <f t="shared" si="3"/>
        <v>#DIV/0!</v>
      </c>
      <c r="T14" s="1">
        <f t="shared" si="10"/>
        <v>0</v>
      </c>
      <c r="U14" s="1" t="e">
        <f t="shared" si="4"/>
        <v>#DIV/0!</v>
      </c>
      <c r="V14" s="1">
        <v>0</v>
      </c>
      <c r="W14" s="1">
        <v>0</v>
      </c>
      <c r="X14" s="81">
        <f t="shared" si="5"/>
        <v>0</v>
      </c>
      <c r="Y14" s="73" t="e">
        <f t="shared" si="11"/>
        <v>#DIV/0!</v>
      </c>
    </row>
    <row r="15" spans="1:25" ht="17.45" customHeight="1">
      <c r="A15" s="4" t="s">
        <v>20</v>
      </c>
      <c r="B15" s="1">
        <v>500000</v>
      </c>
      <c r="C15" s="1">
        <v>454436</v>
      </c>
      <c r="D15" s="1">
        <f t="shared" si="0"/>
        <v>90.887200000000007</v>
      </c>
      <c r="E15" s="1">
        <v>454436</v>
      </c>
      <c r="F15" s="1">
        <f t="shared" si="6"/>
        <v>100</v>
      </c>
      <c r="G15" s="1">
        <v>709455</v>
      </c>
      <c r="H15" s="1">
        <v>295731</v>
      </c>
      <c r="I15" s="1">
        <v>235859.99000000002</v>
      </c>
      <c r="J15" s="1">
        <v>0</v>
      </c>
      <c r="K15" s="1"/>
      <c r="L15" s="1">
        <v>0</v>
      </c>
      <c r="M15" s="1">
        <f t="shared" si="7"/>
        <v>235859.99000000002</v>
      </c>
      <c r="N15" s="1">
        <f t="shared" si="7"/>
        <v>0</v>
      </c>
      <c r="O15" s="1">
        <f t="shared" si="8"/>
        <v>235859.99000000002</v>
      </c>
      <c r="P15" s="1">
        <f t="shared" si="9"/>
        <v>33.245236131960453</v>
      </c>
      <c r="Q15" s="5"/>
      <c r="R15" s="1">
        <f t="shared" si="2"/>
        <v>473595.01</v>
      </c>
      <c r="S15" s="1">
        <f t="shared" si="3"/>
        <v>66.754763868039547</v>
      </c>
      <c r="T15" s="1">
        <f t="shared" si="10"/>
        <v>235859.99000000002</v>
      </c>
      <c r="U15" s="1">
        <f t="shared" si="4"/>
        <v>100.00000000000001</v>
      </c>
      <c r="V15" s="1">
        <v>122814.52</v>
      </c>
      <c r="W15" s="1">
        <v>6510</v>
      </c>
      <c r="X15" s="81">
        <f t="shared" si="5"/>
        <v>129324.52</v>
      </c>
      <c r="Y15" s="73">
        <f t="shared" si="11"/>
        <v>54.831054643901233</v>
      </c>
    </row>
    <row r="16" spans="1:25" ht="17.45" customHeight="1">
      <c r="A16" s="4" t="s">
        <v>21</v>
      </c>
      <c r="B16" s="1">
        <v>1200000</v>
      </c>
      <c r="C16" s="1">
        <v>1360214</v>
      </c>
      <c r="D16" s="1">
        <f t="shared" si="0"/>
        <v>113.35116666666667</v>
      </c>
      <c r="E16" s="1">
        <v>1360214</v>
      </c>
      <c r="F16" s="1">
        <f t="shared" si="6"/>
        <v>100</v>
      </c>
      <c r="G16" s="116">
        <v>1924680</v>
      </c>
      <c r="H16" s="1">
        <v>0</v>
      </c>
      <c r="I16" s="1">
        <v>742105</v>
      </c>
      <c r="J16" s="1">
        <v>0</v>
      </c>
      <c r="K16" s="1">
        <v>120165</v>
      </c>
      <c r="L16" s="1">
        <v>0</v>
      </c>
      <c r="M16" s="1">
        <f t="shared" si="7"/>
        <v>862270</v>
      </c>
      <c r="N16" s="1">
        <f t="shared" si="7"/>
        <v>0</v>
      </c>
      <c r="O16" s="1">
        <f t="shared" si="8"/>
        <v>862270</v>
      </c>
      <c r="P16" s="1">
        <f t="shared" si="9"/>
        <v>44.800694141363756</v>
      </c>
      <c r="Q16" s="5"/>
      <c r="R16" s="1">
        <f t="shared" si="2"/>
        <v>1062410</v>
      </c>
      <c r="S16" s="1">
        <f t="shared" si="3"/>
        <v>55.199305858636244</v>
      </c>
      <c r="T16" s="1">
        <f t="shared" si="10"/>
        <v>862270</v>
      </c>
      <c r="U16" s="1">
        <f t="shared" si="4"/>
        <v>100</v>
      </c>
      <c r="V16" s="1">
        <v>505923</v>
      </c>
      <c r="W16" s="1">
        <v>236182</v>
      </c>
      <c r="X16" s="81">
        <f t="shared" si="5"/>
        <v>742105</v>
      </c>
      <c r="Y16" s="73">
        <f t="shared" si="11"/>
        <v>86.064109849583076</v>
      </c>
    </row>
    <row r="17" spans="1:25" s="11" customFormat="1" ht="17.45" customHeight="1">
      <c r="A17" s="8" t="s">
        <v>22</v>
      </c>
      <c r="B17" s="9">
        <f>SUM(B18:B28)</f>
        <v>9315000</v>
      </c>
      <c r="C17" s="9">
        <f>SUM(C18:C28)</f>
        <v>9751385.8200000003</v>
      </c>
      <c r="D17" s="9">
        <f t="shared" si="0"/>
        <v>104.68476457326892</v>
      </c>
      <c r="E17" s="9">
        <f>SUM(E18:E28)</f>
        <v>9751386.8200000003</v>
      </c>
      <c r="F17" s="9">
        <f>E17*100/C17</f>
        <v>100.00001025495266</v>
      </c>
      <c r="G17" s="9">
        <f>SUM(G18:G28)</f>
        <v>11458256</v>
      </c>
      <c r="H17" s="9">
        <f>SUM(H18:H28)</f>
        <v>845010.49000000011</v>
      </c>
      <c r="I17" s="9">
        <f t="shared" ref="I17:L17" si="12">SUM(I18:I28)</f>
        <v>5828953.870000001</v>
      </c>
      <c r="J17" s="9">
        <f t="shared" si="12"/>
        <v>0</v>
      </c>
      <c r="K17" s="9">
        <f t="shared" si="12"/>
        <v>971108.2</v>
      </c>
      <c r="L17" s="9">
        <f t="shared" si="12"/>
        <v>0</v>
      </c>
      <c r="M17" s="9">
        <f t="shared" si="7"/>
        <v>6800062.0700000012</v>
      </c>
      <c r="N17" s="9">
        <f t="shared" si="7"/>
        <v>0</v>
      </c>
      <c r="O17" s="9">
        <f t="shared" si="8"/>
        <v>6800062.0700000012</v>
      </c>
      <c r="P17" s="9">
        <f t="shared" si="9"/>
        <v>59.346396781499742</v>
      </c>
      <c r="Q17" s="10"/>
      <c r="R17" s="9">
        <f t="shared" si="2"/>
        <v>4658193.9299999988</v>
      </c>
      <c r="S17" s="9">
        <f t="shared" si="3"/>
        <v>40.653603218500258</v>
      </c>
      <c r="T17" s="9">
        <f t="shared" ref="T17" si="13">SUM(T18:T28)</f>
        <v>6800062.0700000003</v>
      </c>
      <c r="U17" s="9">
        <f t="shared" si="4"/>
        <v>99.999999999999986</v>
      </c>
      <c r="V17" s="9">
        <f t="shared" ref="V17:W17" si="14">SUM(V18:V28)</f>
        <v>3971207.33</v>
      </c>
      <c r="W17" s="9">
        <f t="shared" si="14"/>
        <v>911017.04</v>
      </c>
      <c r="X17" s="75">
        <f>SUM(X18:X28)</f>
        <v>4882224.3699999992</v>
      </c>
      <c r="Y17" s="75">
        <f t="shared" si="11"/>
        <v>71.796761849263518</v>
      </c>
    </row>
    <row r="18" spans="1:25" ht="17.45" customHeight="1">
      <c r="A18" s="12" t="s">
        <v>23</v>
      </c>
      <c r="B18" s="1">
        <v>600000</v>
      </c>
      <c r="C18" s="1">
        <v>1292707.5</v>
      </c>
      <c r="D18" s="1">
        <f t="shared" si="0"/>
        <v>215.45124999999999</v>
      </c>
      <c r="E18" s="1">
        <v>1292707.5</v>
      </c>
      <c r="F18" s="1">
        <f t="shared" si="6"/>
        <v>100</v>
      </c>
      <c r="G18" s="116">
        <v>1360145</v>
      </c>
      <c r="H18" s="1">
        <v>124508.34</v>
      </c>
      <c r="I18" s="1">
        <v>910907</v>
      </c>
      <c r="J18" s="1">
        <v>0</v>
      </c>
      <c r="K18" s="1">
        <v>137868</v>
      </c>
      <c r="L18" s="1">
        <v>0</v>
      </c>
      <c r="M18" s="1">
        <f t="shared" si="7"/>
        <v>1048775</v>
      </c>
      <c r="N18" s="1">
        <f t="shared" si="7"/>
        <v>0</v>
      </c>
      <c r="O18" s="1">
        <f t="shared" si="8"/>
        <v>1048775</v>
      </c>
      <c r="P18" s="1">
        <f t="shared" si="9"/>
        <v>77.10758779394844</v>
      </c>
      <c r="Q18" s="5"/>
      <c r="R18" s="1">
        <f t="shared" si="2"/>
        <v>311370</v>
      </c>
      <c r="S18" s="1">
        <f t="shared" si="3"/>
        <v>22.89241220605156</v>
      </c>
      <c r="T18" s="1">
        <f t="shared" si="10"/>
        <v>1048775</v>
      </c>
      <c r="U18" s="1">
        <f t="shared" si="4"/>
        <v>100</v>
      </c>
      <c r="V18" s="1">
        <v>579612</v>
      </c>
      <c r="W18" s="1">
        <v>241555</v>
      </c>
      <c r="X18" s="81">
        <f t="shared" si="5"/>
        <v>821167</v>
      </c>
      <c r="Y18" s="73">
        <f>X18*100/T18</f>
        <v>78.297728302066702</v>
      </c>
    </row>
    <row r="19" spans="1:25" ht="17.45" customHeight="1">
      <c r="A19" s="12" t="s">
        <v>24</v>
      </c>
      <c r="B19" s="1">
        <v>30000</v>
      </c>
      <c r="C19" s="1">
        <v>11315</v>
      </c>
      <c r="D19" s="1">
        <f t="shared" si="0"/>
        <v>37.716666666666669</v>
      </c>
      <c r="E19" s="1">
        <v>11315</v>
      </c>
      <c r="F19" s="1">
        <f t="shared" si="6"/>
        <v>100</v>
      </c>
      <c r="G19" s="116">
        <v>27100</v>
      </c>
      <c r="H19" s="1">
        <v>0</v>
      </c>
      <c r="I19" s="1">
        <v>9110</v>
      </c>
      <c r="J19" s="1">
        <v>0</v>
      </c>
      <c r="K19" s="1">
        <v>1030</v>
      </c>
      <c r="L19" s="1">
        <v>0</v>
      </c>
      <c r="M19" s="1">
        <f t="shared" si="7"/>
        <v>10140</v>
      </c>
      <c r="N19" s="1">
        <f t="shared" si="7"/>
        <v>0</v>
      </c>
      <c r="O19" s="1">
        <f t="shared" si="8"/>
        <v>10140</v>
      </c>
      <c r="P19" s="1">
        <f t="shared" si="9"/>
        <v>37.4169741697417</v>
      </c>
      <c r="Q19" s="5"/>
      <c r="R19" s="1">
        <f t="shared" si="2"/>
        <v>16960</v>
      </c>
      <c r="S19" s="1">
        <f t="shared" si="3"/>
        <v>62.5830258302583</v>
      </c>
      <c r="T19" s="1">
        <f t="shared" si="10"/>
        <v>10140</v>
      </c>
      <c r="U19" s="1">
        <f t="shared" si="4"/>
        <v>100</v>
      </c>
      <c r="V19" s="1">
        <v>7120</v>
      </c>
      <c r="W19" s="1">
        <v>1780</v>
      </c>
      <c r="X19" s="81">
        <f t="shared" si="5"/>
        <v>8900</v>
      </c>
      <c r="Y19" s="73">
        <f t="shared" si="11"/>
        <v>87.77120315581854</v>
      </c>
    </row>
    <row r="20" spans="1:25" ht="17.45" customHeight="1">
      <c r="A20" s="12" t="s">
        <v>25</v>
      </c>
      <c r="B20" s="1">
        <v>700000</v>
      </c>
      <c r="C20" s="1">
        <v>619618</v>
      </c>
      <c r="D20" s="1">
        <f t="shared" si="0"/>
        <v>88.516857142857148</v>
      </c>
      <c r="E20" s="1">
        <v>619619</v>
      </c>
      <c r="F20" s="1">
        <f t="shared" si="6"/>
        <v>100.0001613897595</v>
      </c>
      <c r="G20" s="116">
        <v>855962</v>
      </c>
      <c r="H20" s="1">
        <v>223649.69</v>
      </c>
      <c r="I20" s="1">
        <v>342535</v>
      </c>
      <c r="J20" s="1">
        <v>0</v>
      </c>
      <c r="K20" s="1">
        <v>157370</v>
      </c>
      <c r="L20" s="1">
        <v>0</v>
      </c>
      <c r="M20" s="1">
        <f t="shared" si="7"/>
        <v>499905</v>
      </c>
      <c r="N20" s="1">
        <f t="shared" si="7"/>
        <v>0</v>
      </c>
      <c r="O20" s="1">
        <f t="shared" si="8"/>
        <v>499905</v>
      </c>
      <c r="P20" s="1">
        <f t="shared" si="9"/>
        <v>58.402709466074427</v>
      </c>
      <c r="Q20" s="5"/>
      <c r="R20" s="1">
        <f t="shared" si="2"/>
        <v>356057</v>
      </c>
      <c r="S20" s="1">
        <f t="shared" si="3"/>
        <v>41.597290533925573</v>
      </c>
      <c r="T20" s="1">
        <f t="shared" si="10"/>
        <v>499905</v>
      </c>
      <c r="U20" s="1">
        <f t="shared" si="4"/>
        <v>100</v>
      </c>
      <c r="V20" s="1">
        <v>209580</v>
      </c>
      <c r="W20" s="1">
        <v>102600</v>
      </c>
      <c r="X20" s="81">
        <f t="shared" si="5"/>
        <v>312180</v>
      </c>
      <c r="Y20" s="73">
        <f t="shared" si="11"/>
        <v>62.447865094367927</v>
      </c>
    </row>
    <row r="21" spans="1:25" ht="17.45" customHeight="1">
      <c r="A21" s="12" t="s">
        <v>26</v>
      </c>
      <c r="B21" s="1">
        <v>25000</v>
      </c>
      <c r="C21" s="1">
        <v>26800</v>
      </c>
      <c r="D21" s="1">
        <f t="shared" si="0"/>
        <v>107.2</v>
      </c>
      <c r="E21" s="1">
        <v>26800</v>
      </c>
      <c r="F21" s="1">
        <f t="shared" si="6"/>
        <v>100</v>
      </c>
      <c r="G21" s="116">
        <v>29690</v>
      </c>
      <c r="H21" s="1">
        <v>6371</v>
      </c>
      <c r="I21" s="1">
        <v>6890</v>
      </c>
      <c r="J21" s="1">
        <v>0</v>
      </c>
      <c r="K21" s="1">
        <v>615</v>
      </c>
      <c r="L21" s="1">
        <v>0</v>
      </c>
      <c r="M21" s="1">
        <f t="shared" si="7"/>
        <v>7505</v>
      </c>
      <c r="N21" s="1">
        <f t="shared" si="7"/>
        <v>0</v>
      </c>
      <c r="O21" s="1">
        <f t="shared" si="8"/>
        <v>7505</v>
      </c>
      <c r="P21" s="1">
        <f t="shared" si="9"/>
        <v>25.277871337150557</v>
      </c>
      <c r="Q21" s="5"/>
      <c r="R21" s="1">
        <f t="shared" si="2"/>
        <v>22185</v>
      </c>
      <c r="S21" s="1">
        <f t="shared" si="3"/>
        <v>74.722128662849443</v>
      </c>
      <c r="T21" s="1">
        <f t="shared" si="10"/>
        <v>7505</v>
      </c>
      <c r="U21" s="1">
        <f t="shared" si="4"/>
        <v>100</v>
      </c>
      <c r="V21" s="1">
        <v>6890</v>
      </c>
      <c r="W21" s="1">
        <v>0</v>
      </c>
      <c r="X21" s="81">
        <f t="shared" si="5"/>
        <v>6890</v>
      </c>
      <c r="Y21" s="73">
        <f t="shared" si="11"/>
        <v>91.805463024650237</v>
      </c>
    </row>
    <row r="22" spans="1:25" ht="17.45" customHeight="1">
      <c r="A22" s="12" t="s">
        <v>27</v>
      </c>
      <c r="B22" s="1">
        <v>500000</v>
      </c>
      <c r="C22" s="1">
        <v>618820</v>
      </c>
      <c r="D22" s="1">
        <f t="shared" si="0"/>
        <v>123.764</v>
      </c>
      <c r="E22" s="1">
        <v>618820</v>
      </c>
      <c r="F22" s="1">
        <f t="shared" si="6"/>
        <v>100</v>
      </c>
      <c r="G22" s="116">
        <v>637340</v>
      </c>
      <c r="H22" s="1">
        <v>233460</v>
      </c>
      <c r="I22" s="1">
        <v>578516</v>
      </c>
      <c r="J22" s="1">
        <v>0</v>
      </c>
      <c r="K22" s="1">
        <v>12100</v>
      </c>
      <c r="L22" s="1">
        <v>0</v>
      </c>
      <c r="M22" s="1">
        <f t="shared" si="7"/>
        <v>590616</v>
      </c>
      <c r="N22" s="1">
        <f t="shared" si="7"/>
        <v>0</v>
      </c>
      <c r="O22" s="1">
        <f t="shared" si="8"/>
        <v>590616</v>
      </c>
      <c r="P22" s="1">
        <f t="shared" si="9"/>
        <v>92.668905136975553</v>
      </c>
      <c r="Q22" s="5"/>
      <c r="R22" s="1">
        <f t="shared" si="2"/>
        <v>46724</v>
      </c>
      <c r="S22" s="1">
        <f t="shared" si="3"/>
        <v>7.331094863024445</v>
      </c>
      <c r="T22" s="1">
        <f t="shared" si="10"/>
        <v>590616</v>
      </c>
      <c r="U22" s="1">
        <f t="shared" si="4"/>
        <v>100</v>
      </c>
      <c r="V22" s="1">
        <v>328979</v>
      </c>
      <c r="W22" s="1">
        <v>21400</v>
      </c>
      <c r="X22" s="81">
        <f t="shared" si="5"/>
        <v>350379</v>
      </c>
      <c r="Y22" s="73">
        <f t="shared" si="11"/>
        <v>59.324332561258075</v>
      </c>
    </row>
    <row r="23" spans="1:25" ht="17.45" customHeight="1">
      <c r="A23" s="12" t="s">
        <v>28</v>
      </c>
      <c r="B23" s="1">
        <v>2400000</v>
      </c>
      <c r="C23" s="1">
        <v>2495551.3200000003</v>
      </c>
      <c r="D23" s="1">
        <f t="shared" si="0"/>
        <v>103.98130500000001</v>
      </c>
      <c r="E23" s="1">
        <v>2495551.3199999998</v>
      </c>
      <c r="F23" s="1">
        <f t="shared" si="6"/>
        <v>99.999999999999972</v>
      </c>
      <c r="G23" s="116">
        <v>2582031</v>
      </c>
      <c r="H23" s="1">
        <v>225737.9</v>
      </c>
      <c r="I23" s="1">
        <v>1466311.74</v>
      </c>
      <c r="J23" s="1">
        <v>0</v>
      </c>
      <c r="K23" s="1">
        <v>188999</v>
      </c>
      <c r="L23" s="1">
        <v>0</v>
      </c>
      <c r="M23" s="1">
        <f t="shared" si="7"/>
        <v>1655310.74</v>
      </c>
      <c r="N23" s="1">
        <f t="shared" si="7"/>
        <v>0</v>
      </c>
      <c r="O23" s="1">
        <f>M23+N23</f>
        <v>1655310.74</v>
      </c>
      <c r="P23" s="1">
        <f t="shared" si="9"/>
        <v>64.108863913717528</v>
      </c>
      <c r="Q23" s="5"/>
      <c r="R23" s="1">
        <f t="shared" si="2"/>
        <v>926720.26</v>
      </c>
      <c r="S23" s="1">
        <f t="shared" si="3"/>
        <v>35.891136086282465</v>
      </c>
      <c r="T23" s="1">
        <f t="shared" si="10"/>
        <v>1655310.74</v>
      </c>
      <c r="U23" s="1">
        <f t="shared" si="4"/>
        <v>100</v>
      </c>
      <c r="V23" s="1">
        <v>998746.04</v>
      </c>
      <c r="W23" s="1">
        <v>17380</v>
      </c>
      <c r="X23" s="81">
        <f t="shared" si="5"/>
        <v>1016126.04</v>
      </c>
      <c r="Y23" s="73">
        <f t="shared" si="11"/>
        <v>61.385818109293488</v>
      </c>
    </row>
    <row r="24" spans="1:25" ht="17.45" customHeight="1">
      <c r="A24" s="12" t="s">
        <v>29</v>
      </c>
      <c r="B24" s="1">
        <v>3500000</v>
      </c>
      <c r="C24" s="1">
        <v>3842350.5</v>
      </c>
      <c r="D24" s="1">
        <f t="shared" si="0"/>
        <v>109.78144285714286</v>
      </c>
      <c r="E24" s="1">
        <v>3842350.5</v>
      </c>
      <c r="F24" s="1">
        <f t="shared" si="6"/>
        <v>100</v>
      </c>
      <c r="G24" s="116">
        <v>3892653</v>
      </c>
      <c r="H24" s="1">
        <v>0</v>
      </c>
      <c r="I24" s="1">
        <v>1841461.23</v>
      </c>
      <c r="J24" s="1">
        <v>0</v>
      </c>
      <c r="K24" s="1">
        <v>221478</v>
      </c>
      <c r="L24" s="1">
        <v>0</v>
      </c>
      <c r="M24" s="1">
        <f t="shared" si="7"/>
        <v>2062939.23</v>
      </c>
      <c r="N24" s="1">
        <f t="shared" si="7"/>
        <v>0</v>
      </c>
      <c r="O24" s="1">
        <f t="shared" si="8"/>
        <v>2062939.23</v>
      </c>
      <c r="P24" s="1">
        <f t="shared" si="9"/>
        <v>52.995713463285838</v>
      </c>
      <c r="Q24" s="5"/>
      <c r="R24" s="1">
        <f t="shared" si="2"/>
        <v>1829713.77</v>
      </c>
      <c r="S24" s="1">
        <f t="shared" si="3"/>
        <v>47.004286536714162</v>
      </c>
      <c r="T24" s="1">
        <f t="shared" si="10"/>
        <v>2062939.23</v>
      </c>
      <c r="U24" s="1">
        <f t="shared" si="4"/>
        <v>100</v>
      </c>
      <c r="V24" s="1">
        <v>1290021.5</v>
      </c>
      <c r="W24" s="1">
        <v>388344.73</v>
      </c>
      <c r="X24" s="81">
        <f t="shared" si="5"/>
        <v>1678366.23</v>
      </c>
      <c r="Y24" s="73">
        <f t="shared" si="11"/>
        <v>81.358006362601387</v>
      </c>
    </row>
    <row r="25" spans="1:25" ht="17.45" customHeight="1">
      <c r="A25" s="12" t="s">
        <v>30</v>
      </c>
      <c r="B25" s="1">
        <v>1160000</v>
      </c>
      <c r="C25" s="1">
        <v>147995</v>
      </c>
      <c r="D25" s="1">
        <f t="shared" si="0"/>
        <v>12.758189655172414</v>
      </c>
      <c r="E25" s="1">
        <v>147995</v>
      </c>
      <c r="F25" s="1">
        <f t="shared" si="6"/>
        <v>100</v>
      </c>
      <c r="G25" s="116">
        <v>1098710</v>
      </c>
      <c r="H25" s="1">
        <v>31283.56</v>
      </c>
      <c r="I25" s="1">
        <v>310510</v>
      </c>
      <c r="J25" s="1">
        <v>0</v>
      </c>
      <c r="K25" s="1">
        <v>91240</v>
      </c>
      <c r="L25" s="1">
        <v>0</v>
      </c>
      <c r="M25" s="1">
        <f t="shared" si="7"/>
        <v>401750</v>
      </c>
      <c r="N25" s="1">
        <f t="shared" si="7"/>
        <v>0</v>
      </c>
      <c r="O25" s="1">
        <f t="shared" si="8"/>
        <v>401750</v>
      </c>
      <c r="P25" s="1">
        <f t="shared" si="9"/>
        <v>36.565608759363251</v>
      </c>
      <c r="Q25" s="5"/>
      <c r="R25" s="1">
        <f t="shared" si="2"/>
        <v>696960</v>
      </c>
      <c r="S25" s="1">
        <f t="shared" si="3"/>
        <v>63.434391240636749</v>
      </c>
      <c r="T25" s="1">
        <f t="shared" si="10"/>
        <v>401750</v>
      </c>
      <c r="U25" s="1">
        <f t="shared" si="4"/>
        <v>100</v>
      </c>
      <c r="V25" s="1">
        <v>274610</v>
      </c>
      <c r="W25" s="1">
        <v>10700</v>
      </c>
      <c r="X25" s="81">
        <f t="shared" si="5"/>
        <v>285310</v>
      </c>
      <c r="Y25" s="73">
        <f t="shared" si="11"/>
        <v>71.01680149346609</v>
      </c>
    </row>
    <row r="26" spans="1:25" ht="17.45" customHeight="1">
      <c r="A26" s="12" t="s">
        <v>31</v>
      </c>
      <c r="B26" s="1">
        <v>400000</v>
      </c>
      <c r="C26" s="1">
        <v>694028.5</v>
      </c>
      <c r="D26" s="1">
        <f t="shared" si="0"/>
        <v>173.507125</v>
      </c>
      <c r="E26" s="1">
        <v>694028.5</v>
      </c>
      <c r="F26" s="1">
        <f t="shared" si="6"/>
        <v>100</v>
      </c>
      <c r="G26" s="116">
        <v>972295</v>
      </c>
      <c r="H26" s="1">
        <v>0</v>
      </c>
      <c r="I26" s="1">
        <v>360782.9</v>
      </c>
      <c r="J26" s="1">
        <v>0</v>
      </c>
      <c r="K26" s="1">
        <v>160008.20000000001</v>
      </c>
      <c r="L26" s="1">
        <v>0</v>
      </c>
      <c r="M26" s="1">
        <f t="shared" si="7"/>
        <v>520791.10000000003</v>
      </c>
      <c r="N26" s="1">
        <f t="shared" si="7"/>
        <v>0</v>
      </c>
      <c r="O26" s="1">
        <f t="shared" si="8"/>
        <v>520791.10000000003</v>
      </c>
      <c r="P26" s="1">
        <f t="shared" si="9"/>
        <v>53.563074992671979</v>
      </c>
      <c r="Q26" s="5"/>
      <c r="R26" s="1">
        <f t="shared" si="2"/>
        <v>451503.89999999997</v>
      </c>
      <c r="S26" s="1">
        <f t="shared" si="3"/>
        <v>46.436925007328021</v>
      </c>
      <c r="T26" s="1">
        <f t="shared" si="10"/>
        <v>520791.10000000003</v>
      </c>
      <c r="U26" s="1">
        <f t="shared" si="4"/>
        <v>100</v>
      </c>
      <c r="V26" s="1">
        <v>275648.78999999998</v>
      </c>
      <c r="W26" s="1">
        <v>127257.31</v>
      </c>
      <c r="X26" s="81">
        <f t="shared" si="5"/>
        <v>402906.1</v>
      </c>
      <c r="Y26" s="73">
        <f t="shared" si="11"/>
        <v>77.364244511858971</v>
      </c>
    </row>
    <row r="27" spans="1:25" ht="17.45" customHeight="1">
      <c r="A27" s="12" t="s">
        <v>32</v>
      </c>
      <c r="B27" s="1">
        <v>0</v>
      </c>
      <c r="C27" s="1">
        <v>2200</v>
      </c>
      <c r="D27" s="1" t="e">
        <f t="shared" si="0"/>
        <v>#DIV/0!</v>
      </c>
      <c r="E27" s="1">
        <v>2200</v>
      </c>
      <c r="F27" s="1">
        <f t="shared" si="6"/>
        <v>100</v>
      </c>
      <c r="G27" s="116">
        <v>2330</v>
      </c>
      <c r="H27" s="1">
        <v>0</v>
      </c>
      <c r="I27" s="1">
        <v>1930</v>
      </c>
      <c r="J27" s="1">
        <v>0</v>
      </c>
      <c r="K27" s="1">
        <v>400</v>
      </c>
      <c r="L27" s="1">
        <v>0</v>
      </c>
      <c r="M27" s="1">
        <f t="shared" si="7"/>
        <v>2330</v>
      </c>
      <c r="N27" s="1">
        <f t="shared" si="7"/>
        <v>0</v>
      </c>
      <c r="O27" s="1">
        <f t="shared" si="8"/>
        <v>2330</v>
      </c>
      <c r="P27" s="1">
        <f t="shared" si="9"/>
        <v>100</v>
      </c>
      <c r="Q27" s="5"/>
      <c r="R27" s="1">
        <f t="shared" si="2"/>
        <v>0</v>
      </c>
      <c r="S27" s="1">
        <f t="shared" si="3"/>
        <v>0</v>
      </c>
      <c r="T27" s="1">
        <f t="shared" si="10"/>
        <v>2330</v>
      </c>
      <c r="U27" s="1">
        <f t="shared" si="4"/>
        <v>100</v>
      </c>
      <c r="V27" s="1">
        <v>0</v>
      </c>
      <c r="W27" s="1">
        <v>0</v>
      </c>
      <c r="X27" s="81">
        <f t="shared" si="5"/>
        <v>0</v>
      </c>
      <c r="Y27" s="73">
        <f t="shared" si="11"/>
        <v>0</v>
      </c>
    </row>
    <row r="28" spans="1:25" ht="17.45" customHeight="1">
      <c r="A28" s="12" t="s">
        <v>73</v>
      </c>
      <c r="B28" s="1">
        <v>0</v>
      </c>
      <c r="C28" s="1">
        <v>0</v>
      </c>
      <c r="D28" s="1" t="e">
        <f t="shared" si="0"/>
        <v>#DIV/0!</v>
      </c>
      <c r="E28" s="1">
        <v>0</v>
      </c>
      <c r="F28" s="1" t="e">
        <f t="shared" si="6"/>
        <v>#DIV/0!</v>
      </c>
      <c r="G28" s="1">
        <v>0</v>
      </c>
      <c r="H28" s="1">
        <v>0</v>
      </c>
      <c r="I28" s="1">
        <v>0</v>
      </c>
      <c r="J28" s="1">
        <v>0</v>
      </c>
      <c r="K28" s="1"/>
      <c r="L28" s="1">
        <v>0</v>
      </c>
      <c r="M28" s="1">
        <f t="shared" si="7"/>
        <v>0</v>
      </c>
      <c r="N28" s="1">
        <f t="shared" si="7"/>
        <v>0</v>
      </c>
      <c r="O28" s="1">
        <f t="shared" si="8"/>
        <v>0</v>
      </c>
      <c r="P28" s="1" t="e">
        <f t="shared" si="9"/>
        <v>#DIV/0!</v>
      </c>
      <c r="Q28" s="5"/>
      <c r="R28" s="1">
        <f t="shared" si="2"/>
        <v>0</v>
      </c>
      <c r="S28" s="1" t="e">
        <f t="shared" si="3"/>
        <v>#DIV/0!</v>
      </c>
      <c r="T28" s="1">
        <f t="shared" si="10"/>
        <v>0</v>
      </c>
      <c r="U28" s="1" t="e">
        <f t="shared" si="4"/>
        <v>#DIV/0!</v>
      </c>
      <c r="V28" s="1">
        <v>0</v>
      </c>
      <c r="W28" s="1">
        <v>0</v>
      </c>
      <c r="X28" s="81">
        <f t="shared" si="5"/>
        <v>0</v>
      </c>
      <c r="Y28" s="73" t="e">
        <f t="shared" si="11"/>
        <v>#DIV/0!</v>
      </c>
    </row>
    <row r="29" spans="1:25" s="11" customFormat="1" ht="17.45" customHeight="1">
      <c r="A29" s="110" t="s">
        <v>33</v>
      </c>
      <c r="B29" s="9">
        <f>B9+B17</f>
        <v>83952242.599999994</v>
      </c>
      <c r="C29" s="9">
        <f>C9+C17</f>
        <v>84014988.700000018</v>
      </c>
      <c r="D29" s="9">
        <f t="shared" si="0"/>
        <v>100.07474023094176</v>
      </c>
      <c r="E29" s="9">
        <f>E9+E17</f>
        <v>84014989.699999988</v>
      </c>
      <c r="F29" s="9">
        <f t="shared" si="6"/>
        <v>100.00000119026377</v>
      </c>
      <c r="G29" s="9">
        <f>G9+G17</f>
        <v>101527606.95999999</v>
      </c>
      <c r="H29" s="9">
        <f>H9+H17</f>
        <v>9290484.7300000004</v>
      </c>
      <c r="I29" s="9">
        <f t="shared" ref="I29:L29" si="15">I9+I17</f>
        <v>46883997.430000007</v>
      </c>
      <c r="J29" s="9">
        <f t="shared" si="15"/>
        <v>0</v>
      </c>
      <c r="K29" s="9">
        <f t="shared" si="15"/>
        <v>8255332.71</v>
      </c>
      <c r="L29" s="9">
        <f t="shared" si="15"/>
        <v>0</v>
      </c>
      <c r="M29" s="9">
        <f t="shared" si="7"/>
        <v>55139330.140000008</v>
      </c>
      <c r="N29" s="9">
        <f t="shared" si="7"/>
        <v>0</v>
      </c>
      <c r="O29" s="9">
        <f>M29+N29</f>
        <v>55139330.140000008</v>
      </c>
      <c r="P29" s="9">
        <f t="shared" si="9"/>
        <v>54.309691512500528</v>
      </c>
      <c r="Q29" s="10"/>
      <c r="R29" s="9">
        <f t="shared" si="2"/>
        <v>46388276.819999985</v>
      </c>
      <c r="S29" s="9">
        <f t="shared" si="3"/>
        <v>45.690308487499472</v>
      </c>
      <c r="T29" s="9">
        <f>T9+T17</f>
        <v>55139330.140000001</v>
      </c>
      <c r="U29" s="9">
        <f t="shared" si="4"/>
        <v>99.999999999999986</v>
      </c>
      <c r="V29" s="9">
        <f>V9+V17</f>
        <v>20142598.369999997</v>
      </c>
      <c r="W29" s="9">
        <f>W9+W17</f>
        <v>6251975.46</v>
      </c>
      <c r="X29" s="80">
        <f t="shared" si="5"/>
        <v>26394573.829999998</v>
      </c>
      <c r="Y29" s="75">
        <f t="shared" si="11"/>
        <v>47.86886921365128</v>
      </c>
    </row>
    <row r="30" spans="1:25" ht="17.45" hidden="1" customHeight="1">
      <c r="G30" s="104" t="s">
        <v>117</v>
      </c>
    </row>
    <row r="32" spans="1:25" ht="17.45" customHeight="1">
      <c r="C32" s="199"/>
      <c r="D32" s="199"/>
      <c r="R32" s="200" t="s">
        <v>109</v>
      </c>
      <c r="S32" s="200"/>
      <c r="T32" s="199" t="s">
        <v>38</v>
      </c>
      <c r="U32" s="199"/>
    </row>
  </sheetData>
  <mergeCells count="31"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  <mergeCell ref="K6:L6"/>
    <mergeCell ref="M6:N6"/>
    <mergeCell ref="O6:O7"/>
    <mergeCell ref="T6:U6"/>
    <mergeCell ref="I6:J6"/>
    <mergeCell ref="V8:Y8"/>
    <mergeCell ref="X6:Y6"/>
    <mergeCell ref="C32:D32"/>
    <mergeCell ref="R32:S32"/>
    <mergeCell ref="T32:U32"/>
    <mergeCell ref="C8:D8"/>
    <mergeCell ref="E8:F8"/>
    <mergeCell ref="I8:J8"/>
    <mergeCell ref="K8:L8"/>
    <mergeCell ref="M8:P8"/>
    <mergeCell ref="R8:S8"/>
    <mergeCell ref="T8:U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4573-83BF-4106-99C9-CD3BD00F492E}">
  <sheetPr>
    <tabColor rgb="FFFFFF00"/>
  </sheetPr>
  <dimension ref="A1:Y32"/>
  <sheetViews>
    <sheetView zoomScale="70" zoomScaleNormal="70" workbookViewId="0">
      <pane xSplit="6" ySplit="8" topLeftCell="L9" activePane="bottomRight" state="frozen"/>
      <selection pane="topRight" activeCell="G1" sqref="G1"/>
      <selection pane="bottomLeft" activeCell="A9" sqref="A9"/>
      <selection pane="bottomRight" activeCell="X18" sqref="X18:X28"/>
    </sheetView>
  </sheetViews>
  <sheetFormatPr defaultColWidth="9" defaultRowHeight="17.45" customHeight="1"/>
  <cols>
    <col min="1" max="1" width="32.5" style="6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6.875" style="6" bestFit="1" customWidth="1"/>
    <col min="8" max="8" width="15.5" style="6" bestFit="1" customWidth="1"/>
    <col min="9" max="9" width="14.75" style="6" bestFit="1" customWidth="1"/>
    <col min="10" max="10" width="12.625" style="6" customWidth="1"/>
    <col min="11" max="11" width="14.375" style="6" bestFit="1" customWidth="1"/>
    <col min="12" max="12" width="13.25" style="6" customWidth="1"/>
    <col min="13" max="13" width="14.375" style="6" bestFit="1" customWidth="1"/>
    <col min="14" max="14" width="12.375" style="6" bestFit="1" customWidth="1"/>
    <col min="15" max="15" width="14.375" style="6" bestFit="1" customWidth="1"/>
    <col min="16" max="16" width="12.25" style="29" customWidth="1"/>
    <col min="17" max="17" width="14.625" style="97" customWidth="1"/>
    <col min="18" max="18" width="16.875" style="6" bestFit="1" customWidth="1"/>
    <col min="19" max="19" width="11.25" style="29" customWidth="1"/>
    <col min="20" max="20" width="16.125" style="29" customWidth="1"/>
    <col min="21" max="21" width="9.125" style="29" bestFit="1" customWidth="1"/>
    <col min="22" max="23" width="15.25" style="6" customWidth="1"/>
    <col min="24" max="24" width="17.25" style="6" customWidth="1"/>
    <col min="25" max="25" width="15.375" style="6" customWidth="1"/>
    <col min="26" max="26" width="23.875" style="6" customWidth="1"/>
    <col min="27" max="16384" width="9" style="6"/>
  </cols>
  <sheetData>
    <row r="1" spans="1:25" s="11" customFormat="1" ht="17.45" customHeight="1">
      <c r="A1" s="11" t="s">
        <v>39</v>
      </c>
    </row>
    <row r="2" spans="1:25" s="11" customFormat="1" ht="17.45" customHeight="1">
      <c r="A2" s="11" t="s">
        <v>88</v>
      </c>
    </row>
    <row r="3" spans="1:25" s="11" customFormat="1" ht="17.45" customHeight="1">
      <c r="A3" s="16" t="s">
        <v>116</v>
      </c>
      <c r="B3" s="16"/>
      <c r="C3" s="16"/>
      <c r="D3" s="16"/>
      <c r="E3" s="16"/>
      <c r="F3" s="16"/>
    </row>
    <row r="4" spans="1:25" s="11" customFormat="1" ht="17.45" customHeight="1">
      <c r="A4" s="210" t="s">
        <v>0</v>
      </c>
      <c r="B4" s="217" t="s">
        <v>56</v>
      </c>
      <c r="C4" s="217"/>
      <c r="D4" s="217"/>
      <c r="E4" s="217"/>
      <c r="F4" s="217"/>
      <c r="G4" s="217" t="s">
        <v>55</v>
      </c>
      <c r="H4" s="217"/>
      <c r="I4" s="218"/>
      <c r="J4" s="218"/>
      <c r="K4" s="218"/>
      <c r="L4" s="218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</row>
    <row r="5" spans="1:25" s="97" customFormat="1" ht="17.45" customHeight="1">
      <c r="A5" s="210"/>
      <c r="B5" s="92" t="s">
        <v>1</v>
      </c>
      <c r="C5" s="201" t="s">
        <v>5</v>
      </c>
      <c r="D5" s="219"/>
      <c r="E5" s="244" t="s">
        <v>50</v>
      </c>
      <c r="F5" s="245"/>
      <c r="G5" s="92" t="s">
        <v>1</v>
      </c>
      <c r="H5" s="93" t="s">
        <v>4</v>
      </c>
      <c r="I5" s="244" t="s">
        <v>2</v>
      </c>
      <c r="J5" s="246"/>
      <c r="K5" s="244" t="s">
        <v>2</v>
      </c>
      <c r="L5" s="245"/>
      <c r="M5" s="215" t="s">
        <v>46</v>
      </c>
      <c r="N5" s="215"/>
      <c r="O5" s="215"/>
      <c r="P5" s="214"/>
      <c r="Q5" s="223" t="s">
        <v>3</v>
      </c>
      <c r="R5" s="210" t="s">
        <v>48</v>
      </c>
      <c r="S5" s="210"/>
      <c r="T5" s="247" t="s">
        <v>5</v>
      </c>
      <c r="U5" s="244"/>
      <c r="V5" s="248" t="s">
        <v>50</v>
      </c>
      <c r="W5" s="248"/>
      <c r="X5" s="248"/>
      <c r="Y5" s="248"/>
    </row>
    <row r="6" spans="1:25" s="22" customFormat="1" ht="17.45" customHeight="1">
      <c r="A6" s="210"/>
      <c r="B6" s="19" t="s">
        <v>6</v>
      </c>
      <c r="C6" s="203" t="s">
        <v>49</v>
      </c>
      <c r="D6" s="204"/>
      <c r="E6" s="241" t="s">
        <v>119</v>
      </c>
      <c r="F6" s="249"/>
      <c r="G6" s="19" t="s">
        <v>41</v>
      </c>
      <c r="H6" s="20" t="s">
        <v>42</v>
      </c>
      <c r="I6" s="241" t="s">
        <v>103</v>
      </c>
      <c r="J6" s="242"/>
      <c r="K6" s="241" t="s">
        <v>112</v>
      </c>
      <c r="L6" s="249"/>
      <c r="M6" s="208" t="s">
        <v>45</v>
      </c>
      <c r="N6" s="209"/>
      <c r="O6" s="201" t="s">
        <v>47</v>
      </c>
      <c r="P6" s="21" t="s">
        <v>44</v>
      </c>
      <c r="Q6" s="224"/>
      <c r="R6" s="19" t="s">
        <v>45</v>
      </c>
      <c r="S6" s="21" t="s">
        <v>44</v>
      </c>
      <c r="T6" s="241" t="s">
        <v>118</v>
      </c>
      <c r="U6" s="242"/>
      <c r="V6" s="117" t="s">
        <v>95</v>
      </c>
      <c r="W6" s="117" t="s">
        <v>92</v>
      </c>
      <c r="X6" s="243" t="s">
        <v>120</v>
      </c>
      <c r="Y6" s="243"/>
    </row>
    <row r="7" spans="1:25" s="97" customFormat="1" ht="17.45" customHeight="1">
      <c r="A7" s="210"/>
      <c r="B7" s="23"/>
      <c r="C7" s="93" t="s">
        <v>8</v>
      </c>
      <c r="D7" s="92" t="s">
        <v>44</v>
      </c>
      <c r="E7" s="93" t="s">
        <v>8</v>
      </c>
      <c r="F7" s="94" t="s">
        <v>44</v>
      </c>
      <c r="G7" s="23"/>
      <c r="H7" s="23"/>
      <c r="I7" s="96" t="s">
        <v>35</v>
      </c>
      <c r="J7" s="96" t="s">
        <v>34</v>
      </c>
      <c r="K7" s="96" t="s">
        <v>35</v>
      </c>
      <c r="L7" s="96" t="s">
        <v>34</v>
      </c>
      <c r="M7" s="90" t="s">
        <v>35</v>
      </c>
      <c r="N7" s="90" t="s">
        <v>34</v>
      </c>
      <c r="O7" s="202"/>
      <c r="P7" s="26"/>
      <c r="Q7" s="95" t="s">
        <v>34</v>
      </c>
      <c r="R7" s="23"/>
      <c r="S7" s="28"/>
      <c r="T7" s="93" t="s">
        <v>8</v>
      </c>
      <c r="U7" s="92" t="s">
        <v>44</v>
      </c>
      <c r="V7" s="90" t="s">
        <v>8</v>
      </c>
      <c r="W7" s="90" t="s">
        <v>8</v>
      </c>
      <c r="X7" s="90" t="s">
        <v>7</v>
      </c>
      <c r="Y7" s="90" t="s">
        <v>44</v>
      </c>
    </row>
    <row r="8" spans="1:25" s="97" customFormat="1" ht="17.45" customHeight="1">
      <c r="A8" s="210"/>
      <c r="B8" s="90" t="s">
        <v>9</v>
      </c>
      <c r="C8" s="210" t="s">
        <v>10</v>
      </c>
      <c r="D8" s="210"/>
      <c r="E8" s="210" t="s">
        <v>11</v>
      </c>
      <c r="F8" s="210"/>
      <c r="G8" s="90" t="s">
        <v>43</v>
      </c>
      <c r="H8" s="90" t="s">
        <v>12</v>
      </c>
      <c r="I8" s="213" t="s">
        <v>13</v>
      </c>
      <c r="J8" s="214"/>
      <c r="K8" s="213" t="s">
        <v>52</v>
      </c>
      <c r="L8" s="214"/>
      <c r="M8" s="213" t="s">
        <v>53</v>
      </c>
      <c r="N8" s="215"/>
      <c r="O8" s="215"/>
      <c r="P8" s="214"/>
      <c r="Q8" s="90" t="s">
        <v>36</v>
      </c>
      <c r="R8" s="213" t="s">
        <v>57</v>
      </c>
      <c r="S8" s="214"/>
      <c r="T8" s="210" t="s">
        <v>65</v>
      </c>
      <c r="U8" s="210"/>
      <c r="V8" s="213" t="s">
        <v>66</v>
      </c>
      <c r="W8" s="215"/>
      <c r="X8" s="215"/>
      <c r="Y8" s="214"/>
    </row>
    <row r="9" spans="1:25" s="98" customFormat="1" ht="17.45" customHeight="1">
      <c r="A9" s="38" t="s">
        <v>14</v>
      </c>
      <c r="B9" s="13">
        <f>SUM(B10:B16)</f>
        <v>15153000</v>
      </c>
      <c r="C9" s="13">
        <f>SUM(C10:C16)</f>
        <v>15725238.479999999</v>
      </c>
      <c r="D9" s="9">
        <f t="shared" ref="D9:D29" si="0">C9*100/B9</f>
        <v>103.77640388041971</v>
      </c>
      <c r="E9" s="13">
        <f>SUM(E10:E16)</f>
        <v>15269526.359999999</v>
      </c>
      <c r="F9" s="9">
        <f>E9*100/C9</f>
        <v>97.102033647504982</v>
      </c>
      <c r="G9" s="13">
        <f t="shared" ref="G9:L9" si="1">SUM(G10:G16)</f>
        <v>17165257.48</v>
      </c>
      <c r="H9" s="13">
        <f t="shared" si="1"/>
        <v>2408600.9800000004</v>
      </c>
      <c r="I9" s="13">
        <f t="shared" si="1"/>
        <v>9170277.5399999991</v>
      </c>
      <c r="J9" s="13">
        <f t="shared" si="1"/>
        <v>0</v>
      </c>
      <c r="K9" s="13">
        <f t="shared" si="1"/>
        <v>1807076.6</v>
      </c>
      <c r="L9" s="13">
        <f t="shared" si="1"/>
        <v>0</v>
      </c>
      <c r="M9" s="9">
        <f>I9+K9</f>
        <v>10977354.139999999</v>
      </c>
      <c r="N9" s="9">
        <f>J9+L9</f>
        <v>0</v>
      </c>
      <c r="O9" s="9">
        <f>M9+N9</f>
        <v>10977354.139999999</v>
      </c>
      <c r="P9" s="9">
        <f>O9*100/G9</f>
        <v>63.95100191645944</v>
      </c>
      <c r="Q9" s="91"/>
      <c r="R9" s="9">
        <f>G9-O9</f>
        <v>6187903.3400000017</v>
      </c>
      <c r="S9" s="9">
        <f>R9*100/G9</f>
        <v>36.048998083540553</v>
      </c>
      <c r="T9" s="13">
        <f>SUM(T10:T16)</f>
        <v>10977354.140000001</v>
      </c>
      <c r="U9" s="9">
        <f>T9*100/O9</f>
        <v>100.00000000000001</v>
      </c>
      <c r="V9" s="13">
        <f>SUM(V10:V16)</f>
        <v>3243229.83</v>
      </c>
      <c r="W9" s="13">
        <f>SUM(W10:W16)</f>
        <v>1530666.19</v>
      </c>
      <c r="X9" s="80">
        <f>SUM(X10:X16)</f>
        <v>4773896.0199999996</v>
      </c>
      <c r="Y9" s="75">
        <f>X9*100/T9</f>
        <v>43.488585310412503</v>
      </c>
    </row>
    <row r="10" spans="1:25" ht="17.45" customHeight="1">
      <c r="A10" s="4" t="s">
        <v>15</v>
      </c>
      <c r="B10" s="1">
        <v>9700000</v>
      </c>
      <c r="C10" s="1">
        <v>9157517.3399999999</v>
      </c>
      <c r="D10" s="1">
        <f t="shared" si="0"/>
        <v>94.407395257731963</v>
      </c>
      <c r="E10" s="115">
        <v>9096382.5199999996</v>
      </c>
      <c r="F10" s="73">
        <f>E10*100/C10</f>
        <v>99.332408362111821</v>
      </c>
      <c r="G10" s="73">
        <v>9500000</v>
      </c>
      <c r="H10" s="79">
        <v>1018502.64</v>
      </c>
      <c r="I10" s="1">
        <v>5395892.54</v>
      </c>
      <c r="J10" s="79">
        <v>0</v>
      </c>
      <c r="K10" s="79">
        <v>1343128.3</v>
      </c>
      <c r="L10" s="79">
        <v>0</v>
      </c>
      <c r="M10" s="1">
        <f>I10+K10</f>
        <v>6739020.8399999999</v>
      </c>
      <c r="N10" s="1">
        <f>J10+L10</f>
        <v>0</v>
      </c>
      <c r="O10" s="1">
        <f>M10+N10</f>
        <v>6739020.8399999999</v>
      </c>
      <c r="P10" s="1">
        <f>O10*100/G10</f>
        <v>70.93706147368421</v>
      </c>
      <c r="Q10" s="5"/>
      <c r="R10" s="1">
        <f t="shared" ref="R10:R29" si="2">G10-O10</f>
        <v>2760979.16</v>
      </c>
      <c r="S10" s="1">
        <f t="shared" ref="S10:S29" si="3">R10*100/G10</f>
        <v>29.06293852631579</v>
      </c>
      <c r="T10" s="79">
        <v>6739020.8399999999</v>
      </c>
      <c r="U10" s="1">
        <f t="shared" ref="U10:U29" si="4">T10*100/O10</f>
        <v>100</v>
      </c>
      <c r="V10" s="79">
        <v>1501916.42</v>
      </c>
      <c r="W10" s="1">
        <v>977140.26</v>
      </c>
      <c r="X10" s="81">
        <f t="shared" ref="X10:X29" si="5">V10+W10</f>
        <v>2479056.6799999997</v>
      </c>
      <c r="Y10" s="73">
        <f>X10*100/T10</f>
        <v>36.786600588699173</v>
      </c>
    </row>
    <row r="11" spans="1:25" ht="17.45" customHeight="1">
      <c r="A11" s="4" t="s">
        <v>16</v>
      </c>
      <c r="B11" s="1">
        <v>125000</v>
      </c>
      <c r="C11" s="1">
        <v>349300</v>
      </c>
      <c r="D11" s="1">
        <f t="shared" si="0"/>
        <v>279.44</v>
      </c>
      <c r="E11" s="115">
        <v>349300</v>
      </c>
      <c r="F11" s="73">
        <f t="shared" ref="F11:F29" si="6">E11*100/C11</f>
        <v>100</v>
      </c>
      <c r="G11" s="68">
        <v>363000</v>
      </c>
      <c r="H11" s="79">
        <v>109057.5</v>
      </c>
      <c r="I11" s="1">
        <v>99584.5</v>
      </c>
      <c r="J11" s="79">
        <v>0</v>
      </c>
      <c r="K11" s="79">
        <v>42800</v>
      </c>
      <c r="L11" s="79">
        <v>0</v>
      </c>
      <c r="M11" s="1">
        <f t="shared" ref="M11:N29" si="7">I11+K11</f>
        <v>142384.5</v>
      </c>
      <c r="N11" s="1">
        <f t="shared" si="7"/>
        <v>0</v>
      </c>
      <c r="O11" s="1">
        <f t="shared" ref="O11:O28" si="8">M11+N11</f>
        <v>142384.5</v>
      </c>
      <c r="P11" s="1">
        <f t="shared" ref="P11:P29" si="9">O11*100/G11</f>
        <v>39.224380165289254</v>
      </c>
      <c r="Q11" s="5"/>
      <c r="R11" s="1">
        <f t="shared" si="2"/>
        <v>220615.5</v>
      </c>
      <c r="S11" s="1">
        <f t="shared" si="3"/>
        <v>60.775619834710746</v>
      </c>
      <c r="T11" s="79">
        <v>142384.5</v>
      </c>
      <c r="U11" s="1">
        <f t="shared" si="4"/>
        <v>100</v>
      </c>
      <c r="V11" s="79">
        <v>30000</v>
      </c>
      <c r="W11" s="1">
        <v>95400</v>
      </c>
      <c r="X11" s="81">
        <f t="shared" si="5"/>
        <v>125400</v>
      </c>
      <c r="Y11" s="73">
        <f t="shared" ref="Y11:Y29" si="10">X11*100/T11</f>
        <v>88.071384174541464</v>
      </c>
    </row>
    <row r="12" spans="1:25" ht="17.45" customHeight="1">
      <c r="A12" s="4" t="s">
        <v>17</v>
      </c>
      <c r="B12" s="1">
        <v>2050000</v>
      </c>
      <c r="C12" s="1">
        <v>2249271.9500000002</v>
      </c>
      <c r="D12" s="1">
        <f t="shared" si="0"/>
        <v>109.72058292682928</v>
      </c>
      <c r="E12" s="115">
        <v>2247350.65</v>
      </c>
      <c r="F12" s="73">
        <f t="shared" si="6"/>
        <v>99.914581249279337</v>
      </c>
      <c r="G12" s="32">
        <v>3247016.09</v>
      </c>
      <c r="H12" s="79">
        <v>946344.65</v>
      </c>
      <c r="I12" s="1">
        <v>1359986.57</v>
      </c>
      <c r="J12" s="79">
        <v>0</v>
      </c>
      <c r="K12" s="79">
        <v>261263.3</v>
      </c>
      <c r="L12" s="79">
        <v>0</v>
      </c>
      <c r="M12" s="1">
        <f t="shared" si="7"/>
        <v>1621249.87</v>
      </c>
      <c r="N12" s="1">
        <f t="shared" si="7"/>
        <v>0</v>
      </c>
      <c r="O12" s="1">
        <f t="shared" si="8"/>
        <v>1621249.87</v>
      </c>
      <c r="P12" s="1">
        <f t="shared" si="9"/>
        <v>49.930453840159444</v>
      </c>
      <c r="Q12" s="5"/>
      <c r="R12" s="1">
        <f t="shared" si="2"/>
        <v>1625766.2199999997</v>
      </c>
      <c r="S12" s="1">
        <f t="shared" si="3"/>
        <v>50.069546159840549</v>
      </c>
      <c r="T12" s="79">
        <v>1621249.87</v>
      </c>
      <c r="U12" s="1">
        <f t="shared" si="4"/>
        <v>100</v>
      </c>
      <c r="V12" s="79">
        <v>445665.41</v>
      </c>
      <c r="W12" s="1">
        <v>90418</v>
      </c>
      <c r="X12" s="81">
        <f t="shared" si="5"/>
        <v>536083.40999999992</v>
      </c>
      <c r="Y12" s="73">
        <f t="shared" si="10"/>
        <v>33.066057238912833</v>
      </c>
    </row>
    <row r="13" spans="1:25" ht="18.399999999999999" customHeight="1">
      <c r="A13" s="7" t="s">
        <v>18</v>
      </c>
      <c r="B13" s="1">
        <v>2263000</v>
      </c>
      <c r="C13" s="1">
        <v>3041144.5</v>
      </c>
      <c r="D13" s="1">
        <f t="shared" si="0"/>
        <v>134.38552806009722</v>
      </c>
      <c r="E13" s="115">
        <v>2648488.5</v>
      </c>
      <c r="F13" s="73">
        <f t="shared" si="6"/>
        <v>87.088545118457873</v>
      </c>
      <c r="G13" s="68">
        <v>3063012</v>
      </c>
      <c r="H13" s="79">
        <v>105869</v>
      </c>
      <c r="I13" s="1">
        <v>1991650</v>
      </c>
      <c r="J13" s="79">
        <v>0</v>
      </c>
      <c r="K13" s="79">
        <v>137015</v>
      </c>
      <c r="L13" s="79">
        <v>0</v>
      </c>
      <c r="M13" s="1">
        <f t="shared" si="7"/>
        <v>2128665</v>
      </c>
      <c r="N13" s="1">
        <f t="shared" si="7"/>
        <v>0</v>
      </c>
      <c r="O13" s="1">
        <f t="shared" si="8"/>
        <v>2128665</v>
      </c>
      <c r="P13" s="1">
        <f t="shared" si="9"/>
        <v>69.495810006620928</v>
      </c>
      <c r="Q13" s="5"/>
      <c r="R13" s="1">
        <f t="shared" si="2"/>
        <v>934347</v>
      </c>
      <c r="S13" s="1">
        <f t="shared" si="3"/>
        <v>30.504189993379065</v>
      </c>
      <c r="T13" s="79">
        <v>2128665</v>
      </c>
      <c r="U13" s="1">
        <f t="shared" si="4"/>
        <v>100</v>
      </c>
      <c r="V13" s="79">
        <v>1073621</v>
      </c>
      <c r="W13" s="1">
        <v>302871</v>
      </c>
      <c r="X13" s="81">
        <f t="shared" si="5"/>
        <v>1376492</v>
      </c>
      <c r="Y13" s="73">
        <f t="shared" si="10"/>
        <v>64.66456675897804</v>
      </c>
    </row>
    <row r="14" spans="1:25" ht="17.45" customHeight="1">
      <c r="A14" s="4" t="s">
        <v>19</v>
      </c>
      <c r="B14" s="1">
        <v>25000</v>
      </c>
      <c r="C14" s="1">
        <v>15240</v>
      </c>
      <c r="D14" s="1">
        <f t="shared" si="0"/>
        <v>60.96</v>
      </c>
      <c r="E14" s="115">
        <v>15240</v>
      </c>
      <c r="F14" s="73">
        <f t="shared" si="6"/>
        <v>100</v>
      </c>
      <c r="G14" s="68">
        <v>5779</v>
      </c>
      <c r="H14" s="79">
        <v>3480</v>
      </c>
      <c r="I14" s="73">
        <v>3480</v>
      </c>
      <c r="J14" s="115">
        <v>0</v>
      </c>
      <c r="K14" s="115">
        <v>0</v>
      </c>
      <c r="L14" s="115">
        <v>0</v>
      </c>
      <c r="M14" s="73">
        <f t="shared" si="7"/>
        <v>3480</v>
      </c>
      <c r="N14" s="73">
        <f t="shared" si="7"/>
        <v>0</v>
      </c>
      <c r="O14" s="73">
        <f t="shared" si="8"/>
        <v>3480</v>
      </c>
      <c r="P14" s="73">
        <f t="shared" si="9"/>
        <v>60.218030801176674</v>
      </c>
      <c r="Q14" s="5"/>
      <c r="R14" s="1">
        <f t="shared" si="2"/>
        <v>2299</v>
      </c>
      <c r="S14" s="1">
        <f t="shared" si="3"/>
        <v>39.781969198823326</v>
      </c>
      <c r="T14" s="79">
        <v>3480</v>
      </c>
      <c r="U14" s="1">
        <f t="shared" si="4"/>
        <v>100</v>
      </c>
      <c r="V14" s="79">
        <v>0</v>
      </c>
      <c r="W14" s="1">
        <v>0</v>
      </c>
      <c r="X14" s="81">
        <f t="shared" si="5"/>
        <v>0</v>
      </c>
      <c r="Y14" s="73">
        <f t="shared" si="10"/>
        <v>0</v>
      </c>
    </row>
    <row r="15" spans="1:25" ht="17.45" customHeight="1">
      <c r="A15" s="4" t="s">
        <v>20</v>
      </c>
      <c r="B15" s="1">
        <v>600000</v>
      </c>
      <c r="C15" s="1">
        <v>533169.59</v>
      </c>
      <c r="D15" s="1">
        <f t="shared" si="0"/>
        <v>88.861598333333333</v>
      </c>
      <c r="E15" s="115">
        <v>533169.59</v>
      </c>
      <c r="F15" s="73">
        <f t="shared" si="6"/>
        <v>100</v>
      </c>
      <c r="G15" s="68">
        <v>536450.39</v>
      </c>
      <c r="H15" s="79">
        <v>223771.99</v>
      </c>
      <c r="I15" s="1">
        <v>131443.93</v>
      </c>
      <c r="J15" s="79">
        <v>0</v>
      </c>
      <c r="K15" s="79">
        <v>0</v>
      </c>
      <c r="L15" s="79">
        <v>0</v>
      </c>
      <c r="M15" s="1">
        <f t="shared" si="7"/>
        <v>131443.93</v>
      </c>
      <c r="N15" s="1">
        <f t="shared" si="7"/>
        <v>0</v>
      </c>
      <c r="O15" s="1">
        <f t="shared" si="8"/>
        <v>131443.93</v>
      </c>
      <c r="P15" s="1">
        <f t="shared" si="9"/>
        <v>24.502532284485802</v>
      </c>
      <c r="Q15" s="5"/>
      <c r="R15" s="1">
        <f t="shared" si="2"/>
        <v>405006.46</v>
      </c>
      <c r="S15" s="1">
        <f t="shared" si="3"/>
        <v>75.49746771551419</v>
      </c>
      <c r="T15" s="79">
        <v>131443.93</v>
      </c>
      <c r="U15" s="1">
        <f t="shared" si="4"/>
        <v>100</v>
      </c>
      <c r="V15" s="79">
        <v>32277</v>
      </c>
      <c r="W15" s="1">
        <v>25036.93</v>
      </c>
      <c r="X15" s="81">
        <f t="shared" si="5"/>
        <v>57313.93</v>
      </c>
      <c r="Y15" s="73">
        <f t="shared" si="10"/>
        <v>43.603329571780151</v>
      </c>
    </row>
    <row r="16" spans="1:25" ht="17.45" customHeight="1">
      <c r="A16" s="4" t="s">
        <v>21</v>
      </c>
      <c r="B16" s="1">
        <v>390000</v>
      </c>
      <c r="C16" s="1">
        <v>379595.1</v>
      </c>
      <c r="D16" s="1">
        <f t="shared" si="0"/>
        <v>97.332076923076926</v>
      </c>
      <c r="E16" s="115">
        <v>379595.1</v>
      </c>
      <c r="F16" s="73">
        <f t="shared" si="6"/>
        <v>100</v>
      </c>
      <c r="G16" s="76">
        <v>450000</v>
      </c>
      <c r="H16" s="79">
        <v>1575.2</v>
      </c>
      <c r="I16" s="1">
        <v>188240</v>
      </c>
      <c r="J16" s="79">
        <v>0</v>
      </c>
      <c r="K16" s="79">
        <v>22870</v>
      </c>
      <c r="L16" s="79">
        <v>0</v>
      </c>
      <c r="M16" s="1">
        <f t="shared" si="7"/>
        <v>211110</v>
      </c>
      <c r="N16" s="1">
        <f t="shared" si="7"/>
        <v>0</v>
      </c>
      <c r="O16" s="1">
        <f t="shared" si="8"/>
        <v>211110</v>
      </c>
      <c r="P16" s="1">
        <f t="shared" si="9"/>
        <v>46.913333333333334</v>
      </c>
      <c r="Q16" s="5"/>
      <c r="R16" s="1">
        <f t="shared" si="2"/>
        <v>238890</v>
      </c>
      <c r="S16" s="1">
        <f t="shared" si="3"/>
        <v>53.086666666666666</v>
      </c>
      <c r="T16" s="79">
        <v>211110</v>
      </c>
      <c r="U16" s="1">
        <f t="shared" si="4"/>
        <v>100</v>
      </c>
      <c r="V16" s="79">
        <v>159750</v>
      </c>
      <c r="W16" s="1">
        <v>39800</v>
      </c>
      <c r="X16" s="81">
        <f t="shared" si="5"/>
        <v>199550</v>
      </c>
      <c r="Y16" s="73">
        <f t="shared" si="10"/>
        <v>94.524181706219508</v>
      </c>
    </row>
    <row r="17" spans="1:25" s="11" customFormat="1" ht="17.45" customHeight="1">
      <c r="A17" s="8" t="s">
        <v>22</v>
      </c>
      <c r="B17" s="9">
        <f>SUM(B18:B28)</f>
        <v>2184000</v>
      </c>
      <c r="C17" s="9">
        <f>SUM(C18:C28)</f>
        <v>1370981.0899999999</v>
      </c>
      <c r="D17" s="9">
        <f t="shared" si="0"/>
        <v>62.773859432234431</v>
      </c>
      <c r="E17" s="75">
        <f>SUM(E18:E28)</f>
        <v>1354594.69</v>
      </c>
      <c r="F17" s="75">
        <f>E17*100/C17</f>
        <v>98.804768342939013</v>
      </c>
      <c r="G17" s="9">
        <f>SUM(G18:G28)</f>
        <v>1450000</v>
      </c>
      <c r="H17" s="9">
        <f>SUM(H18:H28)</f>
        <v>571778.92999999993</v>
      </c>
      <c r="I17" s="9">
        <f t="shared" ref="I17:L17" si="11">SUM(I18:I28)</f>
        <v>576490.71</v>
      </c>
      <c r="J17" s="9">
        <f t="shared" si="11"/>
        <v>0</v>
      </c>
      <c r="K17" s="9">
        <f t="shared" si="11"/>
        <v>150974</v>
      </c>
      <c r="L17" s="9">
        <f t="shared" si="11"/>
        <v>1750</v>
      </c>
      <c r="M17" s="9">
        <f t="shared" si="7"/>
        <v>727464.71</v>
      </c>
      <c r="N17" s="9">
        <f t="shared" si="7"/>
        <v>1750</v>
      </c>
      <c r="O17" s="9">
        <f t="shared" si="8"/>
        <v>729214.71</v>
      </c>
      <c r="P17" s="9">
        <f t="shared" si="9"/>
        <v>50.290669655172415</v>
      </c>
      <c r="Q17" s="10"/>
      <c r="R17" s="9">
        <f t="shared" si="2"/>
        <v>720785.29</v>
      </c>
      <c r="S17" s="9">
        <f t="shared" si="3"/>
        <v>49.709330344827585</v>
      </c>
      <c r="T17" s="9">
        <f t="shared" ref="T17" si="12">SUM(T18:T28)</f>
        <v>730814.71</v>
      </c>
      <c r="U17" s="9">
        <f t="shared" si="4"/>
        <v>100.21941411467139</v>
      </c>
      <c r="V17" s="9">
        <f t="shared" ref="V17:W17" si="13">SUM(V18:V28)</f>
        <v>429119.8</v>
      </c>
      <c r="W17" s="9">
        <f t="shared" si="13"/>
        <v>155034</v>
      </c>
      <c r="X17" s="75">
        <f>SUM(X18:X28)</f>
        <v>584153.80000000005</v>
      </c>
      <c r="Y17" s="75">
        <f t="shared" si="10"/>
        <v>79.931861251123436</v>
      </c>
    </row>
    <row r="18" spans="1:25" ht="17.45" customHeight="1">
      <c r="A18" s="12" t="s">
        <v>23</v>
      </c>
      <c r="B18" s="1">
        <v>438000</v>
      </c>
      <c r="C18" s="1">
        <v>304428</v>
      </c>
      <c r="D18" s="1">
        <f t="shared" si="0"/>
        <v>69.504109589041093</v>
      </c>
      <c r="E18" s="115">
        <v>288041.59999999998</v>
      </c>
      <c r="F18" s="73">
        <f t="shared" si="6"/>
        <v>94.617315095851879</v>
      </c>
      <c r="G18" s="76">
        <v>390000</v>
      </c>
      <c r="H18" s="79">
        <v>77237.600000000006</v>
      </c>
      <c r="I18" s="1">
        <v>216036.4</v>
      </c>
      <c r="J18" s="79">
        <v>0</v>
      </c>
      <c r="K18" s="79">
        <v>36277</v>
      </c>
      <c r="L18" s="79">
        <v>0</v>
      </c>
      <c r="M18" s="1">
        <f t="shared" si="7"/>
        <v>252313.4</v>
      </c>
      <c r="N18" s="1">
        <f t="shared" si="7"/>
        <v>0</v>
      </c>
      <c r="O18" s="1">
        <f t="shared" si="8"/>
        <v>252313.4</v>
      </c>
      <c r="P18" s="1">
        <f t="shared" si="9"/>
        <v>64.695743589743586</v>
      </c>
      <c r="Q18" s="5"/>
      <c r="R18" s="1">
        <f t="shared" si="2"/>
        <v>137686.6</v>
      </c>
      <c r="S18" s="1">
        <f t="shared" si="3"/>
        <v>35.304256410256407</v>
      </c>
      <c r="T18" s="79">
        <v>252313.4</v>
      </c>
      <c r="U18" s="1">
        <f t="shared" si="4"/>
        <v>100</v>
      </c>
      <c r="V18" s="79">
        <v>118978</v>
      </c>
      <c r="W18" s="1">
        <v>70670</v>
      </c>
      <c r="X18" s="81">
        <f t="shared" si="5"/>
        <v>189648</v>
      </c>
      <c r="Y18" s="73">
        <f>X18*100/T18</f>
        <v>75.163665504884008</v>
      </c>
    </row>
    <row r="19" spans="1:25" ht="17.45" customHeight="1">
      <c r="A19" s="12" t="s">
        <v>24</v>
      </c>
      <c r="B19" s="1">
        <v>10000</v>
      </c>
      <c r="C19" s="1">
        <v>5000</v>
      </c>
      <c r="D19" s="1">
        <f t="shared" si="0"/>
        <v>50</v>
      </c>
      <c r="E19" s="115">
        <v>5000</v>
      </c>
      <c r="F19" s="73">
        <f t="shared" si="6"/>
        <v>100</v>
      </c>
      <c r="G19" s="76">
        <v>10000</v>
      </c>
      <c r="H19" s="79">
        <v>800</v>
      </c>
      <c r="I19" s="1">
        <v>680</v>
      </c>
      <c r="J19" s="79">
        <v>0</v>
      </c>
      <c r="K19" s="79">
        <v>0</v>
      </c>
      <c r="L19" s="79">
        <v>0</v>
      </c>
      <c r="M19" s="1">
        <f t="shared" si="7"/>
        <v>680</v>
      </c>
      <c r="N19" s="1">
        <f t="shared" si="7"/>
        <v>0</v>
      </c>
      <c r="O19" s="1">
        <f t="shared" si="8"/>
        <v>680</v>
      </c>
      <c r="P19" s="1">
        <f t="shared" si="9"/>
        <v>6.8</v>
      </c>
      <c r="Q19" s="5"/>
      <c r="R19" s="1">
        <f t="shared" si="2"/>
        <v>9320</v>
      </c>
      <c r="S19" s="1">
        <f t="shared" si="3"/>
        <v>93.2</v>
      </c>
      <c r="T19" s="79">
        <v>680</v>
      </c>
      <c r="U19" s="1">
        <f t="shared" si="4"/>
        <v>100</v>
      </c>
      <c r="V19" s="79">
        <v>680</v>
      </c>
      <c r="W19" s="1">
        <v>0</v>
      </c>
      <c r="X19" s="81">
        <f t="shared" si="5"/>
        <v>680</v>
      </c>
      <c r="Y19" s="73">
        <f t="shared" si="10"/>
        <v>100</v>
      </c>
    </row>
    <row r="20" spans="1:25" ht="17.45" customHeight="1">
      <c r="A20" s="12" t="s">
        <v>25</v>
      </c>
      <c r="B20" s="1">
        <v>100000</v>
      </c>
      <c r="C20" s="1">
        <v>76140</v>
      </c>
      <c r="D20" s="1">
        <f t="shared" si="0"/>
        <v>76.14</v>
      </c>
      <c r="E20" s="115">
        <v>76140</v>
      </c>
      <c r="F20" s="73">
        <f t="shared" si="6"/>
        <v>100</v>
      </c>
      <c r="G20" s="76">
        <v>30000</v>
      </c>
      <c r="H20" s="79">
        <v>102050</v>
      </c>
      <c r="I20" s="1">
        <v>26600</v>
      </c>
      <c r="J20" s="79">
        <v>0</v>
      </c>
      <c r="K20" s="79">
        <v>3400</v>
      </c>
      <c r="L20" s="127">
        <f>5150-K20</f>
        <v>1750</v>
      </c>
      <c r="M20" s="1">
        <f t="shared" si="7"/>
        <v>30000</v>
      </c>
      <c r="N20" s="50">
        <f t="shared" si="7"/>
        <v>1750</v>
      </c>
      <c r="O20" s="1">
        <f t="shared" si="8"/>
        <v>31750</v>
      </c>
      <c r="P20" s="50">
        <f t="shared" si="9"/>
        <v>105.83333333333333</v>
      </c>
      <c r="Q20" s="5"/>
      <c r="R20" s="50">
        <f t="shared" si="2"/>
        <v>-1750</v>
      </c>
      <c r="S20" s="50">
        <f t="shared" si="3"/>
        <v>-5.833333333333333</v>
      </c>
      <c r="T20" s="79">
        <v>33350</v>
      </c>
      <c r="U20" s="1">
        <f t="shared" si="4"/>
        <v>105.03937007874016</v>
      </c>
      <c r="V20" s="79">
        <v>15330</v>
      </c>
      <c r="W20" s="1">
        <v>11270</v>
      </c>
      <c r="X20" s="81">
        <f t="shared" si="5"/>
        <v>26600</v>
      </c>
      <c r="Y20" s="73">
        <f t="shared" si="10"/>
        <v>79.760119940029981</v>
      </c>
    </row>
    <row r="21" spans="1:25" ht="17.45" customHeight="1">
      <c r="A21" s="12" t="s">
        <v>26</v>
      </c>
      <c r="B21" s="1">
        <v>10000</v>
      </c>
      <c r="C21" s="1">
        <v>31530</v>
      </c>
      <c r="D21" s="1">
        <f t="shared" si="0"/>
        <v>315.3</v>
      </c>
      <c r="E21" s="115">
        <v>31530</v>
      </c>
      <c r="F21" s="73">
        <f t="shared" si="6"/>
        <v>100</v>
      </c>
      <c r="G21" s="76">
        <v>30000</v>
      </c>
      <c r="H21" s="79">
        <v>3985</v>
      </c>
      <c r="I21" s="1">
        <v>15355</v>
      </c>
      <c r="J21" s="79">
        <v>0</v>
      </c>
      <c r="K21" s="79">
        <v>6020</v>
      </c>
      <c r="L21" s="79">
        <v>0</v>
      </c>
      <c r="M21" s="1">
        <f t="shared" si="7"/>
        <v>21375</v>
      </c>
      <c r="N21" s="1">
        <f t="shared" si="7"/>
        <v>0</v>
      </c>
      <c r="O21" s="1">
        <f t="shared" si="8"/>
        <v>21375</v>
      </c>
      <c r="P21" s="1">
        <f t="shared" si="9"/>
        <v>71.25</v>
      </c>
      <c r="Q21" s="5"/>
      <c r="R21" s="1">
        <f t="shared" si="2"/>
        <v>8625</v>
      </c>
      <c r="S21" s="1">
        <f t="shared" si="3"/>
        <v>28.75</v>
      </c>
      <c r="T21" s="79">
        <v>21375</v>
      </c>
      <c r="U21" s="1">
        <f t="shared" si="4"/>
        <v>100</v>
      </c>
      <c r="V21" s="79">
        <v>12055</v>
      </c>
      <c r="W21" s="1">
        <v>4320</v>
      </c>
      <c r="X21" s="81">
        <f t="shared" si="5"/>
        <v>16375</v>
      </c>
      <c r="Y21" s="73">
        <f t="shared" si="10"/>
        <v>76.608187134502927</v>
      </c>
    </row>
    <row r="22" spans="1:25" ht="17.45" customHeight="1">
      <c r="A22" s="12" t="s">
        <v>27</v>
      </c>
      <c r="B22" s="1">
        <v>1060000</v>
      </c>
      <c r="C22" s="1">
        <v>552616.49</v>
      </c>
      <c r="D22" s="1">
        <f t="shared" si="0"/>
        <v>52.133631132075472</v>
      </c>
      <c r="E22" s="115">
        <v>552616.49</v>
      </c>
      <c r="F22" s="73">
        <f t="shared" si="6"/>
        <v>100</v>
      </c>
      <c r="G22" s="76">
        <v>500000</v>
      </c>
      <c r="H22" s="79">
        <v>237817.5</v>
      </c>
      <c r="I22" s="1">
        <v>143600</v>
      </c>
      <c r="J22" s="79">
        <v>0</v>
      </c>
      <c r="K22" s="79">
        <v>70560</v>
      </c>
      <c r="L22" s="79">
        <v>0</v>
      </c>
      <c r="M22" s="1">
        <f t="shared" si="7"/>
        <v>214160</v>
      </c>
      <c r="N22" s="1">
        <f t="shared" si="7"/>
        <v>0</v>
      </c>
      <c r="O22" s="1">
        <f t="shared" si="8"/>
        <v>214160</v>
      </c>
      <c r="P22" s="1">
        <f t="shared" si="9"/>
        <v>42.832000000000001</v>
      </c>
      <c r="Q22" s="5"/>
      <c r="R22" s="1">
        <f t="shared" si="2"/>
        <v>285840</v>
      </c>
      <c r="S22" s="1">
        <f t="shared" si="3"/>
        <v>57.167999999999999</v>
      </c>
      <c r="T22" s="79">
        <v>214160</v>
      </c>
      <c r="U22" s="1">
        <f t="shared" si="4"/>
        <v>100</v>
      </c>
      <c r="V22" s="79">
        <v>176150</v>
      </c>
      <c r="W22" s="1">
        <v>0</v>
      </c>
      <c r="X22" s="81">
        <f t="shared" si="5"/>
        <v>176150</v>
      </c>
      <c r="Y22" s="73">
        <f t="shared" si="10"/>
        <v>82.251587598057526</v>
      </c>
    </row>
    <row r="23" spans="1:25" ht="17.45" customHeight="1">
      <c r="A23" s="12" t="s">
        <v>28</v>
      </c>
      <c r="B23" s="1">
        <v>350000</v>
      </c>
      <c r="C23" s="1">
        <v>288041.59999999998</v>
      </c>
      <c r="D23" s="1">
        <f t="shared" si="0"/>
        <v>82.297599999999989</v>
      </c>
      <c r="E23" s="115">
        <v>288041.59999999998</v>
      </c>
      <c r="F23" s="73">
        <f t="shared" si="6"/>
        <v>100</v>
      </c>
      <c r="G23" s="76">
        <v>350000</v>
      </c>
      <c r="H23" s="79">
        <v>80549.83</v>
      </c>
      <c r="I23" s="1">
        <v>126105.31</v>
      </c>
      <c r="J23" s="79">
        <v>0</v>
      </c>
      <c r="K23" s="79">
        <v>28927</v>
      </c>
      <c r="L23" s="79">
        <v>0</v>
      </c>
      <c r="M23" s="1">
        <f t="shared" si="7"/>
        <v>155032.31</v>
      </c>
      <c r="N23" s="1">
        <f t="shared" si="7"/>
        <v>0</v>
      </c>
      <c r="O23" s="1">
        <f>M23+N23</f>
        <v>155032.31</v>
      </c>
      <c r="P23" s="1">
        <f t="shared" si="9"/>
        <v>44.294945714285717</v>
      </c>
      <c r="Q23" s="5"/>
      <c r="R23" s="1">
        <f t="shared" si="2"/>
        <v>194967.69</v>
      </c>
      <c r="S23" s="1">
        <f t="shared" si="3"/>
        <v>55.705054285714283</v>
      </c>
      <c r="T23" s="79">
        <v>155032.31</v>
      </c>
      <c r="U23" s="1">
        <f t="shared" si="4"/>
        <v>100</v>
      </c>
      <c r="V23" s="79">
        <v>98672.8</v>
      </c>
      <c r="W23" s="1">
        <v>33314</v>
      </c>
      <c r="X23" s="81">
        <f t="shared" si="5"/>
        <v>131986.79999999999</v>
      </c>
      <c r="Y23" s="73">
        <f t="shared" si="10"/>
        <v>85.135027659718148</v>
      </c>
    </row>
    <row r="24" spans="1:25" ht="17.45" customHeight="1">
      <c r="A24" s="12" t="s">
        <v>29</v>
      </c>
      <c r="B24" s="1">
        <v>0</v>
      </c>
      <c r="C24" s="1">
        <v>0</v>
      </c>
      <c r="D24" s="1" t="e">
        <f t="shared" si="0"/>
        <v>#DIV/0!</v>
      </c>
      <c r="E24" s="115">
        <v>0</v>
      </c>
      <c r="F24" s="73" t="e">
        <f t="shared" si="6"/>
        <v>#DIV/0!</v>
      </c>
      <c r="G24" s="76">
        <v>0</v>
      </c>
      <c r="H24" s="79">
        <v>0</v>
      </c>
      <c r="I24" s="1">
        <v>0</v>
      </c>
      <c r="J24" s="79">
        <v>0</v>
      </c>
      <c r="K24" s="79">
        <v>0</v>
      </c>
      <c r="L24" s="79">
        <v>0</v>
      </c>
      <c r="M24" s="1">
        <f t="shared" si="7"/>
        <v>0</v>
      </c>
      <c r="N24" s="1">
        <f t="shared" si="7"/>
        <v>0</v>
      </c>
      <c r="O24" s="1">
        <f t="shared" si="8"/>
        <v>0</v>
      </c>
      <c r="P24" s="1" t="e">
        <f t="shared" si="9"/>
        <v>#DIV/0!</v>
      </c>
      <c r="Q24" s="5"/>
      <c r="R24" s="1">
        <f t="shared" si="2"/>
        <v>0</v>
      </c>
      <c r="S24" s="1" t="e">
        <f t="shared" si="3"/>
        <v>#DIV/0!</v>
      </c>
      <c r="T24" s="79">
        <v>0</v>
      </c>
      <c r="U24" s="1" t="e">
        <f t="shared" si="4"/>
        <v>#DIV/0!</v>
      </c>
      <c r="V24" s="79">
        <v>0</v>
      </c>
      <c r="W24" s="1">
        <v>0</v>
      </c>
      <c r="X24" s="81">
        <f t="shared" si="5"/>
        <v>0</v>
      </c>
      <c r="Y24" s="73" t="e">
        <f t="shared" si="10"/>
        <v>#DIV/0!</v>
      </c>
    </row>
    <row r="25" spans="1:25" ht="17.45" customHeight="1">
      <c r="A25" s="12" t="s">
        <v>30</v>
      </c>
      <c r="B25" s="1">
        <v>10000</v>
      </c>
      <c r="C25" s="1">
        <v>360</v>
      </c>
      <c r="D25" s="1">
        <f t="shared" si="0"/>
        <v>3.6</v>
      </c>
      <c r="E25" s="115">
        <v>360</v>
      </c>
      <c r="F25" s="73">
        <f t="shared" si="6"/>
        <v>100</v>
      </c>
      <c r="G25" s="76">
        <v>10000</v>
      </c>
      <c r="H25" s="79">
        <v>180</v>
      </c>
      <c r="I25" s="1">
        <v>0</v>
      </c>
      <c r="J25" s="79">
        <v>0</v>
      </c>
      <c r="K25" s="79">
        <v>2440</v>
      </c>
      <c r="L25" s="79">
        <v>0</v>
      </c>
      <c r="M25" s="1">
        <f t="shared" si="7"/>
        <v>2440</v>
      </c>
      <c r="N25" s="1">
        <f t="shared" si="7"/>
        <v>0</v>
      </c>
      <c r="O25" s="1">
        <f t="shared" si="8"/>
        <v>2440</v>
      </c>
      <c r="P25" s="1">
        <f t="shared" si="9"/>
        <v>24.4</v>
      </c>
      <c r="Q25" s="5"/>
      <c r="R25" s="1">
        <f t="shared" si="2"/>
        <v>7560</v>
      </c>
      <c r="S25" s="1">
        <f t="shared" si="3"/>
        <v>75.599999999999994</v>
      </c>
      <c r="T25" s="79">
        <v>2440</v>
      </c>
      <c r="U25" s="1">
        <f t="shared" si="4"/>
        <v>100</v>
      </c>
      <c r="V25" s="79">
        <v>0</v>
      </c>
      <c r="W25" s="1">
        <v>0</v>
      </c>
      <c r="X25" s="81">
        <f t="shared" si="5"/>
        <v>0</v>
      </c>
      <c r="Y25" s="73">
        <f t="shared" si="10"/>
        <v>0</v>
      </c>
    </row>
    <row r="26" spans="1:25" ht="17.45" customHeight="1">
      <c r="A26" s="12" t="s">
        <v>31</v>
      </c>
      <c r="B26" s="1">
        <v>180000</v>
      </c>
      <c r="C26" s="1">
        <v>86335</v>
      </c>
      <c r="D26" s="1">
        <f t="shared" si="0"/>
        <v>47.963888888888889</v>
      </c>
      <c r="E26" s="115">
        <v>86335</v>
      </c>
      <c r="F26" s="73">
        <f t="shared" si="6"/>
        <v>100</v>
      </c>
      <c r="G26" s="76">
        <v>100000</v>
      </c>
      <c r="H26" s="79">
        <v>64569</v>
      </c>
      <c r="I26" s="1">
        <v>26575</v>
      </c>
      <c r="J26" s="79">
        <v>0</v>
      </c>
      <c r="K26" s="79">
        <v>0</v>
      </c>
      <c r="L26" s="79">
        <v>0</v>
      </c>
      <c r="M26" s="1">
        <f t="shared" si="7"/>
        <v>26575</v>
      </c>
      <c r="N26" s="1">
        <f t="shared" si="7"/>
        <v>0</v>
      </c>
      <c r="O26" s="1">
        <f>M26+N26</f>
        <v>26575</v>
      </c>
      <c r="P26" s="1">
        <f t="shared" si="9"/>
        <v>26.574999999999999</v>
      </c>
      <c r="Q26" s="5"/>
      <c r="R26" s="1">
        <f t="shared" si="2"/>
        <v>73425</v>
      </c>
      <c r="S26" s="1">
        <f t="shared" si="3"/>
        <v>73.424999999999997</v>
      </c>
      <c r="T26" s="79">
        <v>26575</v>
      </c>
      <c r="U26" s="1">
        <f t="shared" si="4"/>
        <v>100</v>
      </c>
      <c r="V26" s="79">
        <v>5715</v>
      </c>
      <c r="W26" s="1">
        <v>15460</v>
      </c>
      <c r="X26" s="81">
        <f t="shared" si="5"/>
        <v>21175</v>
      </c>
      <c r="Y26" s="73">
        <f t="shared" si="10"/>
        <v>79.680150517403575</v>
      </c>
    </row>
    <row r="27" spans="1:25" ht="17.45" customHeight="1">
      <c r="A27" s="12" t="s">
        <v>32</v>
      </c>
      <c r="B27" s="1">
        <v>26000</v>
      </c>
      <c r="C27" s="1">
        <v>26530</v>
      </c>
      <c r="D27" s="1">
        <f t="shared" si="0"/>
        <v>102.03846153846153</v>
      </c>
      <c r="E27" s="115">
        <v>26530</v>
      </c>
      <c r="F27" s="73">
        <f t="shared" si="6"/>
        <v>100</v>
      </c>
      <c r="G27" s="76">
        <v>30000</v>
      </c>
      <c r="H27" s="79">
        <v>4590</v>
      </c>
      <c r="I27" s="1">
        <v>21539</v>
      </c>
      <c r="J27" s="79">
        <v>0</v>
      </c>
      <c r="K27" s="79">
        <v>3350</v>
      </c>
      <c r="L27" s="79">
        <v>0</v>
      </c>
      <c r="M27" s="1">
        <f t="shared" si="7"/>
        <v>24889</v>
      </c>
      <c r="N27" s="1">
        <f t="shared" si="7"/>
        <v>0</v>
      </c>
      <c r="O27" s="1">
        <f t="shared" si="8"/>
        <v>24889</v>
      </c>
      <c r="P27" s="1">
        <f t="shared" si="9"/>
        <v>82.963333333333338</v>
      </c>
      <c r="Q27" s="5"/>
      <c r="R27" s="1">
        <f t="shared" si="2"/>
        <v>5111</v>
      </c>
      <c r="S27" s="1">
        <f t="shared" si="3"/>
        <v>17.036666666666665</v>
      </c>
      <c r="T27" s="79">
        <v>24889</v>
      </c>
      <c r="U27" s="1">
        <f t="shared" si="4"/>
        <v>100</v>
      </c>
      <c r="V27" s="79">
        <v>1539</v>
      </c>
      <c r="W27" s="1">
        <v>20000</v>
      </c>
      <c r="X27" s="81">
        <f t="shared" si="5"/>
        <v>21539</v>
      </c>
      <c r="Y27" s="73">
        <f t="shared" si="10"/>
        <v>86.540238659648836</v>
      </c>
    </row>
    <row r="28" spans="1:25" ht="17.45" customHeight="1">
      <c r="A28" s="12" t="s">
        <v>73</v>
      </c>
      <c r="B28" s="1">
        <v>0</v>
      </c>
      <c r="C28" s="1">
        <v>0</v>
      </c>
      <c r="D28" s="1" t="e">
        <f t="shared" si="0"/>
        <v>#DIV/0!</v>
      </c>
      <c r="E28" s="115">
        <v>0</v>
      </c>
      <c r="F28" s="73" t="e">
        <f t="shared" si="6"/>
        <v>#DIV/0!</v>
      </c>
      <c r="G28" s="73">
        <v>0</v>
      </c>
      <c r="H28" s="79"/>
      <c r="I28" s="1">
        <v>0</v>
      </c>
      <c r="J28" s="79">
        <v>0</v>
      </c>
      <c r="K28" s="79"/>
      <c r="L28" s="79">
        <v>0</v>
      </c>
      <c r="M28" s="1">
        <f t="shared" si="7"/>
        <v>0</v>
      </c>
      <c r="N28" s="1">
        <f t="shared" si="7"/>
        <v>0</v>
      </c>
      <c r="O28" s="1">
        <f t="shared" si="8"/>
        <v>0</v>
      </c>
      <c r="P28" s="1" t="e">
        <f t="shared" si="9"/>
        <v>#DIV/0!</v>
      </c>
      <c r="Q28" s="5"/>
      <c r="R28" s="1">
        <f t="shared" si="2"/>
        <v>0</v>
      </c>
      <c r="S28" s="1" t="e">
        <f t="shared" si="3"/>
        <v>#DIV/0!</v>
      </c>
      <c r="T28" s="79">
        <v>0</v>
      </c>
      <c r="U28" s="1" t="e">
        <f t="shared" si="4"/>
        <v>#DIV/0!</v>
      </c>
      <c r="V28" s="79">
        <v>0</v>
      </c>
      <c r="W28" s="1">
        <v>0</v>
      </c>
      <c r="X28" s="81">
        <f t="shared" si="5"/>
        <v>0</v>
      </c>
      <c r="Y28" s="73" t="e">
        <f t="shared" si="10"/>
        <v>#DIV/0!</v>
      </c>
    </row>
    <row r="29" spans="1:25" s="11" customFormat="1" ht="17.45" customHeight="1">
      <c r="A29" s="91" t="s">
        <v>33</v>
      </c>
      <c r="B29" s="9">
        <f>B9+B17</f>
        <v>17337000</v>
      </c>
      <c r="C29" s="9">
        <f>C9+C17</f>
        <v>17096219.57</v>
      </c>
      <c r="D29" s="9">
        <f t="shared" si="0"/>
        <v>98.611175924323703</v>
      </c>
      <c r="E29" s="9">
        <f>E9+E17</f>
        <v>16624121.049999999</v>
      </c>
      <c r="F29" s="9">
        <f t="shared" si="6"/>
        <v>97.238579452802384</v>
      </c>
      <c r="G29" s="9">
        <f>G9+G17</f>
        <v>18615257.48</v>
      </c>
      <c r="H29" s="9">
        <f>H9+H17</f>
        <v>2980379.91</v>
      </c>
      <c r="I29" s="9">
        <f t="shared" ref="I29:L29" si="14">I9+I17</f>
        <v>9746768.25</v>
      </c>
      <c r="J29" s="9">
        <f t="shared" si="14"/>
        <v>0</v>
      </c>
      <c r="K29" s="9">
        <f t="shared" si="14"/>
        <v>1958050.6</v>
      </c>
      <c r="L29" s="9">
        <f t="shared" si="14"/>
        <v>1750</v>
      </c>
      <c r="M29" s="9">
        <f t="shared" si="7"/>
        <v>11704818.85</v>
      </c>
      <c r="N29" s="9">
        <f t="shared" si="7"/>
        <v>1750</v>
      </c>
      <c r="O29" s="9">
        <f>M29+N29</f>
        <v>11706568.85</v>
      </c>
      <c r="P29" s="9">
        <f t="shared" si="9"/>
        <v>62.886956372090964</v>
      </c>
      <c r="Q29" s="10"/>
      <c r="R29" s="9">
        <f t="shared" si="2"/>
        <v>6908688.6300000008</v>
      </c>
      <c r="S29" s="9">
        <f t="shared" si="3"/>
        <v>37.113043627909043</v>
      </c>
      <c r="T29" s="9">
        <f>T9+T17</f>
        <v>11708168.850000001</v>
      </c>
      <c r="U29" s="9">
        <f t="shared" si="4"/>
        <v>100.01366754016915</v>
      </c>
      <c r="V29" s="9">
        <f>V9+V17</f>
        <v>3672349.63</v>
      </c>
      <c r="W29" s="9">
        <f>W9+W17</f>
        <v>1685700.19</v>
      </c>
      <c r="X29" s="80">
        <f t="shared" si="5"/>
        <v>5358049.82</v>
      </c>
      <c r="Y29" s="75">
        <f t="shared" si="10"/>
        <v>45.763345990692635</v>
      </c>
    </row>
    <row r="30" spans="1:25" ht="17.45" hidden="1" customHeight="1">
      <c r="G30" s="104" t="s">
        <v>142</v>
      </c>
    </row>
    <row r="32" spans="1:25" ht="17.45" customHeight="1">
      <c r="C32" s="199"/>
      <c r="D32" s="199"/>
      <c r="R32" s="200" t="s">
        <v>155</v>
      </c>
      <c r="S32" s="200"/>
      <c r="T32" s="199" t="s">
        <v>38</v>
      </c>
      <c r="U32" s="199"/>
    </row>
  </sheetData>
  <mergeCells count="31"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  <mergeCell ref="K6:L6"/>
    <mergeCell ref="M6:N6"/>
    <mergeCell ref="O6:O7"/>
    <mergeCell ref="T6:U6"/>
    <mergeCell ref="I6:J6"/>
    <mergeCell ref="V8:Y8"/>
    <mergeCell ref="R8:S8"/>
    <mergeCell ref="T8:U8"/>
    <mergeCell ref="X6:Y6"/>
    <mergeCell ref="C32:D32"/>
    <mergeCell ref="R32:S32"/>
    <mergeCell ref="T32:U32"/>
    <mergeCell ref="C8:D8"/>
    <mergeCell ref="E8:F8"/>
    <mergeCell ref="I8:J8"/>
    <mergeCell ref="K8:L8"/>
    <mergeCell ref="M8:P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2A066-AB22-4E30-BCDC-432FAA25509F}">
  <sheetPr>
    <tabColor rgb="FFFFFF00"/>
  </sheetPr>
  <dimension ref="A1:Z32"/>
  <sheetViews>
    <sheetView zoomScale="70" zoomScaleNormal="70" workbookViewId="0">
      <pane xSplit="8" ySplit="8" topLeftCell="O9" activePane="bottomRight" state="frozen"/>
      <selection pane="topRight" activeCell="H1" sqref="H1"/>
      <selection pane="bottomLeft" activeCell="A9" sqref="A9"/>
      <selection pane="bottomRight" activeCell="Y18" sqref="Y18:Y28"/>
    </sheetView>
  </sheetViews>
  <sheetFormatPr defaultColWidth="9" defaultRowHeight="17.45" customHeight="1"/>
  <cols>
    <col min="1" max="1" width="28.625" style="66" bestFit="1" customWidth="1"/>
    <col min="2" max="2" width="16.875" style="66" customWidth="1"/>
    <col min="3" max="3" width="16.375" style="143" customWidth="1"/>
    <col min="4" max="4" width="9.125" style="143" bestFit="1" customWidth="1"/>
    <col min="5" max="5" width="15.625" style="66" customWidth="1"/>
    <col min="6" max="6" width="9.125" style="66" bestFit="1" customWidth="1"/>
    <col min="7" max="7" width="12.25" style="6" bestFit="1" customWidth="1"/>
    <col min="8" max="8" width="16.875" style="66" bestFit="1" customWidth="1"/>
    <col min="9" max="9" width="15.5" style="66" bestFit="1" customWidth="1"/>
    <col min="10" max="10" width="14.5" style="66" bestFit="1" customWidth="1"/>
    <col min="11" max="11" width="12.625" style="66" customWidth="1"/>
    <col min="12" max="12" width="14.375" style="66" bestFit="1" customWidth="1"/>
    <col min="13" max="13" width="13.25" style="66" customWidth="1"/>
    <col min="14" max="14" width="14.375" style="66" bestFit="1" customWidth="1"/>
    <col min="15" max="15" width="12.375" style="66" bestFit="1" customWidth="1"/>
    <col min="16" max="16" width="14.375" style="66" bestFit="1" customWidth="1"/>
    <col min="17" max="17" width="12.25" style="143" customWidth="1"/>
    <col min="18" max="18" width="13.625" style="162" customWidth="1"/>
    <col min="19" max="19" width="16.875" style="66" bestFit="1" customWidth="1"/>
    <col min="20" max="20" width="11.25" style="143" customWidth="1"/>
    <col min="21" max="21" width="14.5" style="143" bestFit="1" customWidth="1"/>
    <col min="22" max="22" width="9.125" style="143" bestFit="1" customWidth="1"/>
    <col min="23" max="23" width="17.125" style="66" customWidth="1"/>
    <col min="24" max="25" width="17.25" style="66" customWidth="1"/>
    <col min="26" max="26" width="15.375" style="66" customWidth="1"/>
    <col min="27" max="16384" width="9" style="66"/>
  </cols>
  <sheetData>
    <row r="1" spans="1:26" s="128" customFormat="1" ht="17.45" customHeight="1">
      <c r="A1" s="128" t="s">
        <v>39</v>
      </c>
      <c r="G1" s="11"/>
    </row>
    <row r="2" spans="1:26" s="128" customFormat="1" ht="17.45" customHeight="1">
      <c r="A2" s="128" t="s">
        <v>89</v>
      </c>
      <c r="G2" s="11"/>
    </row>
    <row r="3" spans="1:26" s="128" customFormat="1" ht="17.45" customHeight="1">
      <c r="A3" s="129" t="s">
        <v>116</v>
      </c>
      <c r="B3" s="129"/>
      <c r="C3" s="129"/>
      <c r="D3" s="129"/>
      <c r="E3" s="129"/>
      <c r="F3" s="129"/>
      <c r="G3" s="11"/>
    </row>
    <row r="4" spans="1:26" s="128" customFormat="1" ht="17.45" customHeight="1">
      <c r="A4" s="252" t="s">
        <v>0</v>
      </c>
      <c r="B4" s="263" t="s">
        <v>56</v>
      </c>
      <c r="C4" s="263"/>
      <c r="D4" s="263"/>
      <c r="E4" s="263"/>
      <c r="F4" s="263"/>
      <c r="G4" s="167"/>
      <c r="H4" s="263" t="s">
        <v>55</v>
      </c>
      <c r="I4" s="263"/>
      <c r="J4" s="264"/>
      <c r="K4" s="264"/>
      <c r="L4" s="264"/>
      <c r="M4" s="264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s="162" customFormat="1" ht="17.45" customHeight="1">
      <c r="A5" s="252"/>
      <c r="B5" s="164" t="s">
        <v>1</v>
      </c>
      <c r="C5" s="258" t="s">
        <v>5</v>
      </c>
      <c r="D5" s="265"/>
      <c r="E5" s="265" t="s">
        <v>50</v>
      </c>
      <c r="F5" s="266"/>
      <c r="G5" s="158" t="s">
        <v>129</v>
      </c>
      <c r="H5" s="164" t="s">
        <v>1</v>
      </c>
      <c r="I5" s="168" t="s">
        <v>4</v>
      </c>
      <c r="J5" s="265" t="s">
        <v>2</v>
      </c>
      <c r="K5" s="267"/>
      <c r="L5" s="265" t="s">
        <v>2</v>
      </c>
      <c r="M5" s="266"/>
      <c r="N5" s="255" t="s">
        <v>46</v>
      </c>
      <c r="O5" s="255"/>
      <c r="P5" s="255"/>
      <c r="Q5" s="254"/>
      <c r="R5" s="268" t="s">
        <v>3</v>
      </c>
      <c r="S5" s="252" t="s">
        <v>48</v>
      </c>
      <c r="T5" s="252"/>
      <c r="U5" s="258" t="s">
        <v>5</v>
      </c>
      <c r="V5" s="265"/>
      <c r="W5" s="252" t="s">
        <v>50</v>
      </c>
      <c r="X5" s="252"/>
      <c r="Y5" s="252"/>
      <c r="Z5" s="252"/>
    </row>
    <row r="6" spans="1:26" s="133" customFormat="1" ht="17.45" customHeight="1">
      <c r="A6" s="252"/>
      <c r="B6" s="130" t="s">
        <v>6</v>
      </c>
      <c r="C6" s="270" t="s">
        <v>49</v>
      </c>
      <c r="D6" s="271"/>
      <c r="E6" s="270" t="s">
        <v>110</v>
      </c>
      <c r="F6" s="272"/>
      <c r="G6" s="171" t="s">
        <v>128</v>
      </c>
      <c r="H6" s="130" t="s">
        <v>41</v>
      </c>
      <c r="I6" s="131" t="s">
        <v>42</v>
      </c>
      <c r="J6" s="260" t="s">
        <v>121</v>
      </c>
      <c r="K6" s="261"/>
      <c r="L6" s="260" t="s">
        <v>122</v>
      </c>
      <c r="M6" s="273"/>
      <c r="N6" s="256" t="s">
        <v>45</v>
      </c>
      <c r="O6" s="257"/>
      <c r="P6" s="258" t="s">
        <v>47</v>
      </c>
      <c r="Q6" s="132" t="s">
        <v>44</v>
      </c>
      <c r="R6" s="269"/>
      <c r="S6" s="130" t="s">
        <v>45</v>
      </c>
      <c r="T6" s="132" t="s">
        <v>44</v>
      </c>
      <c r="U6" s="260" t="s">
        <v>123</v>
      </c>
      <c r="V6" s="261"/>
      <c r="W6" s="166" t="s">
        <v>95</v>
      </c>
      <c r="X6" s="166" t="s">
        <v>124</v>
      </c>
      <c r="Y6" s="262" t="s">
        <v>79</v>
      </c>
      <c r="Z6" s="262"/>
    </row>
    <row r="7" spans="1:26" s="162" customFormat="1" ht="17.45" customHeight="1">
      <c r="A7" s="252"/>
      <c r="B7" s="134"/>
      <c r="C7" s="168" t="s">
        <v>8</v>
      </c>
      <c r="D7" s="164" t="s">
        <v>44</v>
      </c>
      <c r="E7" s="168" t="s">
        <v>8</v>
      </c>
      <c r="F7" s="169" t="s">
        <v>44</v>
      </c>
      <c r="G7" s="172" t="s">
        <v>133</v>
      </c>
      <c r="H7" s="134"/>
      <c r="I7" s="134"/>
      <c r="J7" s="165" t="s">
        <v>35</v>
      </c>
      <c r="K7" s="165" t="s">
        <v>34</v>
      </c>
      <c r="L7" s="165" t="s">
        <v>35</v>
      </c>
      <c r="M7" s="165" t="s">
        <v>34</v>
      </c>
      <c r="N7" s="163" t="s">
        <v>35</v>
      </c>
      <c r="O7" s="163" t="s">
        <v>34</v>
      </c>
      <c r="P7" s="259"/>
      <c r="Q7" s="135"/>
      <c r="R7" s="170" t="s">
        <v>34</v>
      </c>
      <c r="S7" s="134"/>
      <c r="T7" s="136"/>
      <c r="U7" s="168" t="s">
        <v>8</v>
      </c>
      <c r="V7" s="164" t="s">
        <v>44</v>
      </c>
      <c r="W7" s="163" t="s">
        <v>8</v>
      </c>
      <c r="X7" s="163" t="s">
        <v>8</v>
      </c>
      <c r="Y7" s="163" t="s">
        <v>7</v>
      </c>
      <c r="Z7" s="163" t="s">
        <v>44</v>
      </c>
    </row>
    <row r="8" spans="1:26" s="162" customFormat="1" ht="17.45" customHeight="1">
      <c r="A8" s="252"/>
      <c r="B8" s="163" t="s">
        <v>9</v>
      </c>
      <c r="C8" s="252" t="s">
        <v>10</v>
      </c>
      <c r="D8" s="252"/>
      <c r="E8" s="252" t="s">
        <v>11</v>
      </c>
      <c r="F8" s="252"/>
      <c r="G8" s="151"/>
      <c r="H8" s="163" t="s">
        <v>43</v>
      </c>
      <c r="I8" s="163" t="s">
        <v>12</v>
      </c>
      <c r="J8" s="253" t="s">
        <v>13</v>
      </c>
      <c r="K8" s="254"/>
      <c r="L8" s="253" t="s">
        <v>52</v>
      </c>
      <c r="M8" s="254"/>
      <c r="N8" s="253" t="s">
        <v>53</v>
      </c>
      <c r="O8" s="255"/>
      <c r="P8" s="255"/>
      <c r="Q8" s="254"/>
      <c r="R8" s="163" t="s">
        <v>36</v>
      </c>
      <c r="S8" s="253" t="s">
        <v>57</v>
      </c>
      <c r="T8" s="254"/>
      <c r="U8" s="252" t="s">
        <v>65</v>
      </c>
      <c r="V8" s="252"/>
      <c r="W8" s="253" t="s">
        <v>66</v>
      </c>
      <c r="X8" s="255"/>
      <c r="Y8" s="255"/>
      <c r="Z8" s="254"/>
    </row>
    <row r="9" spans="1:26" s="138" customFormat="1" ht="17.45" customHeight="1">
      <c r="A9" s="137" t="s">
        <v>14</v>
      </c>
      <c r="B9" s="13">
        <f>SUM(B10:B16)</f>
        <v>10194832.220000001</v>
      </c>
      <c r="C9" s="13">
        <f>SUM(C10:C16)</f>
        <v>9534001.1899999995</v>
      </c>
      <c r="D9" s="9">
        <f t="shared" ref="D9:D29" si="0">C9*100/B9</f>
        <v>93.517980328272628</v>
      </c>
      <c r="E9" s="13">
        <f>SUM(E10:E16)</f>
        <v>9440001.1899999995</v>
      </c>
      <c r="F9" s="9">
        <f>E9*100/C9</f>
        <v>99.01405508425367</v>
      </c>
      <c r="G9" s="146">
        <f>SUM(G10:G16)</f>
        <v>94000</v>
      </c>
      <c r="H9" s="13">
        <f t="shared" ref="H9:M9" si="1">SUM(H10:H16)</f>
        <v>10209634.176666666</v>
      </c>
      <c r="I9" s="13">
        <f t="shared" si="1"/>
        <v>2040491.92</v>
      </c>
      <c r="J9" s="13">
        <f t="shared" si="1"/>
        <v>6519793.1900000004</v>
      </c>
      <c r="K9" s="13">
        <f t="shared" si="1"/>
        <v>0</v>
      </c>
      <c r="L9" s="13">
        <f t="shared" si="1"/>
        <v>513288.87000000034</v>
      </c>
      <c r="M9" s="13">
        <f t="shared" si="1"/>
        <v>0</v>
      </c>
      <c r="N9" s="9">
        <f>J9+L9</f>
        <v>7033082.0600000005</v>
      </c>
      <c r="O9" s="9">
        <f>K9+M9</f>
        <v>0</v>
      </c>
      <c r="P9" s="9">
        <f>N9+O9</f>
        <v>7033082.0600000005</v>
      </c>
      <c r="Q9" s="9">
        <f>P9*100/H9</f>
        <v>68.886719526871673</v>
      </c>
      <c r="R9" s="156"/>
      <c r="S9" s="9">
        <f>H9-P9</f>
        <v>3176552.1166666653</v>
      </c>
      <c r="T9" s="9">
        <f>S9*100/H9</f>
        <v>31.11328047312832</v>
      </c>
      <c r="U9" s="13">
        <f>SUM(U10:U16)</f>
        <v>6400203.79</v>
      </c>
      <c r="V9" s="9">
        <f>U9*100/P9</f>
        <v>91.001409274044491</v>
      </c>
      <c r="W9" s="13">
        <f>SUM(W10:W16)</f>
        <v>2913784.94</v>
      </c>
      <c r="X9" s="13">
        <f>SUM(X10:X16)</f>
        <v>1428770.34</v>
      </c>
      <c r="Y9" s="80">
        <f>SUM(Y10:Y16)</f>
        <v>4342555.2799999993</v>
      </c>
      <c r="Z9" s="75">
        <f>Y9*100/U9</f>
        <v>67.850265749116076</v>
      </c>
    </row>
    <row r="10" spans="1:26" ht="17.45" customHeight="1">
      <c r="A10" s="139" t="s">
        <v>15</v>
      </c>
      <c r="B10" s="1">
        <v>4996688.6100000003</v>
      </c>
      <c r="C10" s="1">
        <v>5258117.2300000004</v>
      </c>
      <c r="D10" s="1">
        <f t="shared" si="0"/>
        <v>105.23203746330712</v>
      </c>
      <c r="E10" s="1">
        <v>5258117.2299999995</v>
      </c>
      <c r="F10" s="1">
        <f>E10*100/C10</f>
        <v>99.999999999999986</v>
      </c>
      <c r="G10" s="1">
        <f>C10-E10</f>
        <v>0</v>
      </c>
      <c r="H10" s="1">
        <v>5539565.1966666663</v>
      </c>
      <c r="I10" s="1">
        <v>1095424.02</v>
      </c>
      <c r="J10" s="1">
        <v>3196293.46</v>
      </c>
      <c r="K10" s="1">
        <v>0</v>
      </c>
      <c r="L10" s="1">
        <v>342441.9700000002</v>
      </c>
      <c r="M10" s="1">
        <v>0</v>
      </c>
      <c r="N10" s="1">
        <f>J10+L10</f>
        <v>3538735.43</v>
      </c>
      <c r="O10" s="1">
        <f>K10+M10</f>
        <v>0</v>
      </c>
      <c r="P10" s="1">
        <f>N10+O10</f>
        <v>3538735.43</v>
      </c>
      <c r="Q10" s="1">
        <f>P10*100/H10</f>
        <v>63.881104461580676</v>
      </c>
      <c r="R10" s="5"/>
      <c r="S10" s="1">
        <f t="shared" ref="S10:S29" si="2">H10-P10</f>
        <v>2000829.7666666661</v>
      </c>
      <c r="T10" s="1">
        <f t="shared" ref="T10:T29" si="3">S10*100/H10</f>
        <v>36.118895538419324</v>
      </c>
      <c r="U10" s="1">
        <v>3143975.77</v>
      </c>
      <c r="V10" s="1">
        <f t="shared" ref="V10:V29" si="4">U10*100/P10</f>
        <v>88.844612212221804</v>
      </c>
      <c r="W10" s="1">
        <v>1205455</v>
      </c>
      <c r="X10" s="1">
        <v>851602.59</v>
      </c>
      <c r="Y10" s="81">
        <f t="shared" ref="Y10:Y29" si="5">W10+X10</f>
        <v>2057057.5899999999</v>
      </c>
      <c r="Z10" s="73">
        <f>Y10*100/U10</f>
        <v>65.428544635380575</v>
      </c>
    </row>
    <row r="11" spans="1:26" ht="17.45" customHeight="1">
      <c r="A11" s="139" t="s">
        <v>16</v>
      </c>
      <c r="B11" s="1">
        <v>840</v>
      </c>
      <c r="C11" s="1">
        <v>1600</v>
      </c>
      <c r="D11" s="1">
        <f t="shared" si="0"/>
        <v>190.47619047619048</v>
      </c>
      <c r="E11" s="1">
        <v>1600</v>
      </c>
      <c r="F11" s="1">
        <f t="shared" ref="F11:F29" si="6">E11*100/C11</f>
        <v>100</v>
      </c>
      <c r="G11" s="1">
        <f t="shared" ref="G11:G28" si="7">C11-E11</f>
        <v>0</v>
      </c>
      <c r="H11" s="1">
        <v>1575</v>
      </c>
      <c r="I11" s="1">
        <v>1360</v>
      </c>
      <c r="J11" s="1">
        <v>0</v>
      </c>
      <c r="K11" s="1">
        <v>0</v>
      </c>
      <c r="L11" s="1">
        <v>0</v>
      </c>
      <c r="M11" s="1">
        <v>0</v>
      </c>
      <c r="N11" s="1">
        <f t="shared" ref="N11:O29" si="8">J11+L11</f>
        <v>0</v>
      </c>
      <c r="O11" s="1">
        <f t="shared" si="8"/>
        <v>0</v>
      </c>
      <c r="P11" s="1">
        <f t="shared" ref="P11:P28" si="9">N11+O11</f>
        <v>0</v>
      </c>
      <c r="Q11" s="1">
        <f t="shared" ref="Q11:Q29" si="10">P11*100/H11</f>
        <v>0</v>
      </c>
      <c r="R11" s="5"/>
      <c r="S11" s="1">
        <f t="shared" si="2"/>
        <v>1575</v>
      </c>
      <c r="T11" s="1">
        <f t="shared" si="3"/>
        <v>100</v>
      </c>
      <c r="U11" s="1">
        <v>0</v>
      </c>
      <c r="V11" s="1" t="e">
        <f t="shared" si="4"/>
        <v>#DIV/0!</v>
      </c>
      <c r="W11" s="1">
        <v>0</v>
      </c>
      <c r="X11" s="1">
        <v>0</v>
      </c>
      <c r="Y11" s="81">
        <f t="shared" si="5"/>
        <v>0</v>
      </c>
      <c r="Z11" s="73" t="e">
        <f t="shared" ref="Z11:Z29" si="11">Y11*100/U11</f>
        <v>#DIV/0!</v>
      </c>
    </row>
    <row r="12" spans="1:26" ht="17.45" customHeight="1">
      <c r="A12" s="139" t="s">
        <v>17</v>
      </c>
      <c r="B12" s="1">
        <v>1729128.89</v>
      </c>
      <c r="C12" s="1">
        <v>1469938.35</v>
      </c>
      <c r="D12" s="1">
        <f t="shared" si="0"/>
        <v>85.010340090957598</v>
      </c>
      <c r="E12" s="1">
        <v>1465938.35</v>
      </c>
      <c r="F12" s="1">
        <f t="shared" si="6"/>
        <v>99.727879744072254</v>
      </c>
      <c r="G12" s="1">
        <f t="shared" si="7"/>
        <v>4000</v>
      </c>
      <c r="H12" s="6">
        <v>1765428.2</v>
      </c>
      <c r="I12" s="1">
        <v>401199.03</v>
      </c>
      <c r="J12" s="1">
        <v>1306808.69</v>
      </c>
      <c r="K12" s="1">
        <v>0</v>
      </c>
      <c r="L12" s="1">
        <v>78678.40000000014</v>
      </c>
      <c r="M12" s="1">
        <v>0</v>
      </c>
      <c r="N12" s="1">
        <f t="shared" si="8"/>
        <v>1385487.09</v>
      </c>
      <c r="O12" s="1">
        <f t="shared" si="8"/>
        <v>0</v>
      </c>
      <c r="P12" s="1">
        <f t="shared" si="9"/>
        <v>1385487.09</v>
      </c>
      <c r="Q12" s="1">
        <f t="shared" si="10"/>
        <v>78.478812675587719</v>
      </c>
      <c r="R12" s="5"/>
      <c r="S12" s="1">
        <f t="shared" si="2"/>
        <v>379941.10999999987</v>
      </c>
      <c r="T12" s="1">
        <f t="shared" si="3"/>
        <v>21.521187324412278</v>
      </c>
      <c r="U12" s="1">
        <v>1338536.3800000001</v>
      </c>
      <c r="V12" s="1">
        <f t="shared" si="4"/>
        <v>96.611248828020479</v>
      </c>
      <c r="W12" s="1">
        <v>559295.82999999996</v>
      </c>
      <c r="X12" s="1">
        <v>126331.55</v>
      </c>
      <c r="Y12" s="81">
        <f t="shared" si="5"/>
        <v>685627.38</v>
      </c>
      <c r="Z12" s="73">
        <f t="shared" si="11"/>
        <v>51.22216999436354</v>
      </c>
    </row>
    <row r="13" spans="1:26" ht="30">
      <c r="A13" s="140" t="s">
        <v>18</v>
      </c>
      <c r="B13" s="1">
        <v>2199145</v>
      </c>
      <c r="C13" s="1">
        <v>1739124.58</v>
      </c>
      <c r="D13" s="1">
        <f t="shared" si="0"/>
        <v>79.081851355867855</v>
      </c>
      <c r="E13" s="1">
        <v>1649124.58</v>
      </c>
      <c r="F13" s="1">
        <f t="shared" si="6"/>
        <v>94.824982578303846</v>
      </c>
      <c r="G13" s="1">
        <f t="shared" si="7"/>
        <v>90000</v>
      </c>
      <c r="H13" s="1">
        <v>1803962.2</v>
      </c>
      <c r="I13" s="1">
        <v>187145</v>
      </c>
      <c r="J13" s="1">
        <v>1517202.34</v>
      </c>
      <c r="K13" s="1">
        <v>0</v>
      </c>
      <c r="L13" s="1">
        <v>60637.5</v>
      </c>
      <c r="M13" s="1">
        <v>0</v>
      </c>
      <c r="N13" s="1">
        <f t="shared" si="8"/>
        <v>1577839.84</v>
      </c>
      <c r="O13" s="1">
        <f t="shared" si="8"/>
        <v>0</v>
      </c>
      <c r="P13" s="1">
        <f t="shared" si="9"/>
        <v>1577839.84</v>
      </c>
      <c r="Q13" s="1">
        <f t="shared" si="10"/>
        <v>87.465238462313678</v>
      </c>
      <c r="R13" s="5"/>
      <c r="S13" s="1">
        <f t="shared" si="2"/>
        <v>226122.35999999987</v>
      </c>
      <c r="T13" s="1">
        <f t="shared" si="3"/>
        <v>12.534761537686315</v>
      </c>
      <c r="U13" s="1">
        <v>1386671.94</v>
      </c>
      <c r="V13" s="1">
        <f t="shared" si="4"/>
        <v>87.884201225391791</v>
      </c>
      <c r="W13" s="1">
        <v>753566.34</v>
      </c>
      <c r="X13" s="1">
        <v>417152.2</v>
      </c>
      <c r="Y13" s="81">
        <f t="shared" si="5"/>
        <v>1170718.54</v>
      </c>
      <c r="Z13" s="73">
        <f t="shared" si="11"/>
        <v>84.426496724236017</v>
      </c>
    </row>
    <row r="14" spans="1:26" ht="17.45" customHeight="1">
      <c r="A14" s="139" t="s">
        <v>19</v>
      </c>
      <c r="B14" s="1">
        <v>117805</v>
      </c>
      <c r="C14" s="1">
        <v>0</v>
      </c>
      <c r="D14" s="1">
        <f t="shared" si="0"/>
        <v>0</v>
      </c>
      <c r="E14" s="1">
        <v>0</v>
      </c>
      <c r="F14" s="1" t="e">
        <f t="shared" si="6"/>
        <v>#DIV/0!</v>
      </c>
      <c r="G14" s="1">
        <f t="shared" si="7"/>
        <v>0</v>
      </c>
      <c r="H14" s="1">
        <v>0</v>
      </c>
      <c r="I14" s="1">
        <v>22860</v>
      </c>
      <c r="J14" s="1">
        <v>0</v>
      </c>
      <c r="K14" s="1">
        <v>0</v>
      </c>
      <c r="L14" s="1">
        <v>0</v>
      </c>
      <c r="M14" s="1">
        <v>0</v>
      </c>
      <c r="N14" s="1">
        <f t="shared" si="8"/>
        <v>0</v>
      </c>
      <c r="O14" s="1">
        <f t="shared" si="8"/>
        <v>0</v>
      </c>
      <c r="P14" s="1">
        <f t="shared" si="9"/>
        <v>0</v>
      </c>
      <c r="Q14" s="1" t="e">
        <f t="shared" si="10"/>
        <v>#DIV/0!</v>
      </c>
      <c r="R14" s="5"/>
      <c r="S14" s="1">
        <f t="shared" si="2"/>
        <v>0</v>
      </c>
      <c r="T14" s="1" t="e">
        <f t="shared" si="3"/>
        <v>#DIV/0!</v>
      </c>
      <c r="U14" s="1">
        <v>0</v>
      </c>
      <c r="V14" s="1" t="e">
        <f t="shared" si="4"/>
        <v>#DIV/0!</v>
      </c>
      <c r="W14" s="1">
        <v>0</v>
      </c>
      <c r="X14" s="1">
        <v>0</v>
      </c>
      <c r="Y14" s="81">
        <f t="shared" si="5"/>
        <v>0</v>
      </c>
      <c r="Z14" s="73" t="e">
        <f t="shared" si="11"/>
        <v>#DIV/0!</v>
      </c>
    </row>
    <row r="15" spans="1:26" ht="17.45" customHeight="1">
      <c r="A15" s="139" t="s">
        <v>20</v>
      </c>
      <c r="B15" s="1">
        <v>651224.72</v>
      </c>
      <c r="C15" s="1">
        <v>497848.03</v>
      </c>
      <c r="D15" s="1">
        <f t="shared" si="0"/>
        <v>76.447962540488334</v>
      </c>
      <c r="E15" s="1">
        <v>497848.03</v>
      </c>
      <c r="F15" s="1">
        <f t="shared" si="6"/>
        <v>100</v>
      </c>
      <c r="G15" s="1">
        <f t="shared" si="7"/>
        <v>0</v>
      </c>
      <c r="H15" s="1">
        <v>499103.58</v>
      </c>
      <c r="I15" s="1">
        <v>332503.87</v>
      </c>
      <c r="J15" s="1">
        <v>172801.7</v>
      </c>
      <c r="K15" s="1">
        <v>0</v>
      </c>
      <c r="L15" s="1">
        <v>0</v>
      </c>
      <c r="M15" s="1">
        <v>0</v>
      </c>
      <c r="N15" s="1">
        <f t="shared" si="8"/>
        <v>172801.7</v>
      </c>
      <c r="O15" s="1">
        <f t="shared" si="8"/>
        <v>0</v>
      </c>
      <c r="P15" s="1">
        <f t="shared" si="9"/>
        <v>172801.7</v>
      </c>
      <c r="Q15" s="1">
        <f t="shared" si="10"/>
        <v>34.622412445929562</v>
      </c>
      <c r="R15" s="5"/>
      <c r="S15" s="1">
        <f t="shared" si="2"/>
        <v>326301.88</v>
      </c>
      <c r="T15" s="1">
        <f t="shared" si="3"/>
        <v>65.377587554070431</v>
      </c>
      <c r="U15" s="1">
        <v>172801.7</v>
      </c>
      <c r="V15" s="1">
        <f t="shared" si="4"/>
        <v>100</v>
      </c>
      <c r="W15" s="1">
        <v>102464.77</v>
      </c>
      <c r="X15" s="1">
        <v>0</v>
      </c>
      <c r="Y15" s="81">
        <f t="shared" si="5"/>
        <v>102464.77</v>
      </c>
      <c r="Z15" s="73">
        <f t="shared" si="11"/>
        <v>59.296158544736535</v>
      </c>
    </row>
    <row r="16" spans="1:26" ht="17.45" customHeight="1">
      <c r="A16" s="139" t="s">
        <v>21</v>
      </c>
      <c r="B16" s="1">
        <v>500000</v>
      </c>
      <c r="C16" s="1">
        <v>567373</v>
      </c>
      <c r="D16" s="1">
        <f t="shared" si="0"/>
        <v>113.4746</v>
      </c>
      <c r="E16" s="1">
        <v>567373</v>
      </c>
      <c r="F16" s="1">
        <f t="shared" si="6"/>
        <v>100</v>
      </c>
      <c r="G16" s="1">
        <f t="shared" si="7"/>
        <v>0</v>
      </c>
      <c r="H16" s="116">
        <v>600000</v>
      </c>
      <c r="I16" s="1">
        <v>0</v>
      </c>
      <c r="J16" s="1">
        <v>326687</v>
      </c>
      <c r="K16" s="1">
        <v>0</v>
      </c>
      <c r="L16" s="1">
        <v>31531</v>
      </c>
      <c r="M16" s="1">
        <v>0</v>
      </c>
      <c r="N16" s="1">
        <f t="shared" si="8"/>
        <v>358218</v>
      </c>
      <c r="O16" s="1">
        <f t="shared" si="8"/>
        <v>0</v>
      </c>
      <c r="P16" s="1">
        <f t="shared" si="9"/>
        <v>358218</v>
      </c>
      <c r="Q16" s="1">
        <f t="shared" si="10"/>
        <v>59.703000000000003</v>
      </c>
      <c r="R16" s="5"/>
      <c r="S16" s="1">
        <f t="shared" si="2"/>
        <v>241782</v>
      </c>
      <c r="T16" s="1">
        <f t="shared" si="3"/>
        <v>40.296999999999997</v>
      </c>
      <c r="U16" s="1">
        <v>358218</v>
      </c>
      <c r="V16" s="1">
        <f t="shared" si="4"/>
        <v>100</v>
      </c>
      <c r="W16" s="1">
        <v>293003</v>
      </c>
      <c r="X16" s="1">
        <v>33684</v>
      </c>
      <c r="Y16" s="81">
        <f t="shared" si="5"/>
        <v>326687</v>
      </c>
      <c r="Z16" s="73">
        <f t="shared" si="11"/>
        <v>91.197818088426601</v>
      </c>
    </row>
    <row r="17" spans="1:26" s="128" customFormat="1" ht="17.45" customHeight="1">
      <c r="A17" s="141" t="s">
        <v>22</v>
      </c>
      <c r="B17" s="9">
        <f>SUM(B18:B28)</f>
        <v>1290908.6000000001</v>
      </c>
      <c r="C17" s="9">
        <f>SUM(C18:C28)</f>
        <v>1428498.38</v>
      </c>
      <c r="D17" s="9">
        <f t="shared" si="0"/>
        <v>110.65836729261854</v>
      </c>
      <c r="E17" s="9">
        <f>SUM(E18:E28)</f>
        <v>1428498.38</v>
      </c>
      <c r="F17" s="9">
        <f>E17*100/C17</f>
        <v>100.00000000000001</v>
      </c>
      <c r="G17" s="147">
        <f>SUM(G18:G28)</f>
        <v>0</v>
      </c>
      <c r="H17" s="9">
        <f>SUM(H18:H28)</f>
        <v>1817260</v>
      </c>
      <c r="I17" s="9">
        <f>SUM(I18:I28)</f>
        <v>387881.19</v>
      </c>
      <c r="J17" s="9">
        <f t="shared" ref="J17:M17" si="12">SUM(J18:J28)</f>
        <v>1092666.25</v>
      </c>
      <c r="K17" s="9">
        <f t="shared" si="12"/>
        <v>0</v>
      </c>
      <c r="L17" s="9">
        <f t="shared" si="12"/>
        <v>174036.69999999998</v>
      </c>
      <c r="M17" s="9">
        <f t="shared" si="12"/>
        <v>23245</v>
      </c>
      <c r="N17" s="9">
        <f t="shared" si="8"/>
        <v>1266702.95</v>
      </c>
      <c r="O17" s="9">
        <f t="shared" si="8"/>
        <v>23245</v>
      </c>
      <c r="P17" s="9">
        <f t="shared" si="9"/>
        <v>1289947.95</v>
      </c>
      <c r="Q17" s="9">
        <f t="shared" si="10"/>
        <v>70.983125694727221</v>
      </c>
      <c r="R17" s="10"/>
      <c r="S17" s="9">
        <f t="shared" si="2"/>
        <v>527312.05000000005</v>
      </c>
      <c r="T17" s="9">
        <f t="shared" si="3"/>
        <v>29.016874305272779</v>
      </c>
      <c r="U17" s="9">
        <f t="shared" ref="U17" si="13">SUM(U18:U28)</f>
        <v>1072126.95</v>
      </c>
      <c r="V17" s="9">
        <f t="shared" si="4"/>
        <v>83.113969831108307</v>
      </c>
      <c r="W17" s="9">
        <f t="shared" ref="W17:X17" si="14">SUM(W18:W28)</f>
        <v>576626.64999999991</v>
      </c>
      <c r="X17" s="9">
        <f t="shared" si="14"/>
        <v>193386</v>
      </c>
      <c r="Y17" s="75">
        <f>SUM(Y18:Y28)</f>
        <v>770012.64999999991</v>
      </c>
      <c r="Z17" s="75">
        <f t="shared" si="11"/>
        <v>71.821032947637391</v>
      </c>
    </row>
    <row r="18" spans="1:26" ht="17.45" customHeight="1">
      <c r="A18" s="142" t="s">
        <v>23</v>
      </c>
      <c r="B18" s="1">
        <v>265564</v>
      </c>
      <c r="C18" s="1">
        <v>378419</v>
      </c>
      <c r="D18" s="1">
        <f t="shared" si="0"/>
        <v>142.49634739648445</v>
      </c>
      <c r="E18" s="1">
        <v>378419</v>
      </c>
      <c r="F18" s="1">
        <f t="shared" si="6"/>
        <v>100</v>
      </c>
      <c r="G18" s="1">
        <f t="shared" si="7"/>
        <v>0</v>
      </c>
      <c r="H18" s="116">
        <v>400000</v>
      </c>
      <c r="I18" s="1">
        <v>162470.39999999999</v>
      </c>
      <c r="J18" s="1">
        <v>233943</v>
      </c>
      <c r="K18" s="1">
        <v>0</v>
      </c>
      <c r="L18" s="1">
        <v>11315</v>
      </c>
      <c r="M18" s="1">
        <v>0</v>
      </c>
      <c r="N18" s="1">
        <f t="shared" si="8"/>
        <v>245258</v>
      </c>
      <c r="O18" s="1">
        <f t="shared" si="8"/>
        <v>0</v>
      </c>
      <c r="P18" s="1">
        <f t="shared" si="9"/>
        <v>245258</v>
      </c>
      <c r="Q18" s="1">
        <f t="shared" si="10"/>
        <v>61.314500000000002</v>
      </c>
      <c r="R18" s="5"/>
      <c r="S18" s="1">
        <f t="shared" si="2"/>
        <v>154742</v>
      </c>
      <c r="T18" s="1">
        <f t="shared" si="3"/>
        <v>38.685499999999998</v>
      </c>
      <c r="U18" s="1">
        <v>241023</v>
      </c>
      <c r="V18" s="1">
        <f t="shared" si="4"/>
        <v>98.27324694811179</v>
      </c>
      <c r="W18" s="1">
        <v>169398</v>
      </c>
      <c r="X18" s="1">
        <v>58795</v>
      </c>
      <c r="Y18" s="81">
        <f t="shared" si="5"/>
        <v>228193</v>
      </c>
      <c r="Z18" s="73">
        <f>Y18*100/U18</f>
        <v>94.67685656555598</v>
      </c>
    </row>
    <row r="19" spans="1:26" ht="17.45" customHeight="1">
      <c r="A19" s="142" t="s">
        <v>24</v>
      </c>
      <c r="B19" s="1">
        <v>52000</v>
      </c>
      <c r="C19" s="1">
        <v>53640</v>
      </c>
      <c r="D19" s="1">
        <f t="shared" si="0"/>
        <v>103.15384615384616</v>
      </c>
      <c r="E19" s="1">
        <v>53640</v>
      </c>
      <c r="F19" s="1">
        <f t="shared" si="6"/>
        <v>100</v>
      </c>
      <c r="G19" s="1">
        <f t="shared" si="7"/>
        <v>0</v>
      </c>
      <c r="H19" s="116">
        <v>64000</v>
      </c>
      <c r="I19" s="1">
        <v>0</v>
      </c>
      <c r="J19" s="1">
        <v>29100</v>
      </c>
      <c r="K19" s="1">
        <v>0</v>
      </c>
      <c r="L19" s="1">
        <v>25119</v>
      </c>
      <c r="M19" s="1">
        <v>0</v>
      </c>
      <c r="N19" s="1">
        <f t="shared" si="8"/>
        <v>54219</v>
      </c>
      <c r="O19" s="1">
        <f t="shared" si="8"/>
        <v>0</v>
      </c>
      <c r="P19" s="1">
        <f t="shared" si="9"/>
        <v>54219</v>
      </c>
      <c r="Q19" s="1">
        <f t="shared" si="10"/>
        <v>84.717187499999994</v>
      </c>
      <c r="R19" s="5"/>
      <c r="S19" s="1">
        <f t="shared" si="2"/>
        <v>9781</v>
      </c>
      <c r="T19" s="1">
        <f t="shared" si="3"/>
        <v>15.2828125</v>
      </c>
      <c r="U19" s="1">
        <v>53819</v>
      </c>
      <c r="V19" s="1">
        <f t="shared" si="4"/>
        <v>99.262251240340106</v>
      </c>
      <c r="W19" s="1">
        <v>16100</v>
      </c>
      <c r="X19" s="1">
        <v>12600</v>
      </c>
      <c r="Y19" s="81">
        <f t="shared" si="5"/>
        <v>28700</v>
      </c>
      <c r="Z19" s="73">
        <f t="shared" si="11"/>
        <v>53.326891989817724</v>
      </c>
    </row>
    <row r="20" spans="1:26" ht="17.45" customHeight="1">
      <c r="A20" s="142" t="s">
        <v>25</v>
      </c>
      <c r="B20" s="1">
        <v>25795</v>
      </c>
      <c r="C20" s="1">
        <v>28235</v>
      </c>
      <c r="D20" s="1">
        <f t="shared" si="0"/>
        <v>109.45919751889902</v>
      </c>
      <c r="E20" s="1">
        <v>28235</v>
      </c>
      <c r="F20" s="1">
        <f t="shared" si="6"/>
        <v>100</v>
      </c>
      <c r="G20" s="1">
        <f t="shared" si="7"/>
        <v>0</v>
      </c>
      <c r="H20" s="116">
        <v>30000</v>
      </c>
      <c r="I20" s="1">
        <v>16756</v>
      </c>
      <c r="J20" s="1">
        <v>18299.75</v>
      </c>
      <c r="K20" s="1">
        <v>0</v>
      </c>
      <c r="L20" s="1">
        <v>781.09999999999854</v>
      </c>
      <c r="M20" s="1">
        <v>0</v>
      </c>
      <c r="N20" s="1">
        <f t="shared" si="8"/>
        <v>19080.849999999999</v>
      </c>
      <c r="O20" s="1">
        <f t="shared" si="8"/>
        <v>0</v>
      </c>
      <c r="P20" s="1">
        <f t="shared" si="9"/>
        <v>19080.849999999999</v>
      </c>
      <c r="Q20" s="1">
        <f t="shared" si="10"/>
        <v>63.602833333333322</v>
      </c>
      <c r="R20" s="5"/>
      <c r="S20" s="1">
        <f t="shared" si="2"/>
        <v>10919.150000000001</v>
      </c>
      <c r="T20" s="1">
        <f t="shared" si="3"/>
        <v>36.397166666666678</v>
      </c>
      <c r="U20" s="1">
        <v>19080.849999999999</v>
      </c>
      <c r="V20" s="1">
        <f t="shared" si="4"/>
        <v>100</v>
      </c>
      <c r="W20" s="1">
        <v>18299.75</v>
      </c>
      <c r="X20" s="1">
        <v>0</v>
      </c>
      <c r="Y20" s="81">
        <f t="shared" si="5"/>
        <v>18299.75</v>
      </c>
      <c r="Z20" s="73">
        <f t="shared" si="11"/>
        <v>95.906366854726087</v>
      </c>
    </row>
    <row r="21" spans="1:26" ht="17.45" customHeight="1">
      <c r="A21" s="142" t="s">
        <v>26</v>
      </c>
      <c r="B21" s="1">
        <v>0</v>
      </c>
      <c r="C21" s="1">
        <v>0</v>
      </c>
      <c r="D21" s="1" t="e">
        <f t="shared" si="0"/>
        <v>#DIV/0!</v>
      </c>
      <c r="E21" s="1">
        <v>0</v>
      </c>
      <c r="F21" s="1" t="e">
        <f t="shared" si="6"/>
        <v>#DIV/0!</v>
      </c>
      <c r="G21" s="1">
        <f t="shared" si="7"/>
        <v>0</v>
      </c>
      <c r="H21" s="76">
        <v>2000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f t="shared" si="8"/>
        <v>0</v>
      </c>
      <c r="O21" s="73">
        <f t="shared" si="8"/>
        <v>0</v>
      </c>
      <c r="P21" s="73">
        <f t="shared" si="9"/>
        <v>0</v>
      </c>
      <c r="Q21" s="73">
        <f t="shared" si="10"/>
        <v>0</v>
      </c>
      <c r="R21" s="78"/>
      <c r="S21" s="73">
        <f t="shared" si="2"/>
        <v>2000</v>
      </c>
      <c r="T21" s="73">
        <f t="shared" si="3"/>
        <v>100</v>
      </c>
      <c r="U21" s="73">
        <v>0</v>
      </c>
      <c r="V21" s="73" t="e">
        <f t="shared" si="4"/>
        <v>#DIV/0!</v>
      </c>
      <c r="W21" s="73">
        <v>0</v>
      </c>
      <c r="X21" s="73">
        <v>0</v>
      </c>
      <c r="Y21" s="81">
        <f t="shared" si="5"/>
        <v>0</v>
      </c>
      <c r="Z21" s="73" t="e">
        <f t="shared" si="11"/>
        <v>#DIV/0!</v>
      </c>
    </row>
    <row r="22" spans="1:26" ht="17.45" customHeight="1">
      <c r="A22" s="142" t="s">
        <v>27</v>
      </c>
      <c r="B22" s="1">
        <v>197420</v>
      </c>
      <c r="C22" s="1">
        <v>173390</v>
      </c>
      <c r="D22" s="1">
        <f t="shared" si="0"/>
        <v>87.827980954310604</v>
      </c>
      <c r="E22" s="1">
        <v>173390</v>
      </c>
      <c r="F22" s="1">
        <f t="shared" si="6"/>
        <v>100</v>
      </c>
      <c r="G22" s="1">
        <f t="shared" si="7"/>
        <v>0</v>
      </c>
      <c r="H22" s="116">
        <v>273960</v>
      </c>
      <c r="I22" s="1">
        <v>44350</v>
      </c>
      <c r="J22" s="1">
        <v>71320</v>
      </c>
      <c r="K22" s="1">
        <v>0</v>
      </c>
      <c r="L22" s="1">
        <v>24130</v>
      </c>
      <c r="M22" s="1">
        <v>0</v>
      </c>
      <c r="N22" s="1">
        <f t="shared" si="8"/>
        <v>95450</v>
      </c>
      <c r="O22" s="1">
        <f t="shared" si="8"/>
        <v>0</v>
      </c>
      <c r="P22" s="1">
        <f t="shared" si="9"/>
        <v>95450</v>
      </c>
      <c r="Q22" s="1">
        <f t="shared" si="10"/>
        <v>34.840852679223246</v>
      </c>
      <c r="R22" s="5"/>
      <c r="S22" s="1">
        <f t="shared" si="2"/>
        <v>178510</v>
      </c>
      <c r="T22" s="1">
        <f t="shared" si="3"/>
        <v>65.159147320776754</v>
      </c>
      <c r="U22" s="1">
        <v>72210</v>
      </c>
      <c r="V22" s="1">
        <f t="shared" si="4"/>
        <v>75.652173913043484</v>
      </c>
      <c r="W22" s="1">
        <v>67020</v>
      </c>
      <c r="X22" s="1">
        <v>5190</v>
      </c>
      <c r="Y22" s="81">
        <f t="shared" si="5"/>
        <v>72210</v>
      </c>
      <c r="Z22" s="73">
        <f t="shared" si="11"/>
        <v>100</v>
      </c>
    </row>
    <row r="23" spans="1:26" ht="17.45" customHeight="1">
      <c r="A23" s="142" t="s">
        <v>28</v>
      </c>
      <c r="B23" s="1">
        <v>482591.6</v>
      </c>
      <c r="C23" s="1">
        <v>576153.38</v>
      </c>
      <c r="D23" s="1">
        <f t="shared" si="0"/>
        <v>119.38736190186485</v>
      </c>
      <c r="E23" s="1">
        <v>576153.38</v>
      </c>
      <c r="F23" s="1">
        <f t="shared" si="6"/>
        <v>100</v>
      </c>
      <c r="G23" s="1">
        <f t="shared" si="7"/>
        <v>0</v>
      </c>
      <c r="H23" s="116">
        <v>500000</v>
      </c>
      <c r="I23" s="1">
        <v>158040.79</v>
      </c>
      <c r="J23" s="1">
        <v>406419.8</v>
      </c>
      <c r="K23" s="1">
        <v>0</v>
      </c>
      <c r="L23" s="1">
        <v>95491.799999999988</v>
      </c>
      <c r="M23" s="1">
        <v>0</v>
      </c>
      <c r="N23" s="1">
        <f t="shared" si="8"/>
        <v>501911.6</v>
      </c>
      <c r="O23" s="1">
        <f t="shared" si="8"/>
        <v>0</v>
      </c>
      <c r="P23" s="1">
        <f>N23+O23</f>
        <v>501911.6</v>
      </c>
      <c r="Q23" s="1">
        <f t="shared" si="10"/>
        <v>100.38232000000001</v>
      </c>
      <c r="R23" s="5"/>
      <c r="S23" s="68">
        <f t="shared" si="2"/>
        <v>-1911.5999999999767</v>
      </c>
      <c r="T23" s="68">
        <f t="shared" si="3"/>
        <v>-0.38231999999999533</v>
      </c>
      <c r="U23" s="1">
        <v>495925.60000000003</v>
      </c>
      <c r="V23" s="1">
        <f t="shared" si="4"/>
        <v>98.807359702385838</v>
      </c>
      <c r="W23" s="1">
        <v>201185.19999999998</v>
      </c>
      <c r="X23" s="1">
        <v>100361</v>
      </c>
      <c r="Y23" s="81">
        <f t="shared" si="5"/>
        <v>301546.19999999995</v>
      </c>
      <c r="Z23" s="73">
        <f t="shared" si="11"/>
        <v>60.8047255475418</v>
      </c>
    </row>
    <row r="24" spans="1:26" ht="17.45" customHeight="1">
      <c r="A24" s="142" t="s">
        <v>29</v>
      </c>
      <c r="B24" s="1">
        <v>62000</v>
      </c>
      <c r="C24" s="1">
        <v>29175</v>
      </c>
      <c r="D24" s="1">
        <f t="shared" si="0"/>
        <v>47.056451612903224</v>
      </c>
      <c r="E24" s="1">
        <v>29175</v>
      </c>
      <c r="F24" s="1">
        <f t="shared" si="6"/>
        <v>100</v>
      </c>
      <c r="G24" s="1">
        <f t="shared" si="7"/>
        <v>0</v>
      </c>
      <c r="H24" s="116">
        <v>150000</v>
      </c>
      <c r="I24" s="1">
        <v>0</v>
      </c>
      <c r="J24" s="1">
        <v>73360</v>
      </c>
      <c r="K24" s="1">
        <v>0</v>
      </c>
      <c r="L24" s="1">
        <v>6840</v>
      </c>
      <c r="M24" s="1">
        <v>0</v>
      </c>
      <c r="N24" s="1">
        <f t="shared" si="8"/>
        <v>80200</v>
      </c>
      <c r="O24" s="1">
        <f t="shared" si="8"/>
        <v>0</v>
      </c>
      <c r="P24" s="145">
        <f t="shared" si="9"/>
        <v>80200</v>
      </c>
      <c r="Q24" s="1">
        <f t="shared" si="10"/>
        <v>53.466666666666669</v>
      </c>
      <c r="R24" s="5"/>
      <c r="S24" s="1">
        <f t="shared" si="2"/>
        <v>69800</v>
      </c>
      <c r="T24" s="1">
        <f t="shared" si="3"/>
        <v>46.533333333333331</v>
      </c>
      <c r="U24" s="1">
        <v>67440</v>
      </c>
      <c r="V24" s="1">
        <f t="shared" si="4"/>
        <v>84.089775561097255</v>
      </c>
      <c r="W24" s="1">
        <v>39000</v>
      </c>
      <c r="X24" s="1">
        <v>16440</v>
      </c>
      <c r="Y24" s="81">
        <f t="shared" si="5"/>
        <v>55440</v>
      </c>
      <c r="Z24" s="73">
        <f t="shared" si="11"/>
        <v>82.206405693950174</v>
      </c>
    </row>
    <row r="25" spans="1:26" ht="17.45" customHeight="1">
      <c r="A25" s="142" t="s">
        <v>30</v>
      </c>
      <c r="B25" s="1">
        <v>173050</v>
      </c>
      <c r="C25" s="1">
        <v>68350</v>
      </c>
      <c r="D25" s="1">
        <f t="shared" si="0"/>
        <v>39.497255128575553</v>
      </c>
      <c r="E25" s="1">
        <v>68350</v>
      </c>
      <c r="F25" s="1">
        <f t="shared" si="6"/>
        <v>100</v>
      </c>
      <c r="G25" s="1">
        <f t="shared" si="7"/>
        <v>0</v>
      </c>
      <c r="H25" s="116">
        <v>350000</v>
      </c>
      <c r="I25" s="1">
        <v>4000</v>
      </c>
      <c r="J25" s="1">
        <v>226000</v>
      </c>
      <c r="K25" s="1">
        <v>0</v>
      </c>
      <c r="L25" s="1">
        <v>0</v>
      </c>
      <c r="M25" s="1">
        <v>0</v>
      </c>
      <c r="N25" s="1">
        <f t="shared" si="8"/>
        <v>226000</v>
      </c>
      <c r="O25" s="1">
        <f t="shared" si="8"/>
        <v>0</v>
      </c>
      <c r="P25" s="145">
        <f t="shared" si="9"/>
        <v>226000</v>
      </c>
      <c r="Q25" s="1">
        <f t="shared" si="10"/>
        <v>64.571428571428569</v>
      </c>
      <c r="R25" s="5"/>
      <c r="S25" s="1">
        <f t="shared" si="2"/>
        <v>124000</v>
      </c>
      <c r="T25" s="1">
        <f t="shared" si="3"/>
        <v>35.428571428571431</v>
      </c>
      <c r="U25" s="1">
        <v>54800</v>
      </c>
      <c r="V25" s="1">
        <f t="shared" si="4"/>
        <v>24.247787610619469</v>
      </c>
      <c r="W25" s="1">
        <v>31400</v>
      </c>
      <c r="X25" s="1">
        <v>0</v>
      </c>
      <c r="Y25" s="81">
        <f t="shared" si="5"/>
        <v>31400</v>
      </c>
      <c r="Z25" s="73">
        <f t="shared" si="11"/>
        <v>57.299270072992698</v>
      </c>
    </row>
    <row r="26" spans="1:26" ht="17.45" customHeight="1">
      <c r="A26" s="142" t="s">
        <v>31</v>
      </c>
      <c r="B26" s="1">
        <v>20278</v>
      </c>
      <c r="C26" s="1">
        <v>62570</v>
      </c>
      <c r="D26" s="1">
        <f t="shared" si="0"/>
        <v>308.56100207121017</v>
      </c>
      <c r="E26" s="1">
        <v>62570</v>
      </c>
      <c r="F26" s="1">
        <f t="shared" si="6"/>
        <v>100</v>
      </c>
      <c r="G26" s="1">
        <f t="shared" si="7"/>
        <v>0</v>
      </c>
      <c r="H26" s="116">
        <v>40000</v>
      </c>
      <c r="I26" s="1">
        <v>2264</v>
      </c>
      <c r="J26" s="1">
        <v>28573.7</v>
      </c>
      <c r="K26" s="1">
        <v>0</v>
      </c>
      <c r="L26" s="1">
        <v>8709.7999999999993</v>
      </c>
      <c r="M26" s="1">
        <v>0</v>
      </c>
      <c r="N26" s="1">
        <f t="shared" si="8"/>
        <v>37283.5</v>
      </c>
      <c r="O26" s="1">
        <f t="shared" si="8"/>
        <v>0</v>
      </c>
      <c r="P26" s="145">
        <f t="shared" si="9"/>
        <v>37283.5</v>
      </c>
      <c r="Q26" s="1">
        <f t="shared" si="10"/>
        <v>93.208749999999995</v>
      </c>
      <c r="R26" s="5"/>
      <c r="S26" s="1">
        <f t="shared" si="2"/>
        <v>2716.5</v>
      </c>
      <c r="T26" s="1">
        <f t="shared" si="3"/>
        <v>6.7912499999999998</v>
      </c>
      <c r="U26" s="1">
        <v>37283.5</v>
      </c>
      <c r="V26" s="1">
        <f t="shared" si="4"/>
        <v>100</v>
      </c>
      <c r="W26" s="1">
        <v>28573.7</v>
      </c>
      <c r="X26" s="1">
        <v>0</v>
      </c>
      <c r="Y26" s="81">
        <f t="shared" si="5"/>
        <v>28573.7</v>
      </c>
      <c r="Z26" s="73">
        <f t="shared" si="11"/>
        <v>76.638995802432717</v>
      </c>
    </row>
    <row r="27" spans="1:26" ht="17.45" customHeight="1">
      <c r="A27" s="142" t="s">
        <v>32</v>
      </c>
      <c r="B27" s="1">
        <v>12210</v>
      </c>
      <c r="C27" s="1">
        <v>58566</v>
      </c>
      <c r="D27" s="1">
        <f t="shared" si="0"/>
        <v>479.65601965601968</v>
      </c>
      <c r="E27" s="1">
        <v>58566</v>
      </c>
      <c r="F27" s="1">
        <f t="shared" si="6"/>
        <v>100</v>
      </c>
      <c r="G27" s="1">
        <f t="shared" si="7"/>
        <v>0</v>
      </c>
      <c r="H27" s="116">
        <v>7300</v>
      </c>
      <c r="I27" s="1">
        <v>0</v>
      </c>
      <c r="J27" s="1">
        <v>5650</v>
      </c>
      <c r="K27" s="1">
        <v>0</v>
      </c>
      <c r="L27" s="1">
        <v>1650</v>
      </c>
      <c r="M27" s="1">
        <v>23245</v>
      </c>
      <c r="N27" s="1">
        <f t="shared" si="8"/>
        <v>7300</v>
      </c>
      <c r="O27" s="50">
        <f t="shared" si="8"/>
        <v>23245</v>
      </c>
      <c r="P27" s="1">
        <f t="shared" si="9"/>
        <v>30545</v>
      </c>
      <c r="Q27" s="50">
        <f t="shared" si="10"/>
        <v>418.42465753424659</v>
      </c>
      <c r="R27" s="5"/>
      <c r="S27" s="68">
        <f t="shared" si="2"/>
        <v>-23245</v>
      </c>
      <c r="T27" s="68">
        <f t="shared" si="3"/>
        <v>-318.42465753424659</v>
      </c>
      <c r="U27" s="50">
        <v>30545</v>
      </c>
      <c r="V27" s="50">
        <f t="shared" si="4"/>
        <v>100</v>
      </c>
      <c r="W27" s="1">
        <v>5650</v>
      </c>
      <c r="X27" s="1">
        <v>0</v>
      </c>
      <c r="Y27" s="81">
        <f t="shared" si="5"/>
        <v>5650</v>
      </c>
      <c r="Z27" s="73">
        <f t="shared" si="11"/>
        <v>18.497299066950401</v>
      </c>
    </row>
    <row r="28" spans="1:26" ht="17.45" customHeight="1">
      <c r="A28" s="142" t="s">
        <v>73</v>
      </c>
      <c r="B28" s="1">
        <v>0</v>
      </c>
      <c r="C28" s="1">
        <v>0</v>
      </c>
      <c r="D28" s="1" t="e">
        <f t="shared" si="0"/>
        <v>#DIV/0!</v>
      </c>
      <c r="E28" s="1">
        <v>0</v>
      </c>
      <c r="F28" s="1" t="e">
        <f t="shared" si="6"/>
        <v>#DIV/0!</v>
      </c>
      <c r="G28" s="1">
        <f t="shared" si="7"/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f t="shared" si="8"/>
        <v>0</v>
      </c>
      <c r="O28" s="1">
        <f t="shared" si="8"/>
        <v>0</v>
      </c>
      <c r="P28" s="1">
        <f t="shared" si="9"/>
        <v>0</v>
      </c>
      <c r="Q28" s="1" t="e">
        <f t="shared" si="10"/>
        <v>#DIV/0!</v>
      </c>
      <c r="R28" s="5"/>
      <c r="S28" s="1">
        <f t="shared" si="2"/>
        <v>0</v>
      </c>
      <c r="T28" s="1" t="e">
        <f t="shared" si="3"/>
        <v>#DIV/0!</v>
      </c>
      <c r="U28" s="1">
        <v>0</v>
      </c>
      <c r="V28" s="1" t="e">
        <f t="shared" si="4"/>
        <v>#DIV/0!</v>
      </c>
      <c r="W28" s="1">
        <v>0</v>
      </c>
      <c r="X28" s="1">
        <v>0</v>
      </c>
      <c r="Y28" s="81">
        <f t="shared" si="5"/>
        <v>0</v>
      </c>
      <c r="Z28" s="73" t="e">
        <f t="shared" si="11"/>
        <v>#DIV/0!</v>
      </c>
    </row>
    <row r="29" spans="1:26" s="128" customFormat="1" ht="17.45" customHeight="1">
      <c r="A29" s="167" t="s">
        <v>33</v>
      </c>
      <c r="B29" s="9">
        <f>B9+B17</f>
        <v>11485740.82</v>
      </c>
      <c r="C29" s="9">
        <f>C9+C17</f>
        <v>10962499.57</v>
      </c>
      <c r="D29" s="9">
        <f t="shared" si="0"/>
        <v>95.444427501890985</v>
      </c>
      <c r="E29" s="9">
        <f>E9+E17</f>
        <v>10868499.57</v>
      </c>
      <c r="F29" s="9">
        <f t="shared" si="6"/>
        <v>99.14253132326462</v>
      </c>
      <c r="G29" s="147">
        <f>G9+G17</f>
        <v>94000</v>
      </c>
      <c r="H29" s="9">
        <f>H9+H17</f>
        <v>12026894.176666666</v>
      </c>
      <c r="I29" s="9">
        <f>I9+I17</f>
        <v>2428373.11</v>
      </c>
      <c r="J29" s="9">
        <f t="shared" ref="J29:M29" si="15">J9+J17</f>
        <v>7612459.4400000004</v>
      </c>
      <c r="K29" s="9">
        <f t="shared" si="15"/>
        <v>0</v>
      </c>
      <c r="L29" s="9">
        <f t="shared" si="15"/>
        <v>687325.5700000003</v>
      </c>
      <c r="M29" s="9">
        <f t="shared" si="15"/>
        <v>23245</v>
      </c>
      <c r="N29" s="9">
        <f t="shared" si="8"/>
        <v>8299785.0100000007</v>
      </c>
      <c r="O29" s="9">
        <f t="shared" si="8"/>
        <v>23245</v>
      </c>
      <c r="P29" s="9">
        <f>N29+O29</f>
        <v>8323030.0100000007</v>
      </c>
      <c r="Q29" s="9">
        <f t="shared" si="10"/>
        <v>69.203485852128651</v>
      </c>
      <c r="R29" s="10"/>
      <c r="S29" s="9">
        <f t="shared" si="2"/>
        <v>3703864.1666666651</v>
      </c>
      <c r="T29" s="9">
        <f t="shared" si="3"/>
        <v>30.796514147871349</v>
      </c>
      <c r="U29" s="9">
        <f>U9+U17</f>
        <v>7472330.7400000002</v>
      </c>
      <c r="V29" s="9">
        <f t="shared" si="4"/>
        <v>89.778971492618695</v>
      </c>
      <c r="W29" s="9">
        <f>W9+W17</f>
        <v>3490411.59</v>
      </c>
      <c r="X29" s="9">
        <f>X9+X17</f>
        <v>1622156.34</v>
      </c>
      <c r="Y29" s="80">
        <f t="shared" si="5"/>
        <v>5112567.93</v>
      </c>
      <c r="Z29" s="75">
        <f t="shared" si="11"/>
        <v>68.419989798256708</v>
      </c>
    </row>
    <row r="30" spans="1:26" ht="17.45" hidden="1" customHeight="1">
      <c r="H30" s="144" t="s">
        <v>117</v>
      </c>
    </row>
    <row r="32" spans="1:26" ht="17.45" customHeight="1">
      <c r="C32" s="250"/>
      <c r="D32" s="250"/>
      <c r="S32" s="251" t="s">
        <v>156</v>
      </c>
      <c r="T32" s="251"/>
      <c r="U32" s="250" t="s">
        <v>38</v>
      </c>
      <c r="V32" s="250"/>
    </row>
  </sheetData>
  <mergeCells count="31">
    <mergeCell ref="A4:A8"/>
    <mergeCell ref="B4:F4"/>
    <mergeCell ref="H4:Z4"/>
    <mergeCell ref="C5:D5"/>
    <mergeCell ref="E5:F5"/>
    <mergeCell ref="J5:K5"/>
    <mergeCell ref="L5:M5"/>
    <mergeCell ref="N5:Q5"/>
    <mergeCell ref="R5:R6"/>
    <mergeCell ref="S5:T5"/>
    <mergeCell ref="U5:V5"/>
    <mergeCell ref="W5:Z5"/>
    <mergeCell ref="C6:D6"/>
    <mergeCell ref="E6:F6"/>
    <mergeCell ref="L6:M6"/>
    <mergeCell ref="N6:O6"/>
    <mergeCell ref="P6:P7"/>
    <mergeCell ref="U6:V6"/>
    <mergeCell ref="J6:K6"/>
    <mergeCell ref="W8:Z8"/>
    <mergeCell ref="Y6:Z6"/>
    <mergeCell ref="C32:D32"/>
    <mergeCell ref="S32:T32"/>
    <mergeCell ref="U32:V32"/>
    <mergeCell ref="C8:D8"/>
    <mergeCell ref="E8:F8"/>
    <mergeCell ref="J8:K8"/>
    <mergeCell ref="L8:M8"/>
    <mergeCell ref="N8:Q8"/>
    <mergeCell ref="S8:T8"/>
    <mergeCell ref="U8:V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0DD1F-B78B-44BE-AA2A-9F32C437126F}">
  <sheetPr>
    <tabColor rgb="FFFFFF00"/>
  </sheetPr>
  <dimension ref="A1:Z32"/>
  <sheetViews>
    <sheetView tabSelected="1" zoomScale="70" zoomScaleNormal="7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A3" sqref="A3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190" customWidth="1"/>
    <col min="6" max="6" width="9.125" style="6" bestFit="1" customWidth="1"/>
    <col min="7" max="7" width="13.125" style="6" bestFit="1" customWidth="1"/>
    <col min="8" max="8" width="13.875" style="6" bestFit="1" customWidth="1"/>
    <col min="9" max="9" width="14.5" style="179" bestFit="1" customWidth="1"/>
    <col min="10" max="10" width="12.625" style="6" customWidth="1"/>
    <col min="11" max="11" width="7.75" style="6" bestFit="1" customWidth="1"/>
    <col min="12" max="12" width="14.375" style="6" customWidth="1"/>
    <col min="13" max="13" width="7.75" style="6" bestFit="1" customWidth="1"/>
    <col min="14" max="14" width="14.375" style="6" customWidth="1"/>
    <col min="15" max="15" width="7.75" style="6" bestFit="1" customWidth="1"/>
    <col min="16" max="16" width="14.375" style="6" customWidth="1"/>
    <col min="17" max="17" width="7.5" style="29" bestFit="1" customWidth="1"/>
    <col min="18" max="18" width="14.625" style="15" customWidth="1"/>
    <col min="19" max="19" width="16.875" style="6" customWidth="1"/>
    <col min="20" max="20" width="11.25" style="29" customWidth="1"/>
    <col min="21" max="21" width="13.625" style="29" customWidth="1"/>
    <col min="22" max="22" width="9.125" style="29" customWidth="1"/>
    <col min="23" max="23" width="13" style="6" bestFit="1" customWidth="1"/>
    <col min="24" max="24" width="18.625" style="6" customWidth="1"/>
    <col min="25" max="25" width="17.25" style="6" customWidth="1"/>
    <col min="26" max="26" width="15.375" style="6" customWidth="1"/>
    <col min="27" max="16384" width="9" style="6"/>
  </cols>
  <sheetData>
    <row r="1" spans="1:26" s="11" customFormat="1" ht="17.45" customHeight="1">
      <c r="A1" s="11" t="s">
        <v>39</v>
      </c>
      <c r="E1" s="188"/>
      <c r="I1" s="177"/>
    </row>
    <row r="2" spans="1:26" s="11" customFormat="1" ht="17.45" customHeight="1">
      <c r="A2" s="11" t="s">
        <v>90</v>
      </c>
      <c r="E2" s="188"/>
      <c r="I2" s="177"/>
    </row>
    <row r="3" spans="1:26" s="11" customFormat="1" ht="17.45" customHeight="1">
      <c r="A3" s="16" t="s">
        <v>116</v>
      </c>
      <c r="B3" s="16"/>
      <c r="C3" s="16"/>
      <c r="D3" s="16"/>
      <c r="E3" s="189"/>
      <c r="F3" s="16"/>
      <c r="I3" s="177"/>
    </row>
    <row r="4" spans="1:26" s="11" customFormat="1" ht="17.45" customHeight="1">
      <c r="A4" s="210" t="s">
        <v>0</v>
      </c>
      <c r="B4" s="228" t="s">
        <v>56</v>
      </c>
      <c r="C4" s="229"/>
      <c r="D4" s="229"/>
      <c r="E4" s="229"/>
      <c r="F4" s="229"/>
      <c r="G4" s="230"/>
      <c r="H4" s="217" t="s">
        <v>55</v>
      </c>
      <c r="I4" s="217"/>
      <c r="J4" s="218"/>
      <c r="K4" s="218"/>
      <c r="L4" s="218"/>
      <c r="M4" s="218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</row>
    <row r="5" spans="1:26" s="15" customFormat="1" ht="17.45" customHeight="1">
      <c r="A5" s="210"/>
      <c r="B5" s="17" t="s">
        <v>1</v>
      </c>
      <c r="C5" s="201" t="s">
        <v>5</v>
      </c>
      <c r="D5" s="219"/>
      <c r="E5" s="219" t="s">
        <v>50</v>
      </c>
      <c r="F5" s="220"/>
      <c r="G5" s="158" t="s">
        <v>129</v>
      </c>
      <c r="H5" s="17" t="s">
        <v>1</v>
      </c>
      <c r="I5" s="82" t="s">
        <v>4</v>
      </c>
      <c r="J5" s="219" t="s">
        <v>2</v>
      </c>
      <c r="K5" s="226"/>
      <c r="L5" s="219" t="s">
        <v>2</v>
      </c>
      <c r="M5" s="220"/>
      <c r="N5" s="215" t="s">
        <v>46</v>
      </c>
      <c r="O5" s="215"/>
      <c r="P5" s="215"/>
      <c r="Q5" s="214"/>
      <c r="R5" s="223" t="s">
        <v>3</v>
      </c>
      <c r="S5" s="210" t="s">
        <v>48</v>
      </c>
      <c r="T5" s="210"/>
      <c r="U5" s="201" t="s">
        <v>5</v>
      </c>
      <c r="V5" s="219"/>
      <c r="W5" s="210" t="s">
        <v>50</v>
      </c>
      <c r="X5" s="210"/>
      <c r="Y5" s="210"/>
      <c r="Z5" s="210"/>
    </row>
    <row r="6" spans="1:26" s="22" customFormat="1" ht="17.45" customHeight="1">
      <c r="A6" s="210"/>
      <c r="B6" s="19" t="s">
        <v>6</v>
      </c>
      <c r="C6" s="203" t="s">
        <v>49</v>
      </c>
      <c r="D6" s="204"/>
      <c r="E6" s="203" t="s">
        <v>143</v>
      </c>
      <c r="F6" s="207"/>
      <c r="G6" s="171" t="s">
        <v>128</v>
      </c>
      <c r="H6" s="19" t="s">
        <v>41</v>
      </c>
      <c r="I6" s="192" t="s">
        <v>42</v>
      </c>
      <c r="J6" s="203" t="s">
        <v>121</v>
      </c>
      <c r="K6" s="204"/>
      <c r="L6" s="203" t="s">
        <v>144</v>
      </c>
      <c r="M6" s="207"/>
      <c r="N6" s="208" t="s">
        <v>45</v>
      </c>
      <c r="O6" s="209"/>
      <c r="P6" s="201" t="s">
        <v>47</v>
      </c>
      <c r="Q6" s="21" t="s">
        <v>44</v>
      </c>
      <c r="R6" s="224"/>
      <c r="S6" s="19" t="s">
        <v>45</v>
      </c>
      <c r="T6" s="21" t="s">
        <v>44</v>
      </c>
      <c r="U6" s="203" t="s">
        <v>146</v>
      </c>
      <c r="V6" s="204"/>
      <c r="W6" s="55" t="s">
        <v>95</v>
      </c>
      <c r="X6" s="57" t="s">
        <v>122</v>
      </c>
      <c r="Y6" s="216" t="s">
        <v>79</v>
      </c>
      <c r="Z6" s="216"/>
    </row>
    <row r="7" spans="1:26" s="15" customFormat="1" ht="17.45" customHeight="1">
      <c r="A7" s="210"/>
      <c r="B7" s="23"/>
      <c r="C7" s="18" t="s">
        <v>8</v>
      </c>
      <c r="D7" s="17" t="s">
        <v>44</v>
      </c>
      <c r="E7" s="173" t="s">
        <v>8</v>
      </c>
      <c r="F7" s="24" t="s">
        <v>44</v>
      </c>
      <c r="G7" s="172" t="s">
        <v>133</v>
      </c>
      <c r="H7" s="23"/>
      <c r="I7" s="193"/>
      <c r="J7" s="25" t="s">
        <v>35</v>
      </c>
      <c r="K7" s="25" t="s">
        <v>34</v>
      </c>
      <c r="L7" s="25" t="s">
        <v>35</v>
      </c>
      <c r="M7" s="25" t="s">
        <v>34</v>
      </c>
      <c r="N7" s="14" t="s">
        <v>35</v>
      </c>
      <c r="O7" s="14" t="s">
        <v>34</v>
      </c>
      <c r="P7" s="202"/>
      <c r="Q7" s="26"/>
      <c r="R7" s="27" t="s">
        <v>34</v>
      </c>
      <c r="S7" s="23"/>
      <c r="T7" s="28"/>
      <c r="U7" s="18" t="s">
        <v>8</v>
      </c>
      <c r="V7" s="17" t="s">
        <v>44</v>
      </c>
      <c r="W7" s="14" t="s">
        <v>8</v>
      </c>
      <c r="X7" s="14" t="s">
        <v>8</v>
      </c>
      <c r="Y7" s="14" t="s">
        <v>7</v>
      </c>
      <c r="Z7" s="14" t="s">
        <v>44</v>
      </c>
    </row>
    <row r="8" spans="1:26" s="15" customFormat="1" ht="17.45" customHeight="1">
      <c r="A8" s="210"/>
      <c r="B8" s="14" t="s">
        <v>9</v>
      </c>
      <c r="C8" s="210" t="s">
        <v>10</v>
      </c>
      <c r="D8" s="210"/>
      <c r="E8" s="210" t="s">
        <v>11</v>
      </c>
      <c r="F8" s="210"/>
      <c r="G8" s="151"/>
      <c r="H8" s="14" t="s">
        <v>43</v>
      </c>
      <c r="I8" s="160" t="s">
        <v>12</v>
      </c>
      <c r="J8" s="213" t="s">
        <v>13</v>
      </c>
      <c r="K8" s="214"/>
      <c r="L8" s="213" t="s">
        <v>52</v>
      </c>
      <c r="M8" s="214"/>
      <c r="N8" s="213" t="s">
        <v>53</v>
      </c>
      <c r="O8" s="215"/>
      <c r="P8" s="215"/>
      <c r="Q8" s="214"/>
      <c r="R8" s="14" t="s">
        <v>36</v>
      </c>
      <c r="S8" s="213" t="s">
        <v>57</v>
      </c>
      <c r="T8" s="214"/>
      <c r="U8" s="210" t="s">
        <v>65</v>
      </c>
      <c r="V8" s="210"/>
      <c r="W8" s="213" t="s">
        <v>66</v>
      </c>
      <c r="X8" s="215"/>
      <c r="Y8" s="215"/>
      <c r="Z8" s="214"/>
    </row>
    <row r="9" spans="1:26" s="3" customFormat="1" ht="17.45" customHeight="1">
      <c r="A9" s="38" t="s">
        <v>14</v>
      </c>
      <c r="B9" s="13">
        <f>SUM(B10:B16)</f>
        <v>8550396.1600000001</v>
      </c>
      <c r="C9" s="13">
        <f>SUM(C10:C16)</f>
        <v>8041793.8099999996</v>
      </c>
      <c r="D9" s="9">
        <f t="shared" ref="D9:D29" si="0">C9*100/B9</f>
        <v>94.051710113979098</v>
      </c>
      <c r="E9" s="146">
        <f>SUM(E10:E16)</f>
        <v>7626609.79</v>
      </c>
      <c r="F9" s="9">
        <f>E9*100/C9</f>
        <v>94.837171533996354</v>
      </c>
      <c r="G9" s="146">
        <f>SUM(G10:G16)</f>
        <v>415184.0199999999</v>
      </c>
      <c r="H9" s="13">
        <f t="shared" ref="H9:M9" si="1">SUM(H10:H16)</f>
        <v>9305269.790000001</v>
      </c>
      <c r="I9" s="84">
        <f t="shared" si="1"/>
        <v>2333243</v>
      </c>
      <c r="J9" s="13">
        <f t="shared" si="1"/>
        <v>4755050.7300000004</v>
      </c>
      <c r="K9" s="13">
        <f t="shared" si="1"/>
        <v>0</v>
      </c>
      <c r="L9" s="13">
        <f t="shared" si="1"/>
        <v>490113.18</v>
      </c>
      <c r="M9" s="13">
        <f t="shared" si="1"/>
        <v>0</v>
      </c>
      <c r="N9" s="9">
        <f t="shared" ref="N9:N29" si="2">J9+L9</f>
        <v>5245163.91</v>
      </c>
      <c r="O9" s="9">
        <f t="shared" ref="O9:O29" si="3">K9+M9</f>
        <v>0</v>
      </c>
      <c r="P9" s="9">
        <f>N9+O9</f>
        <v>5245163.91</v>
      </c>
      <c r="Q9" s="9">
        <f t="shared" ref="Q9:Q29" si="4">P9*100/H9</f>
        <v>56.367671527769851</v>
      </c>
      <c r="R9" s="2"/>
      <c r="S9" s="9">
        <f t="shared" ref="S9:S29" si="5">H9-P9</f>
        <v>4060105.8800000008</v>
      </c>
      <c r="T9" s="9">
        <f t="shared" ref="T9:T29" si="6">S9*100/H9</f>
        <v>43.632328472230142</v>
      </c>
      <c r="U9" s="13">
        <f>SUM(U10:U16)</f>
        <v>5245163.91</v>
      </c>
      <c r="V9" s="9">
        <f>U9*100/P9</f>
        <v>100</v>
      </c>
      <c r="W9" s="13">
        <f>SUM(W10:W16)</f>
        <v>1297473.74</v>
      </c>
      <c r="X9" s="13">
        <f>SUM(X10:X16)</f>
        <v>331260.86</v>
      </c>
      <c r="Y9" s="80">
        <f>SUM(Y10:Y16)</f>
        <v>1628734.6</v>
      </c>
      <c r="Z9" s="75">
        <f t="shared" ref="Z9:Z29" si="7">Y9*100/U9</f>
        <v>31.052120161484144</v>
      </c>
    </row>
    <row r="10" spans="1:26" ht="17.45" customHeight="1">
      <c r="A10" s="4" t="s">
        <v>15</v>
      </c>
      <c r="B10" s="1">
        <v>4875866.16</v>
      </c>
      <c r="C10" s="1">
        <v>4905530.42</v>
      </c>
      <c r="D10" s="1">
        <f t="shared" si="0"/>
        <v>100.60838954611502</v>
      </c>
      <c r="E10" s="148">
        <v>4645152.96</v>
      </c>
      <c r="F10" s="1">
        <f>E10*100/C10</f>
        <v>94.692165011587065</v>
      </c>
      <c r="G10" s="79">
        <f>C10-E10</f>
        <v>260377.45999999996</v>
      </c>
      <c r="H10" s="1">
        <v>5394293.3300000001</v>
      </c>
      <c r="I10" s="86">
        <v>1669681.1</v>
      </c>
      <c r="J10" s="1">
        <v>2469730.98</v>
      </c>
      <c r="K10" s="1">
        <v>0</v>
      </c>
      <c r="L10" s="1">
        <v>359494.38</v>
      </c>
      <c r="M10" s="1">
        <v>0</v>
      </c>
      <c r="N10" s="1">
        <f t="shared" si="2"/>
        <v>2829225.36</v>
      </c>
      <c r="O10" s="1">
        <f t="shared" si="3"/>
        <v>0</v>
      </c>
      <c r="P10" s="1">
        <f>N10+O10</f>
        <v>2829225.36</v>
      </c>
      <c r="Q10" s="1">
        <f t="shared" si="4"/>
        <v>52.448489300080389</v>
      </c>
      <c r="R10" s="5"/>
      <c r="S10" s="1">
        <f t="shared" si="5"/>
        <v>2565067.9700000002</v>
      </c>
      <c r="T10" s="1">
        <f t="shared" si="6"/>
        <v>47.551510699919618</v>
      </c>
      <c r="U10" s="1">
        <v>2829225.36</v>
      </c>
      <c r="V10" s="1">
        <f t="shared" ref="V10:V29" si="8">U10*100/P10</f>
        <v>100</v>
      </c>
      <c r="W10" s="1">
        <v>272740.64</v>
      </c>
      <c r="X10" s="1">
        <v>218528.86</v>
      </c>
      <c r="Y10" s="81">
        <f t="shared" ref="Y10:Y29" si="9">W10+X10</f>
        <v>491269.5</v>
      </c>
      <c r="Z10" s="73">
        <f t="shared" si="7"/>
        <v>17.364099267087017</v>
      </c>
    </row>
    <row r="11" spans="1:26" ht="17.45" customHeight="1">
      <c r="A11" s="4" t="s">
        <v>16</v>
      </c>
      <c r="B11" s="1">
        <v>1048455.6</v>
      </c>
      <c r="C11" s="1">
        <v>1011230.4</v>
      </c>
      <c r="D11" s="1">
        <f t="shared" si="0"/>
        <v>96.449520609170293</v>
      </c>
      <c r="E11" s="148">
        <v>1006203.8500000001</v>
      </c>
      <c r="F11" s="1">
        <f t="shared" ref="F11:F29" si="10">E11*100/C11</f>
        <v>99.502927324969676</v>
      </c>
      <c r="G11" s="79">
        <f t="shared" ref="G11:G16" si="11">C11-E11</f>
        <v>5026.5499999999302</v>
      </c>
      <c r="H11" s="1">
        <v>1406665.16</v>
      </c>
      <c r="I11" s="86">
        <v>304603.89</v>
      </c>
      <c r="J11" s="1">
        <v>733062.74999999988</v>
      </c>
      <c r="K11" s="1">
        <v>0</v>
      </c>
      <c r="L11" s="1">
        <v>11746.8</v>
      </c>
      <c r="M11" s="1">
        <v>0</v>
      </c>
      <c r="N11" s="1">
        <f t="shared" si="2"/>
        <v>744809.54999999993</v>
      </c>
      <c r="O11" s="1">
        <f t="shared" si="3"/>
        <v>0</v>
      </c>
      <c r="P11" s="1">
        <f t="shared" ref="P11:P28" si="12">N11+O11</f>
        <v>744809.54999999993</v>
      </c>
      <c r="Q11" s="1">
        <f t="shared" si="4"/>
        <v>52.948602921252423</v>
      </c>
      <c r="R11" s="5"/>
      <c r="S11" s="1">
        <f t="shared" si="5"/>
        <v>661855.61</v>
      </c>
      <c r="T11" s="1">
        <f t="shared" si="6"/>
        <v>47.051397078747584</v>
      </c>
      <c r="U11" s="1">
        <v>744809.55</v>
      </c>
      <c r="V11" s="1">
        <f t="shared" si="8"/>
        <v>100.00000000000001</v>
      </c>
      <c r="W11" s="1">
        <v>26610.1</v>
      </c>
      <c r="X11" s="1"/>
      <c r="Y11" s="81">
        <f t="shared" si="9"/>
        <v>26610.1</v>
      </c>
      <c r="Z11" s="73">
        <f t="shared" si="7"/>
        <v>3.5727388296780025</v>
      </c>
    </row>
    <row r="12" spans="1:26" ht="17.45" customHeight="1">
      <c r="A12" s="4" t="s">
        <v>17</v>
      </c>
      <c r="B12" s="1">
        <v>127090</v>
      </c>
      <c r="C12" s="1">
        <v>331315</v>
      </c>
      <c r="D12" s="1">
        <f t="shared" si="0"/>
        <v>260.69320953654892</v>
      </c>
      <c r="E12" s="148">
        <v>234797</v>
      </c>
      <c r="F12" s="1">
        <f t="shared" si="10"/>
        <v>70.8682069933447</v>
      </c>
      <c r="G12" s="79">
        <f t="shared" si="11"/>
        <v>96518</v>
      </c>
      <c r="H12" s="6">
        <v>413110</v>
      </c>
      <c r="I12" s="86">
        <v>50490</v>
      </c>
      <c r="J12" s="1">
        <v>219507</v>
      </c>
      <c r="K12" s="1">
        <v>0</v>
      </c>
      <c r="L12" s="1">
        <v>0</v>
      </c>
      <c r="M12" s="1">
        <v>0</v>
      </c>
      <c r="N12" s="1">
        <f t="shared" si="2"/>
        <v>219507</v>
      </c>
      <c r="O12" s="1">
        <f t="shared" si="3"/>
        <v>0</v>
      </c>
      <c r="P12" s="1">
        <f t="shared" si="12"/>
        <v>219507</v>
      </c>
      <c r="Q12" s="1">
        <f t="shared" si="4"/>
        <v>53.135242429377165</v>
      </c>
      <c r="R12" s="5"/>
      <c r="S12" s="1">
        <f t="shared" si="5"/>
        <v>193603</v>
      </c>
      <c r="T12" s="1">
        <f t="shared" si="6"/>
        <v>46.864757570622835</v>
      </c>
      <c r="U12" s="1">
        <v>219507</v>
      </c>
      <c r="V12" s="1">
        <f t="shared" si="8"/>
        <v>100</v>
      </c>
      <c r="W12" s="1">
        <v>100360</v>
      </c>
      <c r="X12" s="1"/>
      <c r="Y12" s="81">
        <f t="shared" si="9"/>
        <v>100360</v>
      </c>
      <c r="Z12" s="73">
        <f t="shared" si="7"/>
        <v>45.720637610645674</v>
      </c>
    </row>
    <row r="13" spans="1:26" ht="30">
      <c r="A13" s="7" t="s">
        <v>18</v>
      </c>
      <c r="B13" s="1">
        <v>1808605.4</v>
      </c>
      <c r="C13" s="1">
        <v>1140286.3</v>
      </c>
      <c r="D13" s="1">
        <f t="shared" si="0"/>
        <v>63.047821266042888</v>
      </c>
      <c r="E13" s="148">
        <v>1138704.3</v>
      </c>
      <c r="F13" s="1">
        <f t="shared" si="10"/>
        <v>99.86126291265623</v>
      </c>
      <c r="G13" s="79">
        <f t="shared" si="11"/>
        <v>1582</v>
      </c>
      <c r="H13" s="1">
        <v>1289824.3</v>
      </c>
      <c r="I13" s="86">
        <v>176270.92</v>
      </c>
      <c r="J13" s="1">
        <v>883304</v>
      </c>
      <c r="K13" s="1">
        <v>0</v>
      </c>
      <c r="L13" s="1">
        <v>104582</v>
      </c>
      <c r="M13" s="1">
        <v>0</v>
      </c>
      <c r="N13" s="1">
        <f t="shared" si="2"/>
        <v>987886</v>
      </c>
      <c r="O13" s="1">
        <f t="shared" si="3"/>
        <v>0</v>
      </c>
      <c r="P13" s="1">
        <f t="shared" si="12"/>
        <v>987886</v>
      </c>
      <c r="Q13" s="1">
        <f t="shared" si="4"/>
        <v>76.59074185530541</v>
      </c>
      <c r="R13" s="5"/>
      <c r="S13" s="1">
        <f t="shared" si="5"/>
        <v>301938.30000000005</v>
      </c>
      <c r="T13" s="1">
        <f t="shared" si="6"/>
        <v>23.409258144694594</v>
      </c>
      <c r="U13" s="1">
        <v>987886</v>
      </c>
      <c r="V13" s="1">
        <f t="shared" si="8"/>
        <v>100</v>
      </c>
      <c r="W13" s="1">
        <v>567349</v>
      </c>
      <c r="X13" s="1">
        <v>49840</v>
      </c>
      <c r="Y13" s="81">
        <f t="shared" si="9"/>
        <v>617189</v>
      </c>
      <c r="Z13" s="73">
        <f t="shared" si="7"/>
        <v>62.47573100539941</v>
      </c>
    </row>
    <row r="14" spans="1:26" ht="17.45" customHeight="1">
      <c r="A14" s="4" t="s">
        <v>19</v>
      </c>
      <c r="B14" s="1">
        <v>0</v>
      </c>
      <c r="C14" s="1">
        <v>0</v>
      </c>
      <c r="D14" s="1" t="e">
        <f t="shared" si="0"/>
        <v>#DIV/0!</v>
      </c>
      <c r="E14" s="1">
        <v>0</v>
      </c>
      <c r="F14" s="1" t="e">
        <f t="shared" si="10"/>
        <v>#DIV/0!</v>
      </c>
      <c r="G14" s="1">
        <v>0</v>
      </c>
      <c r="H14" s="1">
        <v>0</v>
      </c>
      <c r="I14" s="86">
        <v>0</v>
      </c>
      <c r="J14" s="1">
        <v>0</v>
      </c>
      <c r="K14" s="1">
        <v>0</v>
      </c>
      <c r="L14" s="1">
        <v>0</v>
      </c>
      <c r="M14" s="1">
        <v>0</v>
      </c>
      <c r="N14" s="1">
        <f t="shared" si="2"/>
        <v>0</v>
      </c>
      <c r="O14" s="1">
        <f t="shared" si="3"/>
        <v>0</v>
      </c>
      <c r="P14" s="1">
        <f t="shared" si="12"/>
        <v>0</v>
      </c>
      <c r="Q14" s="1" t="e">
        <f t="shared" si="4"/>
        <v>#DIV/0!</v>
      </c>
      <c r="R14" s="5"/>
      <c r="S14" s="1">
        <f t="shared" si="5"/>
        <v>0</v>
      </c>
      <c r="T14" s="1" t="e">
        <f t="shared" si="6"/>
        <v>#DIV/0!</v>
      </c>
      <c r="U14" s="1">
        <v>0</v>
      </c>
      <c r="V14" s="1" t="e">
        <f t="shared" si="8"/>
        <v>#DIV/0!</v>
      </c>
      <c r="W14" s="1">
        <v>0</v>
      </c>
      <c r="X14" s="1"/>
      <c r="Y14" s="81">
        <f t="shared" si="9"/>
        <v>0</v>
      </c>
      <c r="Z14" s="73" t="e">
        <f t="shared" si="7"/>
        <v>#DIV/0!</v>
      </c>
    </row>
    <row r="15" spans="1:26" ht="17.45" customHeight="1">
      <c r="A15" s="4" t="s">
        <v>20</v>
      </c>
      <c r="B15" s="1">
        <v>310379</v>
      </c>
      <c r="C15" s="1">
        <v>308065.06</v>
      </c>
      <c r="D15" s="1">
        <f t="shared" si="0"/>
        <v>99.254479201234616</v>
      </c>
      <c r="E15" s="148">
        <v>282205.05</v>
      </c>
      <c r="F15" s="1">
        <f t="shared" si="10"/>
        <v>91.605666023923646</v>
      </c>
      <c r="G15" s="79">
        <f t="shared" si="11"/>
        <v>25860.010000000009</v>
      </c>
      <c r="H15" s="1">
        <v>378977</v>
      </c>
      <c r="I15" s="86">
        <v>132197.09</v>
      </c>
      <c r="J15" s="1">
        <v>202082</v>
      </c>
      <c r="K15" s="1">
        <v>0</v>
      </c>
      <c r="L15" s="1">
        <v>0</v>
      </c>
      <c r="M15" s="1">
        <v>0</v>
      </c>
      <c r="N15" s="1">
        <f t="shared" si="2"/>
        <v>202082</v>
      </c>
      <c r="O15" s="1">
        <f t="shared" si="3"/>
        <v>0</v>
      </c>
      <c r="P15" s="1">
        <f t="shared" si="12"/>
        <v>202082</v>
      </c>
      <c r="Q15" s="1">
        <f t="shared" si="4"/>
        <v>53.323024880137844</v>
      </c>
      <c r="R15" s="5"/>
      <c r="S15" s="1">
        <f t="shared" si="5"/>
        <v>176895</v>
      </c>
      <c r="T15" s="1">
        <f t="shared" si="6"/>
        <v>46.676975119862156</v>
      </c>
      <c r="U15" s="1">
        <v>202082</v>
      </c>
      <c r="V15" s="1">
        <f t="shared" si="8"/>
        <v>100</v>
      </c>
      <c r="W15" s="1">
        <v>129260</v>
      </c>
      <c r="X15" s="1">
        <v>37392</v>
      </c>
      <c r="Y15" s="81">
        <f t="shared" si="9"/>
        <v>166652</v>
      </c>
      <c r="Z15" s="73">
        <f t="shared" si="7"/>
        <v>82.46751318771588</v>
      </c>
    </row>
    <row r="16" spans="1:26" ht="17.45" customHeight="1">
      <c r="A16" s="4" t="s">
        <v>21</v>
      </c>
      <c r="B16" s="1">
        <v>380000</v>
      </c>
      <c r="C16" s="1">
        <v>345366.63</v>
      </c>
      <c r="D16" s="1">
        <f t="shared" si="0"/>
        <v>90.885955263157896</v>
      </c>
      <c r="E16" s="148">
        <v>319546.63</v>
      </c>
      <c r="F16" s="1">
        <f t="shared" si="10"/>
        <v>92.523886861912516</v>
      </c>
      <c r="G16" s="79">
        <f t="shared" si="11"/>
        <v>25820</v>
      </c>
      <c r="H16" s="33">
        <v>422400</v>
      </c>
      <c r="I16" s="86">
        <v>0</v>
      </c>
      <c r="J16" s="1">
        <v>247364</v>
      </c>
      <c r="K16" s="1">
        <v>0</v>
      </c>
      <c r="L16" s="1">
        <v>14290</v>
      </c>
      <c r="M16" s="1">
        <v>0</v>
      </c>
      <c r="N16" s="1">
        <f t="shared" si="2"/>
        <v>261654</v>
      </c>
      <c r="O16" s="1">
        <f t="shared" si="3"/>
        <v>0</v>
      </c>
      <c r="P16" s="1">
        <f t="shared" si="12"/>
        <v>261654</v>
      </c>
      <c r="Q16" s="1">
        <f t="shared" si="4"/>
        <v>61.944602272727273</v>
      </c>
      <c r="R16" s="5"/>
      <c r="S16" s="1">
        <f t="shared" si="5"/>
        <v>160746</v>
      </c>
      <c r="T16" s="1">
        <f t="shared" si="6"/>
        <v>38.055397727272727</v>
      </c>
      <c r="U16" s="1">
        <v>261654</v>
      </c>
      <c r="V16" s="1">
        <f t="shared" si="8"/>
        <v>100</v>
      </c>
      <c r="W16" s="1">
        <v>201154</v>
      </c>
      <c r="X16" s="1">
        <v>25500</v>
      </c>
      <c r="Y16" s="81">
        <f t="shared" si="9"/>
        <v>226654</v>
      </c>
      <c r="Z16" s="73">
        <f t="shared" si="7"/>
        <v>86.62355629954061</v>
      </c>
    </row>
    <row r="17" spans="1:26" s="11" customFormat="1" ht="17.45" customHeight="1">
      <c r="A17" s="8" t="s">
        <v>22</v>
      </c>
      <c r="B17" s="9">
        <f>SUM(B18:B28)</f>
        <v>2217032</v>
      </c>
      <c r="C17" s="9">
        <f>SUM(C18:C28)</f>
        <v>1703534.5</v>
      </c>
      <c r="D17" s="9">
        <f t="shared" si="0"/>
        <v>76.838516539229019</v>
      </c>
      <c r="E17" s="147">
        <f>SUM(E18:E28)</f>
        <v>1557859.32</v>
      </c>
      <c r="F17" s="9">
        <f>E17*100/C17</f>
        <v>91.448651025265406</v>
      </c>
      <c r="G17" s="147">
        <f>SUM(G18:G28)</f>
        <v>145675.17999999993</v>
      </c>
      <c r="H17" s="9">
        <f>SUM(H18:H28)</f>
        <v>2108886</v>
      </c>
      <c r="I17" s="85">
        <f>SUM(I18:I28)</f>
        <v>501487.43</v>
      </c>
      <c r="J17" s="9">
        <f t="shared" ref="J17:M17" si="13">SUM(J18:J28)</f>
        <v>1063397.75</v>
      </c>
      <c r="K17" s="9">
        <f t="shared" si="13"/>
        <v>0</v>
      </c>
      <c r="L17" s="9">
        <f t="shared" si="13"/>
        <v>136836</v>
      </c>
      <c r="M17" s="9">
        <f t="shared" si="13"/>
        <v>0</v>
      </c>
      <c r="N17" s="9">
        <f t="shared" si="2"/>
        <v>1200233.75</v>
      </c>
      <c r="O17" s="9">
        <f t="shared" si="3"/>
        <v>0</v>
      </c>
      <c r="P17" s="9">
        <f t="shared" si="12"/>
        <v>1200233.75</v>
      </c>
      <c r="Q17" s="9">
        <f t="shared" si="4"/>
        <v>56.913164106547249</v>
      </c>
      <c r="R17" s="10"/>
      <c r="S17" s="9">
        <f t="shared" si="5"/>
        <v>908652.25</v>
      </c>
      <c r="T17" s="9">
        <f t="shared" si="6"/>
        <v>43.086835893452751</v>
      </c>
      <c r="U17" s="9">
        <f t="shared" ref="U17" si="14">SUM(U18:U28)</f>
        <v>1200233.75</v>
      </c>
      <c r="V17" s="9">
        <f t="shared" si="8"/>
        <v>100</v>
      </c>
      <c r="W17" s="9">
        <f t="shared" ref="W17:X17" si="15">SUM(W18:W28)</f>
        <v>535247.75</v>
      </c>
      <c r="X17" s="9">
        <f t="shared" si="15"/>
        <v>13744.5</v>
      </c>
      <c r="Y17" s="75">
        <f>SUM(Y18:Y28)</f>
        <v>548992.25</v>
      </c>
      <c r="Z17" s="75">
        <f t="shared" si="7"/>
        <v>45.740444309285586</v>
      </c>
    </row>
    <row r="18" spans="1:26" ht="17.45" customHeight="1">
      <c r="A18" s="12" t="s">
        <v>23</v>
      </c>
      <c r="B18" s="1">
        <v>331917</v>
      </c>
      <c r="C18" s="1">
        <v>353318</v>
      </c>
      <c r="D18" s="1">
        <f t="shared" si="0"/>
        <v>106.44769626141475</v>
      </c>
      <c r="E18" s="148">
        <v>339558</v>
      </c>
      <c r="F18" s="1">
        <f t="shared" si="10"/>
        <v>96.105491370380221</v>
      </c>
      <c r="G18" s="79">
        <f t="shared" ref="G18:G26" si="16">C18-E18</f>
        <v>13760</v>
      </c>
      <c r="H18" s="33">
        <v>615309</v>
      </c>
      <c r="I18" s="86">
        <v>113835.28</v>
      </c>
      <c r="J18" s="1">
        <v>233345</v>
      </c>
      <c r="K18" s="1">
        <v>0</v>
      </c>
      <c r="L18" s="1">
        <v>20038</v>
      </c>
      <c r="M18" s="1">
        <v>0</v>
      </c>
      <c r="N18" s="1">
        <f t="shared" si="2"/>
        <v>253383</v>
      </c>
      <c r="O18" s="1">
        <f t="shared" si="3"/>
        <v>0</v>
      </c>
      <c r="P18" s="1">
        <f t="shared" si="12"/>
        <v>253383</v>
      </c>
      <c r="Q18" s="1">
        <f t="shared" si="4"/>
        <v>41.179797467613831</v>
      </c>
      <c r="R18" s="5"/>
      <c r="S18" s="1">
        <f t="shared" si="5"/>
        <v>361926</v>
      </c>
      <c r="T18" s="1">
        <f t="shared" si="6"/>
        <v>58.820202532386169</v>
      </c>
      <c r="U18" s="1">
        <v>253383</v>
      </c>
      <c r="V18" s="1">
        <f t="shared" si="8"/>
        <v>100</v>
      </c>
      <c r="W18" s="1">
        <v>157165</v>
      </c>
      <c r="X18" s="1"/>
      <c r="Y18" s="81">
        <f t="shared" si="9"/>
        <v>157165</v>
      </c>
      <c r="Z18" s="73">
        <f t="shared" si="7"/>
        <v>62.026655300473983</v>
      </c>
    </row>
    <row r="19" spans="1:26" ht="17.45" customHeight="1">
      <c r="A19" s="12" t="s">
        <v>24</v>
      </c>
      <c r="B19" s="1">
        <v>38641</v>
      </c>
      <c r="C19" s="1">
        <v>14215</v>
      </c>
      <c r="D19" s="1">
        <f t="shared" si="0"/>
        <v>36.787350223855491</v>
      </c>
      <c r="E19" s="148">
        <v>7625</v>
      </c>
      <c r="F19" s="1">
        <f t="shared" si="10"/>
        <v>53.640520576855437</v>
      </c>
      <c r="G19" s="79">
        <f t="shared" si="16"/>
        <v>6590</v>
      </c>
      <c r="H19" s="33">
        <v>10972</v>
      </c>
      <c r="I19" s="86">
        <v>370</v>
      </c>
      <c r="J19" s="1">
        <v>0</v>
      </c>
      <c r="K19" s="1">
        <v>0</v>
      </c>
      <c r="L19" s="1">
        <v>0</v>
      </c>
      <c r="M19" s="1">
        <v>0</v>
      </c>
      <c r="N19" s="1">
        <f t="shared" si="2"/>
        <v>0</v>
      </c>
      <c r="O19" s="1">
        <f t="shared" si="3"/>
        <v>0</v>
      </c>
      <c r="P19" s="1">
        <f t="shared" si="12"/>
        <v>0</v>
      </c>
      <c r="Q19" s="1">
        <f t="shared" si="4"/>
        <v>0</v>
      </c>
      <c r="R19" s="5"/>
      <c r="S19" s="1">
        <f t="shared" si="5"/>
        <v>10972</v>
      </c>
      <c r="T19" s="1">
        <f t="shared" si="6"/>
        <v>100</v>
      </c>
      <c r="U19" s="1">
        <v>0</v>
      </c>
      <c r="V19" s="1" t="e">
        <f t="shared" si="8"/>
        <v>#DIV/0!</v>
      </c>
      <c r="W19" s="1">
        <v>0</v>
      </c>
      <c r="X19" s="1"/>
      <c r="Y19" s="81">
        <f t="shared" si="9"/>
        <v>0</v>
      </c>
      <c r="Z19" s="73" t="e">
        <f t="shared" si="7"/>
        <v>#DIV/0!</v>
      </c>
    </row>
    <row r="20" spans="1:26" ht="17.45" customHeight="1">
      <c r="A20" s="12" t="s">
        <v>25</v>
      </c>
      <c r="B20" s="1">
        <v>64702</v>
      </c>
      <c r="C20" s="1">
        <v>66247</v>
      </c>
      <c r="D20" s="1">
        <f t="shared" si="0"/>
        <v>102.38787054495997</v>
      </c>
      <c r="E20" s="148">
        <v>51777</v>
      </c>
      <c r="F20" s="1">
        <f t="shared" si="10"/>
        <v>78.15750147176476</v>
      </c>
      <c r="G20" s="79">
        <f t="shared" si="16"/>
        <v>14470</v>
      </c>
      <c r="H20" s="33">
        <v>123349</v>
      </c>
      <c r="I20" s="86">
        <v>4176</v>
      </c>
      <c r="J20" s="1">
        <v>61176</v>
      </c>
      <c r="K20" s="1">
        <v>0</v>
      </c>
      <c r="L20" s="1">
        <v>4419</v>
      </c>
      <c r="M20" s="1">
        <v>0</v>
      </c>
      <c r="N20" s="1">
        <f t="shared" si="2"/>
        <v>65595</v>
      </c>
      <c r="O20" s="1">
        <f t="shared" si="3"/>
        <v>0</v>
      </c>
      <c r="P20" s="1">
        <f t="shared" si="12"/>
        <v>65595</v>
      </c>
      <c r="Q20" s="1">
        <f t="shared" si="4"/>
        <v>53.17838004361608</v>
      </c>
      <c r="R20" s="5"/>
      <c r="S20" s="1">
        <f t="shared" si="5"/>
        <v>57754</v>
      </c>
      <c r="T20" s="1">
        <f t="shared" si="6"/>
        <v>46.82161995638392</v>
      </c>
      <c r="U20" s="1">
        <v>65595</v>
      </c>
      <c r="V20" s="1">
        <f t="shared" si="8"/>
        <v>100</v>
      </c>
      <c r="W20" s="1">
        <v>24077</v>
      </c>
      <c r="X20" s="1">
        <v>5594</v>
      </c>
      <c r="Y20" s="81">
        <f t="shared" si="9"/>
        <v>29671</v>
      </c>
      <c r="Z20" s="73">
        <f t="shared" si="7"/>
        <v>45.233630612089335</v>
      </c>
    </row>
    <row r="21" spans="1:26" ht="17.45" customHeight="1">
      <c r="A21" s="12" t="s">
        <v>26</v>
      </c>
      <c r="B21" s="1">
        <v>4648</v>
      </c>
      <c r="C21" s="1">
        <v>0</v>
      </c>
      <c r="D21" s="1">
        <f t="shared" si="0"/>
        <v>0</v>
      </c>
      <c r="E21" s="1">
        <v>0</v>
      </c>
      <c r="F21" s="1" t="e">
        <f t="shared" si="10"/>
        <v>#DIV/0!</v>
      </c>
      <c r="G21" s="1">
        <v>0</v>
      </c>
      <c r="H21" s="33">
        <v>0</v>
      </c>
      <c r="I21" s="86">
        <v>0</v>
      </c>
      <c r="J21" s="1">
        <v>0</v>
      </c>
      <c r="K21" s="1">
        <v>0</v>
      </c>
      <c r="L21" s="1">
        <v>0</v>
      </c>
      <c r="M21" s="1">
        <v>0</v>
      </c>
      <c r="N21" s="1">
        <f t="shared" si="2"/>
        <v>0</v>
      </c>
      <c r="O21" s="1">
        <f t="shared" si="3"/>
        <v>0</v>
      </c>
      <c r="P21" s="1">
        <f t="shared" si="12"/>
        <v>0</v>
      </c>
      <c r="Q21" s="1" t="e">
        <f t="shared" si="4"/>
        <v>#DIV/0!</v>
      </c>
      <c r="R21" s="5"/>
      <c r="S21" s="1">
        <f t="shared" si="5"/>
        <v>0</v>
      </c>
      <c r="T21" s="1" t="e">
        <f t="shared" si="6"/>
        <v>#DIV/0!</v>
      </c>
      <c r="U21" s="1">
        <v>0</v>
      </c>
      <c r="V21" s="1" t="e">
        <f t="shared" si="8"/>
        <v>#DIV/0!</v>
      </c>
      <c r="W21" s="1">
        <v>0</v>
      </c>
      <c r="X21" s="1"/>
      <c r="Y21" s="81">
        <f t="shared" si="9"/>
        <v>0</v>
      </c>
      <c r="Z21" s="73" t="e">
        <f t="shared" si="7"/>
        <v>#DIV/0!</v>
      </c>
    </row>
    <row r="22" spans="1:26" ht="17.45" customHeight="1">
      <c r="A22" s="12" t="s">
        <v>27</v>
      </c>
      <c r="B22" s="1">
        <v>417706</v>
      </c>
      <c r="C22" s="1">
        <v>287682</v>
      </c>
      <c r="D22" s="1">
        <f t="shared" si="0"/>
        <v>68.871885967642314</v>
      </c>
      <c r="E22" s="148">
        <v>244402</v>
      </c>
      <c r="F22" s="1">
        <f t="shared" si="10"/>
        <v>84.955610709046795</v>
      </c>
      <c r="G22" s="79">
        <f t="shared" si="16"/>
        <v>43280</v>
      </c>
      <c r="H22" s="33">
        <v>236385</v>
      </c>
      <c r="I22" s="86">
        <v>97819</v>
      </c>
      <c r="J22" s="1">
        <v>115110</v>
      </c>
      <c r="K22" s="1">
        <v>0</v>
      </c>
      <c r="L22" s="1">
        <v>27100</v>
      </c>
      <c r="M22" s="1">
        <v>0</v>
      </c>
      <c r="N22" s="1">
        <f t="shared" si="2"/>
        <v>142210</v>
      </c>
      <c r="O22" s="1">
        <f t="shared" si="3"/>
        <v>0</v>
      </c>
      <c r="P22" s="1">
        <f t="shared" si="12"/>
        <v>142210</v>
      </c>
      <c r="Q22" s="1">
        <f t="shared" si="4"/>
        <v>60.16033166233052</v>
      </c>
      <c r="R22" s="5"/>
      <c r="S22" s="1">
        <f t="shared" si="5"/>
        <v>94175</v>
      </c>
      <c r="T22" s="1">
        <f t="shared" si="6"/>
        <v>39.83966833766948</v>
      </c>
      <c r="U22" s="1">
        <v>142210</v>
      </c>
      <c r="V22" s="1">
        <f t="shared" si="8"/>
        <v>100</v>
      </c>
      <c r="W22" s="1">
        <v>100190</v>
      </c>
      <c r="X22" s="1"/>
      <c r="Y22" s="81">
        <f t="shared" si="9"/>
        <v>100190</v>
      </c>
      <c r="Z22" s="73">
        <f t="shared" si="7"/>
        <v>70.45214823148865</v>
      </c>
    </row>
    <row r="23" spans="1:26" ht="17.45" customHeight="1">
      <c r="A23" s="12" t="s">
        <v>28</v>
      </c>
      <c r="B23" s="1">
        <v>840018</v>
      </c>
      <c r="C23" s="1">
        <v>659718</v>
      </c>
      <c r="D23" s="1">
        <f t="shared" si="0"/>
        <v>78.536174224838035</v>
      </c>
      <c r="E23" s="148">
        <v>605573.32000000007</v>
      </c>
      <c r="F23" s="1">
        <f t="shared" si="10"/>
        <v>91.792753873624804</v>
      </c>
      <c r="G23" s="79">
        <f t="shared" si="16"/>
        <v>54144.679999999935</v>
      </c>
      <c r="H23" s="33">
        <v>933541</v>
      </c>
      <c r="I23" s="86">
        <v>170375.65</v>
      </c>
      <c r="J23" s="1">
        <v>555333</v>
      </c>
      <c r="K23" s="1">
        <v>0</v>
      </c>
      <c r="L23" s="1">
        <v>79975</v>
      </c>
      <c r="M23" s="1">
        <v>0</v>
      </c>
      <c r="N23" s="1">
        <f t="shared" si="2"/>
        <v>635308</v>
      </c>
      <c r="O23" s="1">
        <f t="shared" si="3"/>
        <v>0</v>
      </c>
      <c r="P23" s="1">
        <f>N23+O23</f>
        <v>635308</v>
      </c>
      <c r="Q23" s="1">
        <f t="shared" si="4"/>
        <v>68.053572365862877</v>
      </c>
      <c r="R23" s="5"/>
      <c r="S23" s="1">
        <f t="shared" si="5"/>
        <v>298233</v>
      </c>
      <c r="T23" s="1">
        <f t="shared" si="6"/>
        <v>31.94642763413712</v>
      </c>
      <c r="U23" s="1">
        <v>635308</v>
      </c>
      <c r="V23" s="1">
        <f t="shared" si="8"/>
        <v>100</v>
      </c>
      <c r="W23" s="1">
        <v>225270</v>
      </c>
      <c r="X23" s="1">
        <v>1169</v>
      </c>
      <c r="Y23" s="81">
        <f t="shared" si="9"/>
        <v>226439</v>
      </c>
      <c r="Z23" s="73">
        <f t="shared" si="7"/>
        <v>35.642397073545432</v>
      </c>
    </row>
    <row r="24" spans="1:26" ht="17.45" customHeight="1">
      <c r="A24" s="12" t="s">
        <v>29</v>
      </c>
      <c r="B24" s="1">
        <v>55000</v>
      </c>
      <c r="C24" s="1">
        <v>8825</v>
      </c>
      <c r="D24" s="1">
        <f t="shared" si="0"/>
        <v>16.045454545454547</v>
      </c>
      <c r="E24" s="148">
        <v>7830</v>
      </c>
      <c r="F24" s="1">
        <f t="shared" si="10"/>
        <v>88.725212464589234</v>
      </c>
      <c r="G24" s="79">
        <f t="shared" si="16"/>
        <v>995</v>
      </c>
      <c r="H24" s="33">
        <v>30960</v>
      </c>
      <c r="I24" s="86">
        <v>4305</v>
      </c>
      <c r="J24" s="1">
        <v>12590</v>
      </c>
      <c r="K24" s="1">
        <v>0</v>
      </c>
      <c r="L24" s="1">
        <v>670</v>
      </c>
      <c r="M24" s="1">
        <v>0</v>
      </c>
      <c r="N24" s="1">
        <f t="shared" si="2"/>
        <v>13260</v>
      </c>
      <c r="O24" s="1">
        <f t="shared" si="3"/>
        <v>0</v>
      </c>
      <c r="P24" s="1">
        <f t="shared" si="12"/>
        <v>13260</v>
      </c>
      <c r="Q24" s="1">
        <f t="shared" si="4"/>
        <v>42.829457364341089</v>
      </c>
      <c r="R24" s="5"/>
      <c r="S24" s="1">
        <f t="shared" si="5"/>
        <v>17700</v>
      </c>
      <c r="T24" s="1">
        <f t="shared" si="6"/>
        <v>57.170542635658911</v>
      </c>
      <c r="U24" s="1">
        <v>13260</v>
      </c>
      <c r="V24" s="1">
        <f t="shared" si="8"/>
        <v>100</v>
      </c>
      <c r="W24" s="1">
        <v>4610</v>
      </c>
      <c r="X24" s="1">
        <v>1830</v>
      </c>
      <c r="Y24" s="81">
        <f t="shared" si="9"/>
        <v>6440</v>
      </c>
      <c r="Z24" s="73">
        <f t="shared" si="7"/>
        <v>48.567119155354447</v>
      </c>
    </row>
    <row r="25" spans="1:26" ht="17.45" customHeight="1">
      <c r="A25" s="12" t="s">
        <v>30</v>
      </c>
      <c r="B25" s="1">
        <v>412400</v>
      </c>
      <c r="C25" s="1">
        <v>249100</v>
      </c>
      <c r="D25" s="1">
        <f t="shared" si="0"/>
        <v>60.402521823472355</v>
      </c>
      <c r="E25" s="148">
        <v>249100</v>
      </c>
      <c r="F25" s="1">
        <f t="shared" si="10"/>
        <v>100</v>
      </c>
      <c r="G25" s="1">
        <v>0</v>
      </c>
      <c r="H25" s="33">
        <v>52100</v>
      </c>
      <c r="I25" s="86">
        <v>109900</v>
      </c>
      <c r="J25" s="1">
        <v>52100</v>
      </c>
      <c r="K25" s="1">
        <v>0</v>
      </c>
      <c r="L25" s="1">
        <v>0</v>
      </c>
      <c r="M25" s="1">
        <v>0</v>
      </c>
      <c r="N25" s="1">
        <f t="shared" si="2"/>
        <v>52100</v>
      </c>
      <c r="O25" s="1">
        <f t="shared" si="3"/>
        <v>0</v>
      </c>
      <c r="P25" s="73">
        <f t="shared" si="12"/>
        <v>52100</v>
      </c>
      <c r="Q25" s="73">
        <f t="shared" si="4"/>
        <v>100</v>
      </c>
      <c r="R25" s="78"/>
      <c r="S25" s="1">
        <f t="shared" si="5"/>
        <v>0</v>
      </c>
      <c r="T25" s="1">
        <f t="shared" si="6"/>
        <v>0</v>
      </c>
      <c r="U25" s="1">
        <v>52100</v>
      </c>
      <c r="V25" s="1">
        <f t="shared" si="8"/>
        <v>100</v>
      </c>
      <c r="W25" s="1">
        <v>0</v>
      </c>
      <c r="X25" s="1"/>
      <c r="Y25" s="81">
        <f t="shared" si="9"/>
        <v>0</v>
      </c>
      <c r="Z25" s="73">
        <f t="shared" si="7"/>
        <v>0</v>
      </c>
    </row>
    <row r="26" spans="1:26" ht="17.45" customHeight="1">
      <c r="A26" s="12" t="s">
        <v>31</v>
      </c>
      <c r="B26" s="1">
        <v>35000</v>
      </c>
      <c r="C26" s="1">
        <v>56146.5</v>
      </c>
      <c r="D26" s="1">
        <f t="shared" si="0"/>
        <v>160.41857142857143</v>
      </c>
      <c r="E26" s="148">
        <v>43711</v>
      </c>
      <c r="F26" s="1">
        <f t="shared" si="10"/>
        <v>77.851691556909159</v>
      </c>
      <c r="G26" s="79">
        <f t="shared" si="16"/>
        <v>12435.5</v>
      </c>
      <c r="H26" s="33">
        <v>53160</v>
      </c>
      <c r="I26" s="86">
        <v>706.5</v>
      </c>
      <c r="J26" s="1">
        <v>22987.75</v>
      </c>
      <c r="K26" s="1">
        <v>0</v>
      </c>
      <c r="L26" s="1">
        <v>1574</v>
      </c>
      <c r="M26" s="1">
        <v>0</v>
      </c>
      <c r="N26" s="1">
        <f t="shared" si="2"/>
        <v>24561.75</v>
      </c>
      <c r="O26" s="1">
        <f t="shared" si="3"/>
        <v>0</v>
      </c>
      <c r="P26" s="1">
        <f t="shared" si="12"/>
        <v>24561.75</v>
      </c>
      <c r="Q26" s="1">
        <f t="shared" si="4"/>
        <v>46.20344243792325</v>
      </c>
      <c r="R26" s="5"/>
      <c r="S26" s="1">
        <f t="shared" si="5"/>
        <v>28598.25</v>
      </c>
      <c r="T26" s="1">
        <f t="shared" si="6"/>
        <v>53.79655756207675</v>
      </c>
      <c r="U26" s="1">
        <v>24561.75</v>
      </c>
      <c r="V26" s="1">
        <f t="shared" si="8"/>
        <v>100</v>
      </c>
      <c r="W26" s="1">
        <v>15719.75</v>
      </c>
      <c r="X26" s="1">
        <v>2611.5</v>
      </c>
      <c r="Y26" s="81">
        <f t="shared" si="9"/>
        <v>18331.25</v>
      </c>
      <c r="Z26" s="73">
        <f t="shared" si="7"/>
        <v>74.633322137062706</v>
      </c>
    </row>
    <row r="27" spans="1:26" ht="17.45" customHeight="1">
      <c r="A27" s="12" t="s">
        <v>32</v>
      </c>
      <c r="B27" s="1">
        <v>17000</v>
      </c>
      <c r="C27" s="1">
        <v>8283</v>
      </c>
      <c r="D27" s="1">
        <f t="shared" si="0"/>
        <v>48.723529411764709</v>
      </c>
      <c r="E27" s="148">
        <v>8283</v>
      </c>
      <c r="F27" s="1">
        <f t="shared" si="10"/>
        <v>100</v>
      </c>
      <c r="G27" s="1">
        <v>0</v>
      </c>
      <c r="H27" s="33">
        <v>53110</v>
      </c>
      <c r="I27" s="86">
        <v>0</v>
      </c>
      <c r="J27" s="1">
        <v>10756</v>
      </c>
      <c r="K27" s="1">
        <v>0</v>
      </c>
      <c r="L27" s="1">
        <v>3060</v>
      </c>
      <c r="M27" s="1">
        <v>0</v>
      </c>
      <c r="N27" s="1">
        <f t="shared" si="2"/>
        <v>13816</v>
      </c>
      <c r="O27" s="1">
        <f t="shared" si="3"/>
        <v>0</v>
      </c>
      <c r="P27" s="1">
        <f t="shared" si="12"/>
        <v>13816</v>
      </c>
      <c r="Q27" s="1">
        <f t="shared" si="4"/>
        <v>26.013933345885896</v>
      </c>
      <c r="R27" s="5"/>
      <c r="S27" s="1">
        <f t="shared" si="5"/>
        <v>39294</v>
      </c>
      <c r="T27" s="1">
        <f t="shared" si="6"/>
        <v>73.986066654114097</v>
      </c>
      <c r="U27" s="1">
        <v>13816</v>
      </c>
      <c r="V27" s="1">
        <f t="shared" si="8"/>
        <v>100</v>
      </c>
      <c r="W27" s="1">
        <v>8216</v>
      </c>
      <c r="X27" s="1">
        <v>2540</v>
      </c>
      <c r="Y27" s="81">
        <f t="shared" si="9"/>
        <v>10756</v>
      </c>
      <c r="Z27" s="73">
        <f t="shared" si="7"/>
        <v>77.851766068326583</v>
      </c>
    </row>
    <row r="28" spans="1:26" ht="17.45" customHeight="1">
      <c r="A28" s="12" t="s">
        <v>73</v>
      </c>
      <c r="B28" s="1">
        <v>0</v>
      </c>
      <c r="C28" s="1">
        <v>0</v>
      </c>
      <c r="D28" s="1" t="e">
        <f t="shared" si="0"/>
        <v>#DIV/0!</v>
      </c>
      <c r="E28" s="1">
        <v>0</v>
      </c>
      <c r="F28" s="1" t="e">
        <f t="shared" si="10"/>
        <v>#DIV/0!</v>
      </c>
      <c r="G28" s="1">
        <v>0</v>
      </c>
      <c r="H28" s="1">
        <v>0</v>
      </c>
      <c r="I28" s="86">
        <v>0</v>
      </c>
      <c r="J28" s="1">
        <v>0</v>
      </c>
      <c r="K28" s="1">
        <v>0</v>
      </c>
      <c r="L28" s="1">
        <v>0</v>
      </c>
      <c r="M28" s="1">
        <v>0</v>
      </c>
      <c r="N28" s="1">
        <f t="shared" si="2"/>
        <v>0</v>
      </c>
      <c r="O28" s="1">
        <f t="shared" si="3"/>
        <v>0</v>
      </c>
      <c r="P28" s="1">
        <f t="shared" si="12"/>
        <v>0</v>
      </c>
      <c r="Q28" s="1" t="e">
        <f t="shared" si="4"/>
        <v>#DIV/0!</v>
      </c>
      <c r="R28" s="5"/>
      <c r="S28" s="1">
        <f t="shared" si="5"/>
        <v>0</v>
      </c>
      <c r="T28" s="1" t="e">
        <f t="shared" si="6"/>
        <v>#DIV/0!</v>
      </c>
      <c r="U28" s="1"/>
      <c r="V28" s="1" t="e">
        <f t="shared" si="8"/>
        <v>#DIV/0!</v>
      </c>
      <c r="W28" s="1">
        <v>0</v>
      </c>
      <c r="X28" s="1"/>
      <c r="Y28" s="81">
        <f t="shared" si="9"/>
        <v>0</v>
      </c>
      <c r="Z28" s="73" t="e">
        <f t="shared" si="7"/>
        <v>#DIV/0!</v>
      </c>
    </row>
    <row r="29" spans="1:26" s="11" customFormat="1" ht="17.45" customHeight="1">
      <c r="A29" s="2" t="s">
        <v>33</v>
      </c>
      <c r="B29" s="9">
        <f>B9+B17</f>
        <v>10767428.16</v>
      </c>
      <c r="C29" s="9">
        <f>C9+C17</f>
        <v>9745328.3099999987</v>
      </c>
      <c r="D29" s="9">
        <f t="shared" si="0"/>
        <v>90.507483915267642</v>
      </c>
      <c r="E29" s="147">
        <f>E9+E17</f>
        <v>9184469.1099999994</v>
      </c>
      <c r="F29" s="9">
        <f t="shared" si="10"/>
        <v>94.244840377265859</v>
      </c>
      <c r="G29" s="147">
        <f>G9+G17</f>
        <v>560859.19999999984</v>
      </c>
      <c r="H29" s="9">
        <f>H9+H17</f>
        <v>11414155.790000001</v>
      </c>
      <c r="I29" s="85">
        <f>I9+I17</f>
        <v>2834730.43</v>
      </c>
      <c r="J29" s="9">
        <f t="shared" ref="J29:M29" si="17">J9+J17</f>
        <v>5818448.4800000004</v>
      </c>
      <c r="K29" s="9">
        <f t="shared" si="17"/>
        <v>0</v>
      </c>
      <c r="L29" s="9">
        <f t="shared" si="17"/>
        <v>626949.17999999993</v>
      </c>
      <c r="M29" s="9">
        <f t="shared" si="17"/>
        <v>0</v>
      </c>
      <c r="N29" s="9">
        <f t="shared" si="2"/>
        <v>6445397.6600000001</v>
      </c>
      <c r="O29" s="9">
        <f t="shared" si="3"/>
        <v>0</v>
      </c>
      <c r="P29" s="9">
        <f>N29+O29</f>
        <v>6445397.6600000001</v>
      </c>
      <c r="Q29" s="9">
        <f t="shared" si="4"/>
        <v>56.468457050909059</v>
      </c>
      <c r="R29" s="10"/>
      <c r="S29" s="9">
        <f t="shared" si="5"/>
        <v>4968758.1300000008</v>
      </c>
      <c r="T29" s="9">
        <f t="shared" si="6"/>
        <v>43.531542949090941</v>
      </c>
      <c r="U29" s="9">
        <f>U9+U17</f>
        <v>6445397.6600000001</v>
      </c>
      <c r="V29" s="9">
        <f t="shared" si="8"/>
        <v>100</v>
      </c>
      <c r="W29" s="9">
        <f>W9+W17</f>
        <v>1832721.49</v>
      </c>
      <c r="X29" s="9">
        <f>X9+X17</f>
        <v>345005.36</v>
      </c>
      <c r="Y29" s="80">
        <f t="shared" si="9"/>
        <v>2177726.85</v>
      </c>
      <c r="Z29" s="75">
        <f t="shared" si="7"/>
        <v>33.787315614596231</v>
      </c>
    </row>
    <row r="30" spans="1:26" ht="17.45" hidden="1" customHeight="1">
      <c r="H30" s="32" t="s">
        <v>145</v>
      </c>
    </row>
    <row r="32" spans="1:26" ht="17.45" customHeight="1">
      <c r="C32" s="199"/>
      <c r="D32" s="199"/>
      <c r="S32" s="200" t="s">
        <v>157</v>
      </c>
      <c r="T32" s="200"/>
      <c r="U32" s="199" t="s">
        <v>38</v>
      </c>
      <c r="V32" s="199"/>
    </row>
  </sheetData>
  <mergeCells count="31">
    <mergeCell ref="A4:A8"/>
    <mergeCell ref="H4:Z4"/>
    <mergeCell ref="C5:D5"/>
    <mergeCell ref="E5:F5"/>
    <mergeCell ref="J5:K5"/>
    <mergeCell ref="L5:M5"/>
    <mergeCell ref="N5:Q5"/>
    <mergeCell ref="R5:R6"/>
    <mergeCell ref="S5:T5"/>
    <mergeCell ref="U5:V5"/>
    <mergeCell ref="W5:Z5"/>
    <mergeCell ref="C6:D6"/>
    <mergeCell ref="E6:F6"/>
    <mergeCell ref="L6:M6"/>
    <mergeCell ref="B4:G4"/>
    <mergeCell ref="C32:D32"/>
    <mergeCell ref="S32:T32"/>
    <mergeCell ref="U32:V32"/>
    <mergeCell ref="C8:D8"/>
    <mergeCell ref="E8:F8"/>
    <mergeCell ref="J8:K8"/>
    <mergeCell ref="L8:M8"/>
    <mergeCell ref="N8:Q8"/>
    <mergeCell ref="S8:T8"/>
    <mergeCell ref="U8:V8"/>
    <mergeCell ref="N6:O6"/>
    <mergeCell ref="P6:P7"/>
    <mergeCell ref="U6:V6"/>
    <mergeCell ref="J6:K6"/>
    <mergeCell ref="W8:Z8"/>
    <mergeCell ref="Y6:Z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10</vt:i4>
      </vt:variant>
    </vt:vector>
  </HeadingPairs>
  <TitlesOfParts>
    <vt:vector size="20" baseType="lpstr">
      <vt:lpstr>รพร.สระแก้ว</vt:lpstr>
      <vt:lpstr>รพ.คลองหาด</vt:lpstr>
      <vt:lpstr>รพ.ตาพระยา</vt:lpstr>
      <vt:lpstr>รพ.วังน้ำเย็น</vt:lpstr>
      <vt:lpstr>รพ.วัฒนานคร</vt:lpstr>
      <vt:lpstr>รพ.อรัญประเทศ</vt:lpstr>
      <vt:lpstr>รพ.เขาฉกรรจ์</vt:lpstr>
      <vt:lpstr>รพ.วังสมบูรณ์</vt:lpstr>
      <vt:lpstr>รพ.โคกสูง</vt:lpstr>
      <vt:lpstr>ฟอร์ม</vt:lpstr>
      <vt:lpstr>ฟอร์ม!Print_Titles</vt:lpstr>
      <vt:lpstr>รพ.เขาฉกรรจ์!Print_Titles</vt:lpstr>
      <vt:lpstr>รพ.คลองหาด!Print_Titles</vt:lpstr>
      <vt:lpstr>รพ.โคกสูง!Print_Titles</vt:lpstr>
      <vt:lpstr>รพ.ตาพระยา!Print_Titles</vt:lpstr>
      <vt:lpstr>รพ.วังน้ำเย็น!Print_Titles</vt:lpstr>
      <vt:lpstr>รพ.วังสมบูรณ์!Print_Titles</vt:lpstr>
      <vt:lpstr>รพ.วัฒนานคร!Print_Titles</vt:lpstr>
      <vt:lpstr>รพ.อรัญประเทศ!Print_Titles</vt:lpstr>
      <vt:lpstr>รพร.สระแก้ว!Print_Titles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2020-05-22T04:49:12Z</cp:lastPrinted>
  <dcterms:created xsi:type="dcterms:W3CDTF">2018-12-21T03:08:07Z</dcterms:created>
  <dcterms:modified xsi:type="dcterms:W3CDTF">2020-05-27T00:15:58Z</dcterms:modified>
</cp:coreProperties>
</file>